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CHEMIE A FYZIKA - UČEBNA ..." sheetId="2" r:id="rId2"/>
    <sheet name="STAVBA - HRUBÉ STAVEBNÍ P..." sheetId="3" r:id="rId3"/>
    <sheet name="JAZYKY - UČEBNA JAZYKŮ" sheetId="4" r:id="rId4"/>
    <sheet name="STAVBA - HRUBÉ STAVEBNÍ P..._01" sheetId="5" r:id="rId5"/>
    <sheet name="POČÍTAČE - POČÍTAČE UČEBN..." sheetId="6" r:id="rId6"/>
    <sheet name="STAVBA - HRUBÉ STAVEBNÍ P..._02" sheetId="7" r:id="rId7"/>
    <sheet name="PRIRODOPIS - UČEBNA PŘÍRO..." sheetId="8" r:id="rId8"/>
    <sheet name="STAVBA - HRUBÉ STAVEBNÍ P..._03" sheetId="9" r:id="rId9"/>
    <sheet name="SADOVE-UPRAVY - SADOVÉ ÚP..." sheetId="10" r:id="rId10"/>
    <sheet name="VRN - VRN VEDLEJŠÍ ROZPOČ..." sheetId="11" r:id="rId11"/>
    <sheet name="Pokyny pro vyplnění" sheetId="12" r:id="rId12"/>
  </sheets>
  <definedNames>
    <definedName name="_xlnm.Print_Area" localSheetId="0">'Rekapitulace stavby'!$D$4:$AO$36,'Rekapitulace stavby'!$C$42:$AQ$69</definedName>
    <definedName name="_xlnm._FilterDatabase" localSheetId="1" hidden="1">'CHEMIE A FYZIKA - UČEBNA ...'!$C$97:$K$215</definedName>
    <definedName name="_xlnm.Print_Area" localSheetId="1">'CHEMIE A FYZIKA - UČEBNA ...'!$C$4:$J$41,'CHEMIE A FYZIKA - UČEBNA ...'!$C$47:$J$77,'CHEMIE A FYZIKA - UČEBNA ...'!$C$83:$K$215</definedName>
    <definedName name="_xlnm._FilterDatabase" localSheetId="2" hidden="1">'STAVBA - HRUBÉ STAVEBNÍ P...'!$C$103:$K$291</definedName>
    <definedName name="_xlnm.Print_Area" localSheetId="2">'STAVBA - HRUBÉ STAVEBNÍ P...'!$C$4:$J$41,'STAVBA - HRUBÉ STAVEBNÍ P...'!$C$47:$J$83,'STAVBA - HRUBÉ STAVEBNÍ P...'!$C$89:$K$291</definedName>
    <definedName name="_xlnm._FilterDatabase" localSheetId="3" hidden="1">'JAZYKY - UČEBNA JAZYKŮ'!$C$99:$K$223</definedName>
    <definedName name="_xlnm.Print_Area" localSheetId="3">'JAZYKY - UČEBNA JAZYKŮ'!$C$4:$J$41,'JAZYKY - UČEBNA JAZYKŮ'!$C$47:$J$79,'JAZYKY - UČEBNA JAZYKŮ'!$C$85:$K$223</definedName>
    <definedName name="_xlnm._FilterDatabase" localSheetId="4" hidden="1">'STAVBA - HRUBÉ STAVEBNÍ P..._01'!$C$100:$K$242</definedName>
    <definedName name="_xlnm.Print_Area" localSheetId="4">'STAVBA - HRUBÉ STAVEBNÍ P..._01'!$C$4:$J$41,'STAVBA - HRUBÉ STAVEBNÍ P..._01'!$C$47:$J$80,'STAVBA - HRUBÉ STAVEBNÍ P..._01'!$C$86:$K$242</definedName>
    <definedName name="_xlnm._FilterDatabase" localSheetId="5" hidden="1">'POČÍTAČE - POČÍTAČE UČEBN...'!$C$98:$K$215</definedName>
    <definedName name="_xlnm.Print_Area" localSheetId="5">'POČÍTAČE - POČÍTAČE UČEBN...'!$C$4:$J$41,'POČÍTAČE - POČÍTAČE UČEBN...'!$C$47:$J$78,'POČÍTAČE - POČÍTAČE UČEBN...'!$C$84:$K$215</definedName>
    <definedName name="_xlnm._FilterDatabase" localSheetId="6" hidden="1">'STAVBA - HRUBÉ STAVEBNÍ P..._02'!$C$101:$K$296</definedName>
    <definedName name="_xlnm.Print_Area" localSheetId="6">'STAVBA - HRUBÉ STAVEBNÍ P..._02'!$C$4:$J$41,'STAVBA - HRUBÉ STAVEBNÍ P..._02'!$C$47:$J$81,'STAVBA - HRUBÉ STAVEBNÍ P..._02'!$C$87:$K$296</definedName>
    <definedName name="_xlnm._FilterDatabase" localSheetId="7" hidden="1">'PRIRODOPIS - UČEBNA PŘÍRO...'!$C$97:$K$217</definedName>
    <definedName name="_xlnm.Print_Area" localSheetId="7">'PRIRODOPIS - UČEBNA PŘÍRO...'!$C$4:$J$41,'PRIRODOPIS - UČEBNA PŘÍRO...'!$C$47:$J$77,'PRIRODOPIS - UČEBNA PŘÍRO...'!$C$83:$K$217</definedName>
    <definedName name="_xlnm._FilterDatabase" localSheetId="8" hidden="1">'STAVBA - HRUBÉ STAVEBNÍ P..._03'!$C$101:$K$249</definedName>
    <definedName name="_xlnm.Print_Area" localSheetId="8">'STAVBA - HRUBÉ STAVEBNÍ P..._03'!$C$4:$J$41,'STAVBA - HRUBÉ STAVEBNÍ P..._03'!$C$47:$J$81,'STAVBA - HRUBÉ STAVEBNÍ P..._03'!$C$87:$K$249</definedName>
    <definedName name="_xlnm._FilterDatabase" localSheetId="9" hidden="1">'SADOVE-UPRAVY - SADOVÉ ÚP...'!$C$80:$K$94</definedName>
    <definedName name="_xlnm.Print_Area" localSheetId="9">'SADOVE-UPRAVY - SADOVÉ ÚP...'!$C$4:$J$39,'SADOVE-UPRAVY - SADOVÉ ÚP...'!$C$45:$J$62,'SADOVE-UPRAVY - SADOVÉ ÚP...'!$C$68:$K$94</definedName>
    <definedName name="_xlnm._FilterDatabase" localSheetId="10" hidden="1">'VRN - VRN VEDLEJŠÍ ROZPOČ...'!$C$82:$K$99</definedName>
    <definedName name="_xlnm.Print_Area" localSheetId="10">'VRN - VRN VEDLEJŠÍ ROZPOČ...'!$C$4:$J$39,'VRN - VRN VEDLEJŠÍ ROZPOČ...'!$C$45:$J$64,'VRN - VRN VEDLEJŠÍ ROZPOČ...'!$C$70:$K$99</definedName>
    <definedName name="_xlnm.Print_Area" localSheetId="11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'CHEMIE A FYZIKA - UČEBNA ...'!$97:$97</definedName>
    <definedName name="_xlnm.Print_Titles" localSheetId="2">'STAVBA - HRUBÉ STAVEBNÍ P...'!$103:$103</definedName>
    <definedName name="_xlnm.Print_Titles" localSheetId="3">'JAZYKY - UČEBNA JAZYKŮ'!$99:$99</definedName>
    <definedName name="_xlnm.Print_Titles" localSheetId="4">'STAVBA - HRUBÉ STAVEBNÍ P..._01'!$100:$100</definedName>
    <definedName name="_xlnm.Print_Titles" localSheetId="5">'POČÍTAČE - POČÍTAČE UČEBN...'!$98:$98</definedName>
    <definedName name="_xlnm.Print_Titles" localSheetId="6">'STAVBA - HRUBÉ STAVEBNÍ P..._02'!$101:$101</definedName>
    <definedName name="_xlnm.Print_Titles" localSheetId="7">'PRIRODOPIS - UČEBNA PŘÍRO...'!$97:$97</definedName>
    <definedName name="_xlnm.Print_Titles" localSheetId="8">'STAVBA - HRUBÉ STAVEBNÍ P..._03'!$101:$101</definedName>
    <definedName name="_xlnm.Print_Titles" localSheetId="9">'SADOVE-UPRAVY - SADOVÉ ÚP...'!$80:$80</definedName>
    <definedName name="_xlnm.Print_Titles" localSheetId="10">'VRN - VRN VEDLEJŠÍ ROZPOČ...'!$82:$82</definedName>
  </definedNames>
  <calcPr fullCalcOnLoad="1"/>
</workbook>
</file>

<file path=xl/sharedStrings.xml><?xml version="1.0" encoding="utf-8"?>
<sst xmlns="http://schemas.openxmlformats.org/spreadsheetml/2006/main" count="16918" uniqueCount="1925">
  <si>
    <t>Export Komplet</t>
  </si>
  <si>
    <t>VZ</t>
  </si>
  <si>
    <t>2.0</t>
  </si>
  <si>
    <t>ZAMOK</t>
  </si>
  <si>
    <t>False</t>
  </si>
  <si>
    <t>{e949f5fb-29ba-485f-96c0-3b519aeebbb4}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</si>
  <si>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</si>
  <si>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</si>
  <si>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</si>
  <si>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</si>
  <si>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</si>
  <si>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</si>
  <si>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</si>
  <si>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</si>
  <si>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ZS-SOVY-LIPA-ZM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</si>
  <si>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</si>
  <si>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</si>
  <si>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MODERNIZACE ODBORNÝCH UČEBEN ZŠ ANTONÍNA SOVY, ČESKÁ LÍPA</t>
  </si>
  <si>
    <t>KSO:</t>
  </si>
  <si>
    <t/>
  </si>
  <si>
    <t>CC-CZ:</t>
  </si>
  <si>
    <t>Místo:</t>
  </si>
  <si>
    <t>ČESKÁ LÍPA</t>
  </si>
  <si>
    <t>Datum:</t>
  </si>
  <si>
    <t>21. 1. 2021</t>
  </si>
  <si>
    <t>Zadavatel:</t>
  </si>
  <si>
    <t>IČ:</t>
  </si>
  <si>
    <t>ZŠ SLOVANKA, ČESKÁ LÍPA</t>
  </si>
  <si>
    <t>DIČ:</t>
  </si>
  <si>
    <t>Uchazeč:</t>
  </si>
  <si>
    <t>Vyplň údaj</t>
  </si>
  <si>
    <t>Projektant:</t>
  </si>
  <si>
    <t>Ing. Petr KUČERA</t>
  </si>
  <si>
    <t>True</t>
  </si>
  <si>
    <t>Zpracovatel:</t>
  </si>
  <si>
    <t xml:space="preserve">Jaroslav VALENTA                    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</si>
  <si>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</si>
  <si>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https://podminky.urs.cz.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</si>
  <si>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</si>
  <si>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</si>
  <si>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</si>
  <si>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</si>
  <si>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</si>
  <si>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</si>
  <si>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</si>
  <si>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</si>
  <si>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</si>
  <si>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</si>
  <si>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</si>
  <si>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</si>
  <si>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</si>
  <si>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</si>
  <si>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</si>
  <si>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</si>
  <si>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</si>
  <si>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</si>
  <si>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</si>
  <si>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</si>
  <si>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</si>
  <si>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</si>
  <si>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</si>
  <si>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</si>
  <si>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</si>
  <si>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</si>
  <si>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</si>
  <si>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</si>
  <si>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</si>
  <si>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</si>
  <si>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</si>
  <si>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</si>
  <si>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</si>
  <si>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</si>
  <si>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</si>
  <si>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</si>
  <si>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</si>
  <si>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</si>
  <si>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FYZIKA-CHEMIE</t>
  </si>
  <si>
    <t>UČEBNA FYZIKY A CHEMIE</t>
  </si>
  <si>
    <t>STA</t>
  </si>
  <si>
    <t>1</t>
  </si>
  <si>
    <t>{45be8520-75fb-4332-95a0-8675d6aa8b55}</t>
  </si>
  <si>
    <t>2</t>
  </si>
  <si>
    <t>/</t>
  </si>
  <si>
    <t>CHEMIE A FYZIKA</t>
  </si>
  <si>
    <t>Soupis</t>
  </si>
  <si>
    <t>{186fc1d1-363f-4b38-9d8c-b87504a71d3e}</t>
  </si>
  <si>
    <t>STAVBA</t>
  </si>
  <si>
    <t>HRUBÉ STAVEBNÍ PRÁCE UČEBNY CHEMIE A FYZIKY</t>
  </si>
  <si>
    <t>{5e1100f6-b3b0-49f6-bef2-da52a3f6e49a}</t>
  </si>
  <si>
    <t>JAZYKY</t>
  </si>
  <si>
    <t>JAZYKOVÁ UČEBNA</t>
  </si>
  <si>
    <t>{8afef94f-a8ad-4f7c-9e2a-2c9e1cf97a31}</t>
  </si>
  <si>
    <t>UČEBNA JAZYKŮ</t>
  </si>
  <si>
    <t>{aeff1cf2-2094-4d0e-92dd-62c3fc8374d6}</t>
  </si>
  <si>
    <t>HRUBÉ STAVEBNÍ PRÁCE UČEBNY JAZYKŮ</t>
  </si>
  <si>
    <t>{d7f75ddc-262f-4894-bce6-8daa5d613ba0}</t>
  </si>
  <si>
    <t>POČÍTAČE</t>
  </si>
  <si>
    <t>POČÍTAČOVÁ UČEBNA</t>
  </si>
  <si>
    <t>{17423660-0b64-4703-9716-5608fc276be1}</t>
  </si>
  <si>
    <t>POČÍTAČE UČEBNA POČÍTAČŮ</t>
  </si>
  <si>
    <t>{8110a941-ffac-469d-8d89-42576f0bc6c9}</t>
  </si>
  <si>
    <t>HRUBÉ STAVEBNÍ PRÁCE</t>
  </si>
  <si>
    <t>{34945cca-9f6c-4b5a-865e-8c1889d7fc85}</t>
  </si>
  <si>
    <t>PRIRODOPIS-ZEMEPIS</t>
  </si>
  <si>
    <t>UČEBNA  PŘÍRODOPISU A ZEMĚPISU</t>
  </si>
  <si>
    <t>{a3d66de8-d36c-4e81-b200-9c14b174d540}</t>
  </si>
  <si>
    <t>PRIRODOPIS</t>
  </si>
  <si>
    <t>UČEBNA PŘÍRODOPISU A ZEMĚPISU</t>
  </si>
  <si>
    <t>{c4aa65df-351f-4205-ac69-be270e5893d4}</t>
  </si>
  <si>
    <t xml:space="preserve">HRUBÉ STAVEBNÍ PRÁCE UČEBNY PŘÍRODOPISU A ZEMĚPISU </t>
  </si>
  <si>
    <t>{1223c213-fa82-42cf-a31b-e3a116c15261}</t>
  </si>
  <si>
    <t>SADOVE-UPRAVY</t>
  </si>
  <si>
    <t>SADOVÉ ÚPRAVY</t>
  </si>
  <si>
    <t>{a2b1e9f8-a1a6-4d7f-82d4-fb277af4d78a}</t>
  </si>
  <si>
    <t>VRN</t>
  </si>
  <si>
    <t>VRN VEDLEJŠÍ ROZPOČTOVÉ NÁKLADY</t>
  </si>
  <si>
    <t>{d10eb011-933b-4aee-acd1-5ed2fe8db375}</t>
  </si>
  <si>
    <t>KRYCÍ LIST SOUPISU PRACÍ</t>
  </si>
  <si>
    <t>Objekt:</t>
  </si>
  <si>
    <t>FYZIKA-CHEMIE - UČEBNA FYZIKY A CHEMIE</t>
  </si>
  <si>
    <t>Soupis:</t>
  </si>
  <si>
    <t>CHEMIE A FYZIKA - UČEBNA FYZIKY A CHEMIE</t>
  </si>
  <si>
    <t>Sebastian FENYK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</si>
  <si>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</si>
  <si>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</si>
  <si>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</si>
  <si>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</si>
  <si>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</si>
  <si>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</si>
  <si>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</si>
  <si>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</si>
  <si>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</si>
  <si>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</si>
  <si>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</si>
  <si>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725 - Zdravotechnika - zařizovací předměty</t>
  </si>
  <si>
    <t xml:space="preserve">    776 - Podlahy povlakové</t>
  </si>
  <si>
    <t xml:space="preserve">    781 - Dokončovací práce - obklady</t>
  </si>
  <si>
    <t xml:space="preserve">    784 - Dokončovací práce - malby a tapety</t>
  </si>
  <si>
    <t>EL - Slaboproudé, silnoproudé rozvody</t>
  </si>
  <si>
    <t xml:space="preserve">    742 - Slaboproudé rozvody + příslušenství</t>
  </si>
  <si>
    <t xml:space="preserve">    741 - Silnoproudé rozvody + příslušenství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</si>
  <si>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</si>
  <si>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</si>
  <si>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</si>
  <si>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</si>
  <si>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</si>
  <si>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</si>
  <si>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</si>
  <si>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</si>
  <si>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</si>
  <si>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</si>
  <si>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</si>
  <si>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</si>
  <si>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</si>
  <si>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</si>
  <si>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</si>
  <si>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</si>
  <si>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6</t>
  </si>
  <si>
    <t>Úpravy povrchů, podlahy a osazování výplní</t>
  </si>
  <si>
    <t>K</t>
  </si>
  <si>
    <t>612135101</t>
  </si>
  <si>
    <t>Hrubá výplň rýh maltou jakékoli šířky rýhy ve stěnách</t>
  </si>
  <si>
    <t>m2</t>
  </si>
  <si>
    <t>CS ÚRS 2020 01</t>
  </si>
  <si>
    <t>4</t>
  </si>
  <si>
    <t>10</t>
  </si>
  <si>
    <t>612325121</t>
  </si>
  <si>
    <t>Vápenocementová omítka rýh štuková ve stěnách, šířky rýhy do 150 mm</t>
  </si>
  <si>
    <t>14</t>
  </si>
  <si>
    <t>3</t>
  </si>
  <si>
    <t>612325215</t>
  </si>
  <si>
    <t>Vápenocementová omítka jednotlivých malých ploch hladká na stěnách, plochy jednotlivě přes 1,0 do 4 m2</t>
  </si>
  <si>
    <t>kus</t>
  </si>
  <si>
    <t>22</t>
  </si>
  <si>
    <t>619991001</t>
  </si>
  <si>
    <t>Zakrytí vnitřních ploch před znečištěním včetně pozdějšího odkrytí podlah fólií přilepenou lepící páskou</t>
  </si>
  <si>
    <t>24</t>
  </si>
  <si>
    <t>5</t>
  </si>
  <si>
    <t>619991011</t>
  </si>
  <si>
    <t>Zakrytí vnitřních ploch před znečištěním včetně pozdějšího odkrytí konstrukcí a prvků obalením fólií a přelepením páskou</t>
  </si>
  <si>
    <t>26</t>
  </si>
  <si>
    <t>632681113</t>
  </si>
  <si>
    <t>Vyspravení betonových podlah rychletuhnoucím polymerem s možností okamžitého zatížení, průměr vysprávky přes 50 do 200 mm a tl. do 30 mm</t>
  </si>
  <si>
    <t>28</t>
  </si>
  <si>
    <t>9</t>
  </si>
  <si>
    <t>Ostatní konstrukce a práce, bourání</t>
  </si>
  <si>
    <t>7</t>
  </si>
  <si>
    <t>952901107</t>
  </si>
  <si>
    <t>Čištění budov při provádění oprav a udržovacích prací oken dvojitých nebo zdvojených omytím, plochy do přes 1,5 do 2,5 m2</t>
  </si>
  <si>
    <t>42</t>
  </si>
  <si>
    <t>8</t>
  </si>
  <si>
    <t>952901122</t>
  </si>
  <si>
    <t>Čištění budov při provádění oprav a udržovacích prací dveří nebo vrat omytím, plochy do přes 1,5 do 3,0 m2</t>
  </si>
  <si>
    <t>48</t>
  </si>
  <si>
    <t>952902021</t>
  </si>
  <si>
    <t>Čištění budov při provádění oprav a udržovacích prací podlah hladkých zametením</t>
  </si>
  <si>
    <t>52</t>
  </si>
  <si>
    <t>952902031</t>
  </si>
  <si>
    <t>Čištění budov při provádění oprav a udržovacích prací podlah hladkých omytím</t>
  </si>
  <si>
    <t>54</t>
  </si>
  <si>
    <t>11</t>
  </si>
  <si>
    <t>952902611</t>
  </si>
  <si>
    <t>Čištění budov při provádění oprav a udržovacích prací vysátím prachu z ostatních ploch</t>
  </si>
  <si>
    <t>56</t>
  </si>
  <si>
    <t>12</t>
  </si>
  <si>
    <t>974049121</t>
  </si>
  <si>
    <t>Vysekání rýh v betonových zdech do hl. 30 mm a šířky do 30 mm</t>
  </si>
  <si>
    <t>m</t>
  </si>
  <si>
    <t>132</t>
  </si>
  <si>
    <t>13</t>
  </si>
  <si>
    <t>974049133</t>
  </si>
  <si>
    <t>Vysekání rýh v betonových zdech do hl. 50 mm a šířky do 100 mm</t>
  </si>
  <si>
    <t>142</t>
  </si>
  <si>
    <t>974082113</t>
  </si>
  <si>
    <t>Vysekání rýh pro vodiče v omítce vápenné nebo vápenocementové stěn, šířky do 50 mm</t>
  </si>
  <si>
    <t>168</t>
  </si>
  <si>
    <t>977131115</t>
  </si>
  <si>
    <t>Vrty příklepovými vrtáky do cihelného zdiva nebo prostého betonu průměru 16 mm</t>
  </si>
  <si>
    <t>208</t>
  </si>
  <si>
    <t>16</t>
  </si>
  <si>
    <t>977311112</t>
  </si>
  <si>
    <t>Řezání stávajících betonových mazanin bez vyztužení hloubky přes 50 do 100 mm</t>
  </si>
  <si>
    <t>212</t>
  </si>
  <si>
    <t>17</t>
  </si>
  <si>
    <t>Pol1</t>
  </si>
  <si>
    <t>Soubor prací spojených s vedením nového vodovodního a odpadního potrubí k demonstrační katedře vyučujícího. Cena včetně dopravy.</t>
  </si>
  <si>
    <t>soubor</t>
  </si>
  <si>
    <t>218</t>
  </si>
  <si>
    <t>997</t>
  </si>
  <si>
    <t>Přesun sutě</t>
  </si>
  <si>
    <t>18</t>
  </si>
  <si>
    <t>997013213</t>
  </si>
  <si>
    <t>Vnitrostaveništní doprava suti a vybouraných hmot vodorovně do 50 m svisle ručně pro budovy a haly výšky přes 9 do 12 m</t>
  </si>
  <si>
    <t>t</t>
  </si>
  <si>
    <t>224</t>
  </si>
  <si>
    <t>19</t>
  </si>
  <si>
    <t>997241622</t>
  </si>
  <si>
    <t>Doprava vybouraných hmot, konstrukcí a suti naložení a složení suti</t>
  </si>
  <si>
    <t>232</t>
  </si>
  <si>
    <t>20</t>
  </si>
  <si>
    <t>997013501</t>
  </si>
  <si>
    <t>Odvoz suti a vybouraných hmot na skládku nebo meziskládku se složením, na vzdálenost do 1 km</t>
  </si>
  <si>
    <t>234</t>
  </si>
  <si>
    <t>997013509</t>
  </si>
  <si>
    <t>Odvoz suti a vybouraných hmot na skládku nebo meziskládku se složením, na vzdálenost Příplatek k ceně za každý další i započatý 1 km přes 1 km</t>
  </si>
  <si>
    <t>236</t>
  </si>
  <si>
    <t>997013831</t>
  </si>
  <si>
    <t>Poplatky za uložení stavebního směsného odpadu na skládce ( skládkovné)</t>
  </si>
  <si>
    <t>238</t>
  </si>
  <si>
    <t>998</t>
  </si>
  <si>
    <t>Přesun hmot</t>
  </si>
  <si>
    <t>23</t>
  </si>
  <si>
    <t>998011002</t>
  </si>
  <si>
    <t>Přesun hmot pro budovy občanské výstavby, bydlení, výrobu a služby s nosnou svislou konstrukcí zděnou z cihel, tvárnic nebo kamene vodorovná dopravní vzdálenost do 100 m pro budovy výšky přes 6 do 12 m</t>
  </si>
  <si>
    <t>242</t>
  </si>
  <si>
    <t>PSV</t>
  </si>
  <si>
    <t>Práce a dodávky PSV</t>
  </si>
  <si>
    <t>725</t>
  </si>
  <si>
    <t>Zdravotechnika - zařizovací předměty</t>
  </si>
  <si>
    <t>Mycí pracoviště</t>
  </si>
  <si>
    <t>Mycí pracoviště o rozměrech 1600 x 750 x 900 mm (š x h x v), složené ze dvou skříněk s křídlovými dvířky. Korpus lepený v lisu bez pohledových spojení, je vyroben z oboustranně laminovaných dřevotřískových desek tloušťky min. 19 mm. Pracovní deska síly min 23,6 mm oboustranně laminována HPL o síle 0,8mm lepeno voděodolným lepidlem. Korpus osazen na nepohledových hranách ABS. Hrany lepeny voděodolným PUR lepidlem, úchytky jsou celokovové, zamykání trojcestnými zámky. Barevné provedení min. ve 4 barvách. Cena včetně dopravy a instalace.</t>
  </si>
  <si>
    <t>266</t>
  </si>
  <si>
    <t>25</t>
  </si>
  <si>
    <t>Polypropylenový dřez</t>
  </si>
  <si>
    <t>Polypropylenový dřez. Součástí dodávky je sifon a příslušenství. max. délka, šířka, výška: vnější průměr: 540 mm, 335 mm, 240 mm, vnitřní průměr: 480 mm, 275 mm, 230 mm. Cena včetně dopravy a instalace.</t>
  </si>
  <si>
    <t>268</t>
  </si>
  <si>
    <t>Baterie vodovodní</t>
  </si>
  <si>
    <t>Baterie páková, lesklý epoxidový povrch, odolná proti chemikáliím a UV záření, stojánková v chromovém provedení, otočná o 360°, směšovací, délka ramínka 250mm. Připojení flexi hadice 2xG3/8", 350mm. Vyměnitelné prvky-olivka, perlátor. Cena včetně dopravy a instalace.</t>
  </si>
  <si>
    <t>270</t>
  </si>
  <si>
    <t>27</t>
  </si>
  <si>
    <t>725210821</t>
  </si>
  <si>
    <t>Demontáž umyvadel bez výtokových armatur umyvadel</t>
  </si>
  <si>
    <t>272</t>
  </si>
  <si>
    <t>725820801</t>
  </si>
  <si>
    <t>Demontáž baterií nástěnných do G 3/4</t>
  </si>
  <si>
    <t>274</t>
  </si>
  <si>
    <t>776</t>
  </si>
  <si>
    <t>Podlahy povlakové</t>
  </si>
  <si>
    <t>29</t>
  </si>
  <si>
    <t>776111115</t>
  </si>
  <si>
    <t>Příprava podkladu broušení podlah stávajícího podkladu před litím stěrky</t>
  </si>
  <si>
    <t>354</t>
  </si>
  <si>
    <t>30</t>
  </si>
  <si>
    <t>776111116</t>
  </si>
  <si>
    <t>Příprava podkladu broušení podlah stávajícího podkladu pro odstranění lepidla (po starých krytinách)</t>
  </si>
  <si>
    <t>356</t>
  </si>
  <si>
    <t>31</t>
  </si>
  <si>
    <t>776111311</t>
  </si>
  <si>
    <t>Příprava podkladu vysátí podlah</t>
  </si>
  <si>
    <t>360</t>
  </si>
  <si>
    <t>32</t>
  </si>
  <si>
    <t>776121411</t>
  </si>
  <si>
    <t>Příprava podkladu penetrace dvousložková podlah na dřevo (špachtlováním)</t>
  </si>
  <si>
    <t>366</t>
  </si>
  <si>
    <t>33</t>
  </si>
  <si>
    <t>776141113</t>
  </si>
  <si>
    <t>Příprava podkladu vyrovnání samonivelační stěrkou podlah min.pevnosti 20 MPa, tloušťky přes 5 do 8 mm</t>
  </si>
  <si>
    <t>372</t>
  </si>
  <si>
    <t>34</t>
  </si>
  <si>
    <t>776201811</t>
  </si>
  <si>
    <t>Demontáž povlakových podlahovin lepených ručně bez podložky</t>
  </si>
  <si>
    <t>382</t>
  </si>
  <si>
    <t>35</t>
  </si>
  <si>
    <t>776221111</t>
  </si>
  <si>
    <t>Montáž podlahovin z PVC lepením standardním lepidlem z pásů standardních</t>
  </si>
  <si>
    <t>396</t>
  </si>
  <si>
    <t>36</t>
  </si>
  <si>
    <t>28411000</t>
  </si>
  <si>
    <t>PVC vinyl, heterogenní, zátěžový, antibakteriální, minimální parametry: nášlapná vrstva 0,70mm, třída zátěže 34/43, otlak do 0,03mm, hořlavost Bfl S1.</t>
  </si>
  <si>
    <t>398</t>
  </si>
  <si>
    <t>37</t>
  </si>
  <si>
    <t>776223112</t>
  </si>
  <si>
    <t>Montáž podlahovin z PVC spoj podlah svařováním za studena</t>
  </si>
  <si>
    <t>406</t>
  </si>
  <si>
    <t>38</t>
  </si>
  <si>
    <t>776410811</t>
  </si>
  <si>
    <t>Demontáž soklíků nebo lišt pryžových nebo plastových</t>
  </si>
  <si>
    <t>414</t>
  </si>
  <si>
    <t>39</t>
  </si>
  <si>
    <t>28411003</t>
  </si>
  <si>
    <t>Lišta soklová PVC 30x30mm</t>
  </si>
  <si>
    <t>1099579930</t>
  </si>
  <si>
    <t>40</t>
  </si>
  <si>
    <t>776421111</t>
  </si>
  <si>
    <t>Montáž lišt obvodových lepených</t>
  </si>
  <si>
    <t>420</t>
  </si>
  <si>
    <t>41</t>
  </si>
  <si>
    <t>776991121</t>
  </si>
  <si>
    <t>Ostatní práce údržba nových podlahovin po pokládce čištění základní</t>
  </si>
  <si>
    <t>422</t>
  </si>
  <si>
    <t>776991821</t>
  </si>
  <si>
    <t>Ostatní práce odstranění lepidla ručně z podlah</t>
  </si>
  <si>
    <t>436</t>
  </si>
  <si>
    <t>43</t>
  </si>
  <si>
    <t>998776202</t>
  </si>
  <si>
    <t>Přesun hmot pro podlahy povlakové stanovený procentní sazbou (%) z ceny vodorovná dopravní vzdálenost do 50 m v objektech výšky přes 6 do 12 m</t>
  </si>
  <si>
    <t>%</t>
  </si>
  <si>
    <t>440</t>
  </si>
  <si>
    <t>781</t>
  </si>
  <si>
    <t>Dokončovací práce - obklady</t>
  </si>
  <si>
    <t>44</t>
  </si>
  <si>
    <t>781471810</t>
  </si>
  <si>
    <t>Demontáž obkladů z dlaždic keramických kladených do malty</t>
  </si>
  <si>
    <t>444</t>
  </si>
  <si>
    <t>45</t>
  </si>
  <si>
    <t>781474116</t>
  </si>
  <si>
    <t>Montáž obkladů vnitřních stěn z dlaždic keramických lepených flexibilním lepidlem maloformátových hladkých přes 25 do 35 ks/m2</t>
  </si>
  <si>
    <t>456</t>
  </si>
  <si>
    <t>46</t>
  </si>
  <si>
    <t>781484115</t>
  </si>
  <si>
    <t>Montáž obkladů vnitřních stěn z mozaikových lepenců keramických nebo skleněných lepených flexibilním lepidlem dílce vel. 200 x 200 mm</t>
  </si>
  <si>
    <t>462</t>
  </si>
  <si>
    <t>47</t>
  </si>
  <si>
    <t>781491815</t>
  </si>
  <si>
    <t>Odstranění obkladů – ostatní prvky profily ukončovací</t>
  </si>
  <si>
    <t>464</t>
  </si>
  <si>
    <t>781494111</t>
  </si>
  <si>
    <t>Obklad - dokončující práce profily ukončovací lepené flexibilním lepidlem rohové</t>
  </si>
  <si>
    <t>470</t>
  </si>
  <si>
    <t>49</t>
  </si>
  <si>
    <t>781494511</t>
  </si>
  <si>
    <t>Obklad - dokončující práce profily ukončovací lepené flexibilním lepidlem ukončovací</t>
  </si>
  <si>
    <t>472</t>
  </si>
  <si>
    <t>50</t>
  </si>
  <si>
    <t>781495115</t>
  </si>
  <si>
    <t>Obklad - dokončující práce ostatní práce spárování silikonem</t>
  </si>
  <si>
    <t>474</t>
  </si>
  <si>
    <t>51</t>
  </si>
  <si>
    <t>998781202</t>
  </si>
  <si>
    <t>Přesun hmot pro obklady keramické stanovený procentní sazbou (%) z ceny vodorovná dopravní vzdálenost do 50 m v objektech výšky přes 6 do 12 m</t>
  </si>
  <si>
    <t>480</t>
  </si>
  <si>
    <t>784</t>
  </si>
  <si>
    <t>Dokončovací práce - malby a tapety</t>
  </si>
  <si>
    <t>784111031</t>
  </si>
  <si>
    <t>Omytí podkladu omytí v místnostech výšky do 3,80 m</t>
  </si>
  <si>
    <t>484</t>
  </si>
  <si>
    <t>53</t>
  </si>
  <si>
    <t>784121001</t>
  </si>
  <si>
    <t>Oškrabání malby v místnostech výšky do 3,80 m</t>
  </si>
  <si>
    <t>488</t>
  </si>
  <si>
    <t>784161211</t>
  </si>
  <si>
    <t>Lokální vyrovnání podkladu sádrovou stěrkou, tloušťky do 3 mm, plochy přes 0,1 do 0,25 m2 v místnostech výšky do 3,80 m</t>
  </si>
  <si>
    <t>504</t>
  </si>
  <si>
    <t>55</t>
  </si>
  <si>
    <t>784181121</t>
  </si>
  <si>
    <t>Penetrace podkladu jednonásobná hloubková v místnostech výšky do 3,80 m</t>
  </si>
  <si>
    <t>516</t>
  </si>
  <si>
    <t>784191003</t>
  </si>
  <si>
    <t>Čištění vnitřních ploch hrubý úklid po provedení malířských prací omytím oken dvojitých nebo zdvojených</t>
  </si>
  <si>
    <t>522</t>
  </si>
  <si>
    <t>57</t>
  </si>
  <si>
    <t>784191005</t>
  </si>
  <si>
    <t>Čištění vnitřních ploch hrubý úklid po provedení malířských prací omytím dveří nebo vrat</t>
  </si>
  <si>
    <t>526</t>
  </si>
  <si>
    <t>58</t>
  </si>
  <si>
    <t>784191007</t>
  </si>
  <si>
    <t>Čištění vnitřních ploch hrubý úklid po provedení malířských prací omytím podlah</t>
  </si>
  <si>
    <t>528</t>
  </si>
  <si>
    <t>59</t>
  </si>
  <si>
    <t>784221101</t>
  </si>
  <si>
    <t>Malby z malířských směsí otěruvzdorných za sucha dvojnásobné, bílé za sucha otěruvzdorné dobře v místnostech výšky do 3,80 m</t>
  </si>
  <si>
    <t>548</t>
  </si>
  <si>
    <t>EL</t>
  </si>
  <si>
    <t>Slaboproudé, silnoproudé rozvody</t>
  </si>
  <si>
    <t>742</t>
  </si>
  <si>
    <t>Slaboproudé rozvody + příslušenství</t>
  </si>
  <si>
    <t>60</t>
  </si>
  <si>
    <t>742122001</t>
  </si>
  <si>
    <t>Montáž kabelové spojky nebo svorkovnice do 15 žil</t>
  </si>
  <si>
    <t>560</t>
  </si>
  <si>
    <t>61</t>
  </si>
  <si>
    <t>10.935.899</t>
  </si>
  <si>
    <t>Konektor RJ45 UTP Cat.5e černý samořezný</t>
  </si>
  <si>
    <t>562</t>
  </si>
  <si>
    <t>62</t>
  </si>
  <si>
    <t>742330042</t>
  </si>
  <si>
    <t>Montáž strukturované kabeláže zásuvek datových pod omítku, do nábytku, do parapetního žlabu nebo podlahové krabice dvouzásuvky</t>
  </si>
  <si>
    <t>568</t>
  </si>
  <si>
    <t>63</t>
  </si>
  <si>
    <t>10.874.783</t>
  </si>
  <si>
    <t>Kryt zásuvky komunikační , dvojnásobný</t>
  </si>
  <si>
    <t>570</t>
  </si>
  <si>
    <t>64</t>
  </si>
  <si>
    <t>572</t>
  </si>
  <si>
    <t>65</t>
  </si>
  <si>
    <t>10.863.140</t>
  </si>
  <si>
    <t>Konektor RJ45 8p8c Cat.5e drát</t>
  </si>
  <si>
    <t>574</t>
  </si>
  <si>
    <t>66</t>
  </si>
  <si>
    <t>742121001</t>
  </si>
  <si>
    <t>Montáž kabelů sdělovacích pro vnitřní rozvody počtu žil do 15</t>
  </si>
  <si>
    <t>576</t>
  </si>
  <si>
    <t>67</t>
  </si>
  <si>
    <t>10.793.442</t>
  </si>
  <si>
    <t>Datový UTP cat.5 kabel</t>
  </si>
  <si>
    <t>578</t>
  </si>
  <si>
    <t>68</t>
  </si>
  <si>
    <t>742110202</t>
  </si>
  <si>
    <t>Montáž podlahových krabic montovaných do mazaniny</t>
  </si>
  <si>
    <t>580</t>
  </si>
  <si>
    <t>69</t>
  </si>
  <si>
    <t>1448221</t>
  </si>
  <si>
    <t>Podlahová krabice pod katedru pro zakončení kabelových tras. Určená pro výšku betonové vrstvy od 57 mm do 75 mm. Krabice je uzpůsobena pro instalaci elektroinstalačních trubek.</t>
  </si>
  <si>
    <t>582</t>
  </si>
  <si>
    <t>70</t>
  </si>
  <si>
    <t>742330101</t>
  </si>
  <si>
    <t>Montáž strukturované kabeláže měření segmentu metalického s vyhotovením protokolu</t>
  </si>
  <si>
    <t>584</t>
  </si>
  <si>
    <t>741</t>
  </si>
  <si>
    <t>Silnoproudé rozvody + příslušenství</t>
  </si>
  <si>
    <t>71</t>
  </si>
  <si>
    <t>741210101</t>
  </si>
  <si>
    <t>Montáž rozváděčů litinových, hliníkových nebo plastových bez zapojení vodičů sestavy hmotnosti do 50 kg</t>
  </si>
  <si>
    <t>586</t>
  </si>
  <si>
    <t>72</t>
  </si>
  <si>
    <t>10.679.718</t>
  </si>
  <si>
    <t>Rozvaděčová skříň, 24 modulů, IP30, pod omítku</t>
  </si>
  <si>
    <t>588</t>
  </si>
  <si>
    <t>73</t>
  </si>
  <si>
    <t>741320135</t>
  </si>
  <si>
    <t>Montáž jističů se zapojením vodičů dvoupólových nn do 25 A ve skříni</t>
  </si>
  <si>
    <t>592</t>
  </si>
  <si>
    <t>74</t>
  </si>
  <si>
    <t>10.061.062</t>
  </si>
  <si>
    <t>Proudový chránič s jističem 16A, rozměry 2 DIN, jmenovité napětí 230/400V, Charakteristika C, Jmenovitý reziduální proud 0,03A.</t>
  </si>
  <si>
    <t>594</t>
  </si>
  <si>
    <t>75</t>
  </si>
  <si>
    <t>741310561</t>
  </si>
  <si>
    <t>Montáž spínačů tří nebo čtyřpólových vypínačů výkonových pojistkových, do 63 A</t>
  </si>
  <si>
    <t>596</t>
  </si>
  <si>
    <t>76</t>
  </si>
  <si>
    <t>10.843.680</t>
  </si>
  <si>
    <t>Vypínač na DIN, 3P 40A 400/415V.</t>
  </si>
  <si>
    <t>598</t>
  </si>
  <si>
    <t>77</t>
  </si>
  <si>
    <t>741811011</t>
  </si>
  <si>
    <t>Zkoušky a prohlídky rozvodných zařízení kontrola rozváděčů nn, (1 pole) silových, hmotnosti do 200 kg</t>
  </si>
  <si>
    <t>600</t>
  </si>
  <si>
    <t>78</t>
  </si>
  <si>
    <t>741120501</t>
  </si>
  <si>
    <t>Montáž šňůr měděných bez ukončení uložených volně lehkých a středních (CGSG), počtu žil do 7</t>
  </si>
  <si>
    <t>602</t>
  </si>
  <si>
    <t>79</t>
  </si>
  <si>
    <t>10.048.777</t>
  </si>
  <si>
    <t>Dvoulinka 2x2,5mm červeno-černá pro 12V DC rozvody do stolů studentů od zdroje v katedře, SCY 2x2,5 TR/R</t>
  </si>
  <si>
    <t>604</t>
  </si>
  <si>
    <t>80</t>
  </si>
  <si>
    <t>606</t>
  </si>
  <si>
    <t>81</t>
  </si>
  <si>
    <t>10.048.919</t>
  </si>
  <si>
    <t>Dvoulinka 2x1,5mm červeno-černá pro spínání elektrických otvíračů pro lavice studentů, SCY 2x1,5 TT/RD</t>
  </si>
  <si>
    <t>608</t>
  </si>
  <si>
    <t>82</t>
  </si>
  <si>
    <t>741 31-3031</t>
  </si>
  <si>
    <t>Montáž zásuvek domovních se zapojením vodičů šroubové připojení vestavných 10 A provedení 1P zdířka.</t>
  </si>
  <si>
    <t>610</t>
  </si>
  <si>
    <t>83</t>
  </si>
  <si>
    <t>1234217</t>
  </si>
  <si>
    <t>Bezpečnostní zdířka 4mm, červená, pro 12V DC rozvod.</t>
  </si>
  <si>
    <t>612</t>
  </si>
  <si>
    <t>84</t>
  </si>
  <si>
    <t>1131535</t>
  </si>
  <si>
    <t>Bezpečnostní zdířka 4mm, modrá, pro 12V DC rozvod.</t>
  </si>
  <si>
    <t>614</t>
  </si>
  <si>
    <t>85</t>
  </si>
  <si>
    <t>741313004</t>
  </si>
  <si>
    <t>Montáž zásuvek domovních se zapojením vodičů bezšroubové připojení polozapuštěných nebo zapuštěných 10/16 A, provedení 2x (2P + PE) dvojnásobná šikmá</t>
  </si>
  <si>
    <t>616</t>
  </si>
  <si>
    <t>86</t>
  </si>
  <si>
    <t>10.079.613</t>
  </si>
  <si>
    <t>Zásuvka dvojnásobná bezšroubová, s clonkami, s natočenou dutinou, bílá, 16 A</t>
  </si>
  <si>
    <t>618</t>
  </si>
  <si>
    <t>87</t>
  </si>
  <si>
    <t>741313001</t>
  </si>
  <si>
    <t>Montáž zásuvek domovních se zapojením vodičů bezšroubové připojení polozapuštěných nebo zapuštěných 10/16 A, provedení 2P + PE</t>
  </si>
  <si>
    <t>624</t>
  </si>
  <si>
    <t>88</t>
  </si>
  <si>
    <t>10.079.558</t>
  </si>
  <si>
    <t>Zásuvka jednonásobná bezšroubová, bílá, 16 A</t>
  </si>
  <si>
    <t>626</t>
  </si>
  <si>
    <t>89</t>
  </si>
  <si>
    <t>10.069.878</t>
  </si>
  <si>
    <t>Rámeček 5-násobný bílý</t>
  </si>
  <si>
    <t>628</t>
  </si>
  <si>
    <t>90</t>
  </si>
  <si>
    <t>741112061</t>
  </si>
  <si>
    <t>Montáž krabic elektroinstalačních bez napojení na trubky a lišty, demontáže a montáže víčka a přístroje přístrojových zapuštěných plastových kruhových</t>
  </si>
  <si>
    <t>630</t>
  </si>
  <si>
    <t>91</t>
  </si>
  <si>
    <t>10.153.806</t>
  </si>
  <si>
    <t>Krabice přístrojová KP 64/5, PVC, pětinásobná.</t>
  </si>
  <si>
    <t>632</t>
  </si>
  <si>
    <t>92</t>
  </si>
  <si>
    <t>741112003</t>
  </si>
  <si>
    <t>Montáž krabic elektroinstalačních bez napojení na trubky a lišty, demontáže a montáže víčka a přístroje protahovacích nebo odbočných zapuštěných plastových čtyřhranných</t>
  </si>
  <si>
    <t>634</t>
  </si>
  <si>
    <t>93</t>
  </si>
  <si>
    <t>10.078.621</t>
  </si>
  <si>
    <t>Krabice odbočná pod omítku, rozměr min 130mm,PVC včetně víčka.</t>
  </si>
  <si>
    <t>636</t>
  </si>
  <si>
    <t>94</t>
  </si>
  <si>
    <t>741122016</t>
  </si>
  <si>
    <t>Montáž kabelů měděných bez ukončení uložených pod omítku plných kulatých (CYKY), počtu a průřezu žil 3x2,5 až 6 mm2</t>
  </si>
  <si>
    <t>638</t>
  </si>
  <si>
    <t>95</t>
  </si>
  <si>
    <t>10.048.482</t>
  </si>
  <si>
    <t>Silový kabel CYKY-J 3x2,5mm2.</t>
  </si>
  <si>
    <t>640</t>
  </si>
  <si>
    <t>96</t>
  </si>
  <si>
    <t>741120301</t>
  </si>
  <si>
    <t>Montáž vodičů izolovaných měděných bez ukončení uložených pevně plných a laněných s PVC pláštěm, bezhalogenových, ohniodolných (CY, CHAH-R(V)) průřezu žíly 0,55 až 16 mm2</t>
  </si>
  <si>
    <t>642</t>
  </si>
  <si>
    <t>97</t>
  </si>
  <si>
    <t>10.048.422</t>
  </si>
  <si>
    <t>Zemnící kabel zelenožlutý CY 4mm2.</t>
  </si>
  <si>
    <t>644</t>
  </si>
  <si>
    <t>98</t>
  </si>
  <si>
    <t>741110512</t>
  </si>
  <si>
    <t>Montáž lišt a kanálků elektroinstalačních se spojkami, ohyby a rohy a s nasunutím do krabic vkládacích s víčkem, šířky do přes 60 do 120 mm</t>
  </si>
  <si>
    <t>646</t>
  </si>
  <si>
    <t>99</t>
  </si>
  <si>
    <t>10.155.437</t>
  </si>
  <si>
    <t>Instalační kanál, parapetní dutý 90x55mm s možností vložení stínicího kanálu. Vhodný pro instalaci modulárních přístrojů. Barva bílá. Stupeň krytí: IP 30. Cena včetně instalace a dopravy.</t>
  </si>
  <si>
    <t>648</t>
  </si>
  <si>
    <t>100</t>
  </si>
  <si>
    <t>10.074.642</t>
  </si>
  <si>
    <t>Ohebná dvouplášťová korugovaná bezhalogenová chránička vnitřní ø 32 mm.</t>
  </si>
  <si>
    <t>650</t>
  </si>
  <si>
    <t>101</t>
  </si>
  <si>
    <t>741110002</t>
  </si>
  <si>
    <t>Montáž trubek elektroinstalačních s nasunutím nebo našroubováním do krabic plastových tuhých, uložených pevně, vnější Ø přes 23 do 35 mm</t>
  </si>
  <si>
    <t>652</t>
  </si>
  <si>
    <t>102</t>
  </si>
  <si>
    <t>10.074.671</t>
  </si>
  <si>
    <t>Ohebná dvouplášťová korugovaná bezhalogenová chránička vnitřní ø 41 mm.</t>
  </si>
  <si>
    <t>654</t>
  </si>
  <si>
    <t>103</t>
  </si>
  <si>
    <t>741110003</t>
  </si>
  <si>
    <t>Montáž trubek elektroinstalačních s nasunutím nebo našroubováním do krabic plastových tuhých, uložených pevně, vnější Ø přes 35 mm</t>
  </si>
  <si>
    <t>656</t>
  </si>
  <si>
    <t>104</t>
  </si>
  <si>
    <t>741810001</t>
  </si>
  <si>
    <t>Zkoušky a prohlídky elektrických rozvodů a zařízení celková prohlídka a vyhotovení revizní zprávy pro objem montážních prací do 100 tis. Kč</t>
  </si>
  <si>
    <t>658</t>
  </si>
  <si>
    <t>STAVBA - HRUBÉ STAVEBNÍ PRÁCE UČEBNY CHEMIE A FYZIKY</t>
  </si>
  <si>
    <t xml:space="preserve">    721 - Zdravotechnika - vnitřní kanalizace</t>
  </si>
  <si>
    <t xml:space="preserve">    722 - Zdravotechnika - vnitřní vodovod</t>
  </si>
  <si>
    <t xml:space="preserve">    723 - Zdravotechnika - vnitřní plynovod</t>
  </si>
  <si>
    <t xml:space="preserve">    741 - Elektroinstalace - silnoproud</t>
  </si>
  <si>
    <t xml:space="preserve">    751 - Vzduchotechnika</t>
  </si>
  <si>
    <t xml:space="preserve">    763 - Konstrukce suché výstavby</t>
  </si>
  <si>
    <t xml:space="preserve">    766 - Konstrukce truhlářské</t>
  </si>
  <si>
    <t xml:space="preserve">    783 - Dokončovací práce - nátěry</t>
  </si>
  <si>
    <t>M - Práce a dodávky M</t>
  </si>
  <si>
    <t xml:space="preserve">    21-M - Elektromontáže</t>
  </si>
  <si>
    <t xml:space="preserve">    46-M - Zemní práce při extr.mont.pracích</t>
  </si>
  <si>
    <t>612135001</t>
  </si>
  <si>
    <t>Vyrovnání nerovností podkladu vnitřních omítaných ploch maltou, tloušťky do 10 mm vápenocementovou stěn</t>
  </si>
  <si>
    <t>64863726</t>
  </si>
  <si>
    <t>VV</t>
  </si>
  <si>
    <t>"po odstraněném nátěru"</t>
  </si>
  <si>
    <t>"ozn. b08"(10,345+7,39)*2*1,50</t>
  </si>
  <si>
    <t>"odpočty"-((0,80*2+0,90)*1,50+2,40*0,58*5+1,20*0,58)</t>
  </si>
  <si>
    <t>Součet</t>
  </si>
  <si>
    <t>612142001</t>
  </si>
  <si>
    <t>Potažení vnitřních ploch pletivem v ploše nebo pruzích, na plném podkladu sklovláknitým vtlačením do tmelu stěn</t>
  </si>
  <si>
    <t>1403616403</t>
  </si>
  <si>
    <t>(10,345+6,96)*2*3,30-(1,20*2,35+2,40*2,35*3+0,90*2,00+0,80*2,00+2,00*0,80*2)</t>
  </si>
  <si>
    <t>612311131</t>
  </si>
  <si>
    <t>Potažení vnitřních ploch štukem tloušťky do 3 mm svislých konstrukcí stěn</t>
  </si>
  <si>
    <t>-432172125</t>
  </si>
  <si>
    <t>"celá učebna"(10,345+6,96)*2*3,30-(1,20*2,35+2,40*2,35*3+0,90*2,00+0,80*2,00+2,00*0,80*2)</t>
  </si>
  <si>
    <t>631311125</t>
  </si>
  <si>
    <t>Mazanina z betonu prostého bez zvýšených nároků na prostředí tl. přes 80 do 120 mm tř. C 20/25</t>
  </si>
  <si>
    <t>m3</t>
  </si>
  <si>
    <t>-1203116355</t>
  </si>
  <si>
    <t>"odhad 50% povrchu"72,62*0,12*0,50</t>
  </si>
  <si>
    <t>631319022</t>
  </si>
  <si>
    <t>Příplatek k cenám mazanin za úpravu povrchu mazaniny přehlazením s poprášením cementem pro konečnou úpravu, mazanina tl. přes 80 do 120 mm (20 kg/m3)</t>
  </si>
  <si>
    <t>1232393899</t>
  </si>
  <si>
    <t>900001</t>
  </si>
  <si>
    <t>Stavební výpomoce pro řemesla</t>
  </si>
  <si>
    <t>kpl</t>
  </si>
  <si>
    <t>786288278</t>
  </si>
  <si>
    <t>965043441</t>
  </si>
  <si>
    <t>Bourání mazanin betonových s potěrem nebo teracem tl. do 150 mm, plochy přes 4 m2</t>
  </si>
  <si>
    <t>502546983</t>
  </si>
  <si>
    <t>977131116</t>
  </si>
  <si>
    <t>Vrty příklepovými vrtáky do cihelného zdiva nebo prostého betonu průměru přes 16 do 20 mm</t>
  </si>
  <si>
    <t>-1329350293</t>
  </si>
  <si>
    <t>"m.32"0,15+0,45</t>
  </si>
  <si>
    <t>977131216</t>
  </si>
  <si>
    <t>Vrty příklepovými vrtáky do cihelného zdiva nebo prostého betonu dovrchní (směrem vzhůru), průměru přes 16 do 20 mm</t>
  </si>
  <si>
    <t>567879219</t>
  </si>
  <si>
    <t>"m.32"0,30</t>
  </si>
  <si>
    <t>1449517448</t>
  </si>
  <si>
    <t>-572086456</t>
  </si>
  <si>
    <t>116719505</t>
  </si>
  <si>
    <t>"skládka 20 km"9,772*19</t>
  </si>
  <si>
    <t>997013631</t>
  </si>
  <si>
    <t>Poplatek za uložení stavebního odpadu na skládce (skládkovné) směsného stavebního a demoličního zatříděného do Katalogu odpadů pod kódem 17 09 04</t>
  </si>
  <si>
    <t>-701906114</t>
  </si>
  <si>
    <t>-1102994327</t>
  </si>
  <si>
    <t>721</t>
  </si>
  <si>
    <t>Zdravotechnika - vnitřní kanalizace</t>
  </si>
  <si>
    <t>721171803</t>
  </si>
  <si>
    <t>Demontáž potrubí z novodurových trub odpadních nebo připojovacích do D 75</t>
  </si>
  <si>
    <t>-646789552</t>
  </si>
  <si>
    <t>721174043</t>
  </si>
  <si>
    <t>Potrubí z trub polypropylenových připojovací DN 50</t>
  </si>
  <si>
    <t>-969679200</t>
  </si>
  <si>
    <t>721194105</t>
  </si>
  <si>
    <t>Vyměření přípojek na potrubí vyvedení a upevnění odpadních výpustek DN 50</t>
  </si>
  <si>
    <t>1588631702</t>
  </si>
  <si>
    <t>721290822</t>
  </si>
  <si>
    <t>Vnitrostaveništní přemístění vybouraných (demontovaných) hmot vnitřní kanalizace vodorovně do 100 m v objektech výšky přes 6 do 12 m</t>
  </si>
  <si>
    <t>1830624116</t>
  </si>
  <si>
    <t>998721102</t>
  </si>
  <si>
    <t>Přesun hmot pro vnitřní kanalizace stanovený z hmotnosti přesunovaného materiálu vodorovná dopravní vzdálenost do 50 m v objektech výšky přes 6 do 12 m</t>
  </si>
  <si>
    <t>-1267366037</t>
  </si>
  <si>
    <t>722</t>
  </si>
  <si>
    <t>Zdravotechnika - vnitřní vodovod</t>
  </si>
  <si>
    <t>722130801</t>
  </si>
  <si>
    <t>Demontáž potrubí z ocelových trubek pozinkovaných závitových do DN 25</t>
  </si>
  <si>
    <t>-153171448</t>
  </si>
  <si>
    <t>722174002</t>
  </si>
  <si>
    <t>Potrubí z plastových trubek z polypropylenu (PPR) svařovaných polyfuzně PN 16 (SDR 7,4) D 20 x 2,8</t>
  </si>
  <si>
    <t>-1257563957</t>
  </si>
  <si>
    <t>722174003</t>
  </si>
  <si>
    <t>Potrubí z plastových trubek z polypropylenu (PPR) svařovaných polyfuzně PN 16 (SDR 7,4) D 25 x 3,5</t>
  </si>
  <si>
    <t>-80817800</t>
  </si>
  <si>
    <t>722181211</t>
  </si>
  <si>
    <t>Ochrana potrubí termoizolačními trubicemi z pěnového polyetylenu PE přilepenými v příčných a podélných spojích, tloušťky izolace do 6 mm, vnitřního průměru izolace DN do 22 mm</t>
  </si>
  <si>
    <t>-92939408</t>
  </si>
  <si>
    <t>722181212</t>
  </si>
  <si>
    <t>Ochrana potrubí termoizolačními trubicemi z pěnového polyetylenu PE přilepenými v příčných a podélných spojích, tloušťky izolace do 6 mm, vnitřního průměru izolace DN přes 22 do 32 mm</t>
  </si>
  <si>
    <t>47371733</t>
  </si>
  <si>
    <t>722220111</t>
  </si>
  <si>
    <t>Armatury s jedním závitem nástěnky pro výtokový ventil G 1/2</t>
  </si>
  <si>
    <t>-1425536536</t>
  </si>
  <si>
    <t>722240102</t>
  </si>
  <si>
    <t>Armatury z plastických hmot ventily (PPR) přímé DN 25</t>
  </si>
  <si>
    <t>12374186</t>
  </si>
  <si>
    <t>722290822</t>
  </si>
  <si>
    <t>Vnitrostaveništní přemístění vybouraných (demontovaných) hmot vnitřní vodovod vodorovně do 100 m v objektech výšky přes 6 do 12 m</t>
  </si>
  <si>
    <t>-627544065</t>
  </si>
  <si>
    <t>998722102</t>
  </si>
  <si>
    <t>Přesun hmot pro vnitřní vodovod stanovený z hmotnosti přesunovaného materiálu vodorovná dopravní vzdálenost do 50 m v objektech výšky přes 6 do 12 m</t>
  </si>
  <si>
    <t>-1084290634</t>
  </si>
  <si>
    <t>723</t>
  </si>
  <si>
    <t>Zdravotechnika - vnitřní plynovod</t>
  </si>
  <si>
    <t>723120805</t>
  </si>
  <si>
    <t>Demontáž potrubí svařovaného z ocelových trubek závitových přes 25 do DN 50</t>
  </si>
  <si>
    <t>-149119138</t>
  </si>
  <si>
    <t>723150304</t>
  </si>
  <si>
    <t>Potrubí z ocelových trubek hladkých černých spojovaných svařováním tvářených za tepla Ø 31,8/2,6</t>
  </si>
  <si>
    <t>-1755416982</t>
  </si>
  <si>
    <t>723190252</t>
  </si>
  <si>
    <t>Přípojky plynovodní ke strojům a zařízením z trubek vyvedení a upevnění plynovodních výpustek na potrubí DN 20</t>
  </si>
  <si>
    <t>1320290693</t>
  </si>
  <si>
    <t>723290822</t>
  </si>
  <si>
    <t>Vnitrostaveništní přemítění vybouraných (demontovaných) hmot vnitřní plynovod vodorovně do 100 m v objektech výšky přes 6 do 12 m</t>
  </si>
  <si>
    <t>1988044419</t>
  </si>
  <si>
    <t>998723102</t>
  </si>
  <si>
    <t>Přesun hmot pro vnitřní plynovod stanovený z hmotnosti přesunovaného materiálu vodorovná dopravní vzdálenost do 50 m v objektech výšky přes 6 do 12 m</t>
  </si>
  <si>
    <t>-1006423662</t>
  </si>
  <si>
    <t>725819402</t>
  </si>
  <si>
    <t>Ventily montáž ventilů ostatních typů rohových bez připojovací trubičky G 1/2</t>
  </si>
  <si>
    <t>-41243571</t>
  </si>
  <si>
    <t>M</t>
  </si>
  <si>
    <t>55141002</t>
  </si>
  <si>
    <t>ventil kulový rohový s filtrem 1/2"x3/8" s celokovovým kulatým designem</t>
  </si>
  <si>
    <t>-754512293</t>
  </si>
  <si>
    <t>998725102</t>
  </si>
  <si>
    <t>Přesun hmot pro zařizovací předměty stanovený z hmotnosti přesunovaného materiálu vodorovná dopravní vzdálenost do 50 m v objektech výšky přes 6 do 12 m</t>
  </si>
  <si>
    <t>684450210</t>
  </si>
  <si>
    <t>Elektroinstalace - silnoproud</t>
  </si>
  <si>
    <t>741110511</t>
  </si>
  <si>
    <t>Montáž lišt a kanálků elektroinstalačních se spojkami, ohyby a rohy a s nasunutím do krabic vkládacích s víčkem, šířky do 60 mm</t>
  </si>
  <si>
    <t>-1967249132</t>
  </si>
  <si>
    <t>R1194196</t>
  </si>
  <si>
    <t>LISTA HRANATA 2M 30X25</t>
  </si>
  <si>
    <t>635456862</t>
  </si>
  <si>
    <t>25*1,05 'Přepočtené koeficientem množství</t>
  </si>
  <si>
    <t>741112001</t>
  </si>
  <si>
    <t>Montáž krabic elektroinstalačních bez napojení na trubky a lišty, demontáže a montáže víčka a přístroje protahovacích nebo odbočných zapuštěných plastových kruhových</t>
  </si>
  <si>
    <t>-1955182261</t>
  </si>
  <si>
    <t>34571457</t>
  </si>
  <si>
    <t>krabice pod omítku PVC odbočná kruhová D 70mm s víčkem</t>
  </si>
  <si>
    <t>CS ÚRS 2021 01</t>
  </si>
  <si>
    <t>-1269200667</t>
  </si>
  <si>
    <t>1987785142</t>
  </si>
  <si>
    <t>34571451</t>
  </si>
  <si>
    <t>krabice pod omítku PVC přístrojová kruhová D 70mm hluboká</t>
  </si>
  <si>
    <t>-1572598276</t>
  </si>
  <si>
    <t>741120003</t>
  </si>
  <si>
    <t>Montáž vodičů izolovaných měděných bez ukončení uložených pod omítku plných a laněných (CY), průřezu žíly 10 až 16 mm2</t>
  </si>
  <si>
    <t>338815025</t>
  </si>
  <si>
    <t>34141029</t>
  </si>
  <si>
    <t>vodič propojovací flexibilní jádro Cu lanované izolace PVC 450/750V (H07V-K) 1x16mm2</t>
  </si>
  <si>
    <t>1050524803</t>
  </si>
  <si>
    <t>25*1,15 'Přepočtené koeficientem množství</t>
  </si>
  <si>
    <t>741122015</t>
  </si>
  <si>
    <t>Montáž kabelů měděných bez ukončení uložených pod omítku plných kulatých (CYKY), počtu a průřezu žil 3x1,5 mm2</t>
  </si>
  <si>
    <t>906569858</t>
  </si>
  <si>
    <t>34111030</t>
  </si>
  <si>
    <t>kabel silový s Cu jádrem 1kV 3x1,5mm2</t>
  </si>
  <si>
    <t>470325433</t>
  </si>
  <si>
    <t>50*1,15 'Přepočtené koeficientem množství</t>
  </si>
  <si>
    <t>741122031</t>
  </si>
  <si>
    <t>Montáž kabelů měděných bez ukončení uložených pod omítku plných kulatých (CYKY), počtu a průřezu žil 5x1,5 až 2,5 mm2</t>
  </si>
  <si>
    <t>990874344</t>
  </si>
  <si>
    <t>34111090</t>
  </si>
  <si>
    <t>kabel silový s Cu jádrem 1kV 5x1,5mm2</t>
  </si>
  <si>
    <t>1499296147</t>
  </si>
  <si>
    <t>26*1,15 'Přepočtené koeficientem množství</t>
  </si>
  <si>
    <t>741122232</t>
  </si>
  <si>
    <t>Montáž kabelů měděných bez ukončení uložených volně nebo v liště plných kulatých (CYKY) počtu a průřezu žil 5x4 až 6 mm2</t>
  </si>
  <si>
    <t>353462649</t>
  </si>
  <si>
    <t>34111100</t>
  </si>
  <si>
    <t>kabel silový s Cu jádrem 1kV 5x6mm2</t>
  </si>
  <si>
    <t>1890311881</t>
  </si>
  <si>
    <t>741130021</t>
  </si>
  <si>
    <t>Ukončení vodičů izolovaných s označením a zapojením na svorkovnici s otevřením a uzavřením krytu, průřezu žíly do 2,5 mm2</t>
  </si>
  <si>
    <t>-2080946308</t>
  </si>
  <si>
    <t>741130023</t>
  </si>
  <si>
    <t>Ukončení vodičů izolovaných s označením a zapojením na svorkovnici s otevřením a uzavřením krytu, průřezu žíly do 6 mm2</t>
  </si>
  <si>
    <t>-613546346</t>
  </si>
  <si>
    <t>741210002</t>
  </si>
  <si>
    <t>Montáž rozvodnic oceloplechových nebo plastových bez zapojení vodičů běžných, hmotnosti do 50 kg</t>
  </si>
  <si>
    <t>-249410596</t>
  </si>
  <si>
    <t>R13135</t>
  </si>
  <si>
    <t>rozvodnice zapuštěná, neprůhledné dveře, 4 řady, šířka 14 modulárních jednotek</t>
  </si>
  <si>
    <t>564566601</t>
  </si>
  <si>
    <t>741211827</t>
  </si>
  <si>
    <t>Demontáž rozvodnic kovových, uložených pod omítkou, krytí přes IPx 4, plochy přes 0,8 m2</t>
  </si>
  <si>
    <t>425183863</t>
  </si>
  <si>
    <t>741310104</t>
  </si>
  <si>
    <t>Montáž spínačů jedno nebo dvoupólových polozapuštěných nebo zapuštěných se zapojením vodičů bezšroubové připojení vypínačů, řazení 2-dvoupólových</t>
  </si>
  <si>
    <t>1556854486</t>
  </si>
  <si>
    <t>34539013</t>
  </si>
  <si>
    <t>přístroj přepínače střídavého, řazení 6, 6So bezšroubové svorky</t>
  </si>
  <si>
    <t>2017774321</t>
  </si>
  <si>
    <t>34539014</t>
  </si>
  <si>
    <t>přístroj přepínače křížového, řazení 7, 7So bezšroubové svorky</t>
  </si>
  <si>
    <t>841364485</t>
  </si>
  <si>
    <t>R00078380</t>
  </si>
  <si>
    <t>Kryt + rámeček spínače kolébkového bílá/ledová bílá</t>
  </si>
  <si>
    <t>-2063237734</t>
  </si>
  <si>
    <t>741371031</t>
  </si>
  <si>
    <t>Montáž svítidel zářivkových se zapojením vodičů bytových nebo společenských místností nástěnných přisazených 1 zdroj</t>
  </si>
  <si>
    <t>1094830843</t>
  </si>
  <si>
    <t>R10467299</t>
  </si>
  <si>
    <t>Svítidlo nouzové autonomní 11W/1 hod, IP42</t>
  </si>
  <si>
    <t>1291588788</t>
  </si>
  <si>
    <t>741371823</t>
  </si>
  <si>
    <t>Demontáž svítidel bez zachování funkčnosti (do suti) v bytových nebo společenských místnostech modulového systému zářivkových, délky přes 1100 mm</t>
  </si>
  <si>
    <t>-100044629</t>
  </si>
  <si>
    <t>741372062</t>
  </si>
  <si>
    <t>Montáž svítidel LED se zapojením vodičů bytových nebo společenských místností přisazených stropních panelových, obsahu přes 0,09 do 0,36 m2</t>
  </si>
  <si>
    <t>501985563</t>
  </si>
  <si>
    <t>R1440986</t>
  </si>
  <si>
    <t>SVITIDLO LED AL PROFIL 52W, 7950lm viz. výpočet osvětlení</t>
  </si>
  <si>
    <t>-1547643266</t>
  </si>
  <si>
    <t>741810002</t>
  </si>
  <si>
    <t>Zkoušky a prohlídky elektrických rozvodů a zařízení celková prohlídka a vyhotovení revizní zprávy pro objem montážních prací přes 100 do 500 tis. Kč</t>
  </si>
  <si>
    <t>389078176</t>
  </si>
  <si>
    <t>741920033</t>
  </si>
  <si>
    <t>Montáž a zhotovení ohnivzdorných konstrukcí pro elektrozařízení přepážek ucpávek ve stropním průchodu</t>
  </si>
  <si>
    <t>-398972836</t>
  </si>
  <si>
    <t>R81010</t>
  </si>
  <si>
    <t>tmel požárně ochranný protipožární zpěňující</t>
  </si>
  <si>
    <t>litr</t>
  </si>
  <si>
    <t>-1223997195</t>
  </si>
  <si>
    <t>751</t>
  </si>
  <si>
    <t>Vzduchotechnika</t>
  </si>
  <si>
    <t>751398012</t>
  </si>
  <si>
    <t>Montáž ostatních zařízení větrací mřížky na kruhové potrubí, průměru přes 100 do 200 mm</t>
  </si>
  <si>
    <t>1616925671</t>
  </si>
  <si>
    <t>"ozn.Z01"1</t>
  </si>
  <si>
    <t>55341428</t>
  </si>
  <si>
    <t>mřížka větrací nerezová kruhová se síťovinou 150mm</t>
  </si>
  <si>
    <t>-2118183213</t>
  </si>
  <si>
    <t>751510042</t>
  </si>
  <si>
    <t>Vzduchotechnické potrubí z pozinkovaného plechu kruhové, trouba spirálně vinutá bez příruby, průměru přes 100 do 200 mm</t>
  </si>
  <si>
    <t>1371219159</t>
  </si>
  <si>
    <t>"pr.150 mm"2,00</t>
  </si>
  <si>
    <t>998751202</t>
  </si>
  <si>
    <t>Přesun hmot pro vzduchotechniku stanovený procentní sazbou (%) z ceny vodorovná dopravní vzdálenost do 50 m v objektech výšky přes 12 do 60 m</t>
  </si>
  <si>
    <t>-1402326108</t>
  </si>
  <si>
    <t>763</t>
  </si>
  <si>
    <t>Konstrukce suché výstavby</t>
  </si>
  <si>
    <t>713111128</t>
  </si>
  <si>
    <t>Montáž tepelné izolace stropů rohožemi, pásy, dílci, deskami, bloky (izolační materiál ve specifikaci) rovných spodem lepením celoplošně s mechanickým kotvením</t>
  </si>
  <si>
    <t>-426291048</t>
  </si>
  <si>
    <t>0,60*6,60*2+2,40*6,60+2,10*6,60</t>
  </si>
  <si>
    <t>59030021</t>
  </si>
  <si>
    <t>deska SDK A tl 12,5mm</t>
  </si>
  <si>
    <t>-1904984748</t>
  </si>
  <si>
    <t>37,62*1,02</t>
  </si>
  <si>
    <t>763164565</t>
  </si>
  <si>
    <t>Obklad konstrukcí sádrokartonovými deskami včetně ochranných úhelníků ve tvaru L rozvinuté šíře přes 0,8 m, opláštěný deskou protipožární impregnovanou DFH2, tl. 12,5 mm</t>
  </si>
  <si>
    <t>1967609766</t>
  </si>
  <si>
    <t>"kryt potrubí"(0,40+1,55)*1,00+0,40*1,00</t>
  </si>
  <si>
    <t>763431051</t>
  </si>
  <si>
    <t>Montáž minerálního podhledu tl. 40 mm 600x600,1200x600 připevněného na stropní konstrukci lepením s rovnou hranou a textilní úpravou</t>
  </si>
  <si>
    <t>857821025</t>
  </si>
  <si>
    <t>590360600</t>
  </si>
  <si>
    <t>panel akustický, bílá frost, 600x600,1200x600</t>
  </si>
  <si>
    <t>-556241426</t>
  </si>
  <si>
    <t>998763402</t>
  </si>
  <si>
    <t>Přesun hmot pro konstrukce montované z desek stanovený procentní sazbou (%) z ceny vodorovná dopravní vzdálenost do 50 m v objektech výšky přes 6 do 12 m</t>
  </si>
  <si>
    <t>-2107656952</t>
  </si>
  <si>
    <t>766</t>
  </si>
  <si>
    <t>Konstrukce truhlářské</t>
  </si>
  <si>
    <t>766660001</t>
  </si>
  <si>
    <t>Montáž dveřních křídel dřevěných nebo plastových otevíravých do ocelové zárubně povrchově upravených jednokřídlových, šířky do 800 mm</t>
  </si>
  <si>
    <t>1194542100</t>
  </si>
  <si>
    <t>"ozn. 801/P"2</t>
  </si>
  <si>
    <t>61162074</t>
  </si>
  <si>
    <t>dveře jednokřídlé voštinové povrch laminátový plné 800x1970/2100mm</t>
  </si>
  <si>
    <t>1356092990</t>
  </si>
  <si>
    <t>766660002</t>
  </si>
  <si>
    <t>Montáž dveřních křídel dřevěných nebo plastových otevíravých do ocelové zárubně povrchově upravených jednokřídlových, šířky přes 800 mm</t>
  </si>
  <si>
    <t>1717590856</t>
  </si>
  <si>
    <t>"ozn.901/P"1</t>
  </si>
  <si>
    <t>61162075</t>
  </si>
  <si>
    <t>dveře jednokřídlé voštinové povrch laminátový plné 900x1970/2100mm</t>
  </si>
  <si>
    <t>-1656569903</t>
  </si>
  <si>
    <t>766660728</t>
  </si>
  <si>
    <t>Montáž dveřních doplňků dveřního kování interiérového zámku</t>
  </si>
  <si>
    <t>-441102420</t>
  </si>
  <si>
    <t>"ozn.801/P"2</t>
  </si>
  <si>
    <t>54964110</t>
  </si>
  <si>
    <t>vložka zámková cylindrická oboustranná</t>
  </si>
  <si>
    <t>16078969</t>
  </si>
  <si>
    <t>54924006</t>
  </si>
  <si>
    <t xml:space="preserve">zámek zadlabací </t>
  </si>
  <si>
    <t>-974528318</t>
  </si>
  <si>
    <t>766660729</t>
  </si>
  <si>
    <t>Montáž dveřních doplňků dveřního kování interiérového štítku s klikou</t>
  </si>
  <si>
    <t>-1157045156</t>
  </si>
  <si>
    <t>54914121</t>
  </si>
  <si>
    <t>kování bezpečnostní, klika-klika</t>
  </si>
  <si>
    <t>-1357992700</t>
  </si>
  <si>
    <t>766691914</t>
  </si>
  <si>
    <t>Ostatní práce vyvěšení nebo zavěšení křídel s případným uložením a opětovným zavěšením po provedení stavebních změn dřevěných dveřních, plochy do 2 m2</t>
  </si>
  <si>
    <t>1594435542</t>
  </si>
  <si>
    <t>766825a</t>
  </si>
  <si>
    <t>Demontáž školních lavic, katedry a linek s dřezy pevně spojených s podlahou, odpojení od medií vč. likvidace</t>
  </si>
  <si>
    <t>2024756447</t>
  </si>
  <si>
    <t>"m.32"21</t>
  </si>
  <si>
    <t>766825b</t>
  </si>
  <si>
    <t>Demontáž školních tabulí dvoukřídlových</t>
  </si>
  <si>
    <t>1797341005</t>
  </si>
  <si>
    <t>"m.32"1</t>
  </si>
  <si>
    <t>766825c</t>
  </si>
  <si>
    <t>Montáž školních lavic, katedry a linek s dřezy pevně spojených s podlahou vč. připojení medií</t>
  </si>
  <si>
    <t>-204717920</t>
  </si>
  <si>
    <t>998766202</t>
  </si>
  <si>
    <t>Přesun hmot pro konstrukce truhlářské stanovený procentní sazbou (%) z ceny vodorovná dopravní vzdálenost do 50 m v objektech výšky přes 6 do 12 m</t>
  </si>
  <si>
    <t>1231418408</t>
  </si>
  <si>
    <t>783</t>
  </si>
  <si>
    <t>Dokončovací práce - nátěry</t>
  </si>
  <si>
    <t>783806807</t>
  </si>
  <si>
    <t>Odstranění nátěrů z omítek odstraňovačem nátěrů s obroušením</t>
  </si>
  <si>
    <t>-1691917925</t>
  </si>
  <si>
    <t>784111001</t>
  </si>
  <si>
    <t>Oprášení (ometení) podkladu v místnostech výšky do 3,80 m</t>
  </si>
  <si>
    <t>-1968269911</t>
  </si>
  <si>
    <t>"nová malba na SDK"</t>
  </si>
  <si>
    <t>"202"(0,95+0,94)*3,07</t>
  </si>
  <si>
    <t>-1618629469</t>
  </si>
  <si>
    <t>784211101</t>
  </si>
  <si>
    <t>Malby z malířských směsí otěruvzdorných za mokra dvojnásobné, bílé za mokra otěruvzdorné výborně v místnostech výšky do 3,80 m</t>
  </si>
  <si>
    <t>-121840759</t>
  </si>
  <si>
    <t>Práce a dodávky M</t>
  </si>
  <si>
    <t>21-M</t>
  </si>
  <si>
    <t>Elektromontáže</t>
  </si>
  <si>
    <t>210290902</t>
  </si>
  <si>
    <t>Zřízení upevňovacích bodů pro svítidla s vyvrtáním díry, osazením a zasádrováním hmoždinky, s osazením závěsného háku ve zdivu</t>
  </si>
  <si>
    <t>-433931557</t>
  </si>
  <si>
    <t>59040388</t>
  </si>
  <si>
    <t>hmoždinka natloukací s rovným lemem 10x100mm</t>
  </si>
  <si>
    <t>100 kus</t>
  </si>
  <si>
    <t>128</t>
  </si>
  <si>
    <t>136324782</t>
  </si>
  <si>
    <t>46-M</t>
  </si>
  <si>
    <t>Zemní práce při extr.mont.pracích</t>
  </si>
  <si>
    <t>460941212</t>
  </si>
  <si>
    <t>Vyplnění rýh vyplnění a omítnutí rýh ve stěnách hloubky do 3 cm a šířky přes 3 do 5 cm</t>
  </si>
  <si>
    <t>-758479605</t>
  </si>
  <si>
    <t>460941214</t>
  </si>
  <si>
    <t>Vyplnění rýh vyplnění a omítnutí rýh ve stěnách hloubky do 3 cm a šířky přes 7 do 10 cm</t>
  </si>
  <si>
    <t>-356523981</t>
  </si>
  <si>
    <t>468081112</t>
  </si>
  <si>
    <t>Vybourání otvorů ve zdivu z lehkých betonů plochy do 0,09 m2 a tloušťky přes 15 do 30 cm</t>
  </si>
  <si>
    <t>-836462856</t>
  </si>
  <si>
    <t>468091311</t>
  </si>
  <si>
    <t>Vysekání kapes nebo výklenků ve zdivu pro osazení kotevních prvků nebo elektroinstalačního zařízení cihelném, velikosti 7x7x5 cm</t>
  </si>
  <si>
    <t>-1504737406</t>
  </si>
  <si>
    <t>468091313</t>
  </si>
  <si>
    <t>Vysekání kapes nebo výklenků ve zdivu pro osazení kotevních prvků nebo elektroinstalačního zařízení cihelném, velikosti 15x15x10 cm</t>
  </si>
  <si>
    <t>1578869527</t>
  </si>
  <si>
    <t>468101112</t>
  </si>
  <si>
    <t>Vysekání rýh pro montáž trubek a kabelů v kamenných nebo betonových zdech hloubky do 3 cm a šířky přes 3 do 5 cm</t>
  </si>
  <si>
    <t>-1011289397</t>
  </si>
  <si>
    <t>468101114</t>
  </si>
  <si>
    <t>Vysekání rýh pro montáž trubek a kabelů v kamenných nebo betonových zdech hloubky do 3 cm a šířky přes 7 do 10 cm</t>
  </si>
  <si>
    <t>709408330</t>
  </si>
  <si>
    <t>JAZYKY - JAZYKOVÁ UČEBNA</t>
  </si>
  <si>
    <t>JAZYKY - UČEBNA JAZYKŮ</t>
  </si>
  <si>
    <t xml:space="preserve">    763 - Kazetový podhled</t>
  </si>
  <si>
    <t>EL - Slaboproudé, silnoproudé rozvody, osvětlení</t>
  </si>
  <si>
    <t xml:space="preserve">    D1 - Provozní osvětlení</t>
  </si>
  <si>
    <t>222</t>
  </si>
  <si>
    <t>230</t>
  </si>
  <si>
    <t>240</t>
  </si>
  <si>
    <t>725212213</t>
  </si>
  <si>
    <t>Umyvadlo keramické, bílé, bez výtokových armatur, nábytková včetně skříňky se dvěma zásuvkami, šířka umyvadla 600mm</t>
  </si>
  <si>
    <t>264</t>
  </si>
  <si>
    <t>725829121</t>
  </si>
  <si>
    <t>Baterie umyvadlové montáž ostatních typů nástěnných pákových nebo klasických</t>
  </si>
  <si>
    <t>55145615</t>
  </si>
  <si>
    <t>Baterie umyvadlová nástěnná páková 150mm, chrom</t>
  </si>
  <si>
    <t>276</t>
  </si>
  <si>
    <t>348</t>
  </si>
  <si>
    <t>350</t>
  </si>
  <si>
    <t>376</t>
  </si>
  <si>
    <t>390</t>
  </si>
  <si>
    <t>392</t>
  </si>
  <si>
    <t>400</t>
  </si>
  <si>
    <t>408</t>
  </si>
  <si>
    <t>412</t>
  </si>
  <si>
    <t>416</t>
  </si>
  <si>
    <t>430</t>
  </si>
  <si>
    <t>434</t>
  </si>
  <si>
    <t>Kazetový podhled</t>
  </si>
  <si>
    <t>438</t>
  </si>
  <si>
    <t>450</t>
  </si>
  <si>
    <t>458</t>
  </si>
  <si>
    <t>466</t>
  </si>
  <si>
    <t>468</t>
  </si>
  <si>
    <t>478</t>
  </si>
  <si>
    <t>482</t>
  </si>
  <si>
    <t>498</t>
  </si>
  <si>
    <t>510</t>
  </si>
  <si>
    <t>520</t>
  </si>
  <si>
    <t>542</t>
  </si>
  <si>
    <t>Slaboproudé, silnoproudé rozvody, osvětlení</t>
  </si>
  <si>
    <t>554</t>
  </si>
  <si>
    <t>556</t>
  </si>
  <si>
    <t>558</t>
  </si>
  <si>
    <t>Kryt zásuvky komunikační, dvojnásobný</t>
  </si>
  <si>
    <t>564</t>
  </si>
  <si>
    <t>566</t>
  </si>
  <si>
    <t>10.679.719</t>
  </si>
  <si>
    <t>Rozvaděčová skříň, 36 modulů, IP30, pod omítku</t>
  </si>
  <si>
    <t>741112072</t>
  </si>
  <si>
    <t>Montáž krabic elektroinstalačních bez napojení na trubky a lišty, demontáže a montáže víčka a přístroje přístrojových lištových plastových dvojitých</t>
  </si>
  <si>
    <t>10.074.814</t>
  </si>
  <si>
    <t>Krabice přístrojová pro montáž dvojnásobných zásuvek.</t>
  </si>
  <si>
    <t>10.042.118</t>
  </si>
  <si>
    <t>Tepelně izolační podložka do elektroinstalačních krabic pro dvojnásobné zásuvky.</t>
  </si>
  <si>
    <t>620</t>
  </si>
  <si>
    <t>Krabice přístrojová pod omítku, PVC, pětinásobná.</t>
  </si>
  <si>
    <t>622</t>
  </si>
  <si>
    <t>Krabice odbočná pod omítku, rozměr min 130 mm, PVC, včetně víčka.</t>
  </si>
  <si>
    <t>D1</t>
  </si>
  <si>
    <t>Provozní osvětlení</t>
  </si>
  <si>
    <t>10.060.031</t>
  </si>
  <si>
    <t>Proudový chránič s jističem 10A, rozměry 2 DIN, jmenovité napětí 230/400V, Charakteristika B, Jmenovitý reziduální proud 0,03A.</t>
  </si>
  <si>
    <t>741310001</t>
  </si>
  <si>
    <t>Montáž spínačů jedno nebo dvoupólových nástěnných se zapojením vodičů, pro prostředí normální vypínačů, řazení 1-jednopólových</t>
  </si>
  <si>
    <t>10.072.639</t>
  </si>
  <si>
    <t>Spínač kolébkový šroubový, řazení 1/0</t>
  </si>
  <si>
    <t>10.071.430</t>
  </si>
  <si>
    <t>Kryt spínače jednoduchý bílý</t>
  </si>
  <si>
    <t>741310003</t>
  </si>
  <si>
    <t>Montáž spínačů jedno nebo dvoupólových nástěnných se zapojením vodičů, pro prostředí normální vypínačů, řazení 2-dvoupólových</t>
  </si>
  <si>
    <t>660</t>
  </si>
  <si>
    <t>10.069.872</t>
  </si>
  <si>
    <t>Spínač kolébkový šroubový, řazení 1/0+1/0</t>
  </si>
  <si>
    <t>662</t>
  </si>
  <si>
    <t>105</t>
  </si>
  <si>
    <t>10.071.435</t>
  </si>
  <si>
    <t>Kryt spínače dělený bílý</t>
  </si>
  <si>
    <t>664</t>
  </si>
  <si>
    <t>106</t>
  </si>
  <si>
    <t>10.072.355</t>
  </si>
  <si>
    <t>Rámeček 2-násobný bílý</t>
  </si>
  <si>
    <t>666</t>
  </si>
  <si>
    <t>107</t>
  </si>
  <si>
    <t>668</t>
  </si>
  <si>
    <t>108</t>
  </si>
  <si>
    <t>10.051.448</t>
  </si>
  <si>
    <t>Silový kabel CYKY-J 3x1,5mm2.</t>
  </si>
  <si>
    <t>670</t>
  </si>
  <si>
    <t>STAVBA - HRUBÉ STAVEBNÍ PRÁCE UČEBNY JAZYKŮ</t>
  </si>
  <si>
    <t xml:space="preserve">    3 - Svislé a kompletní konstrukce</t>
  </si>
  <si>
    <t xml:space="preserve">    771 - Podlahy z dlaždic</t>
  </si>
  <si>
    <t>Svislé a kompletní konstrukce</t>
  </si>
  <si>
    <t>317168022</t>
  </si>
  <si>
    <t>Překlady keramické ploché osazené do maltového lože, výšky překladu 71 mm šířky 145 mm, délky 1250 mm</t>
  </si>
  <si>
    <t>1772216463</t>
  </si>
  <si>
    <t>342244221</t>
  </si>
  <si>
    <t>Příčky jednoduché z cihel děrovaných broušených, na tenkovrstvou maltu, pevnost cihel do P15, tl. příčky 140 mm</t>
  </si>
  <si>
    <t>-719535369</t>
  </si>
  <si>
    <t>"m.2.01-2.04 ozn b05"(6,88+4,50+5,855)*3,30-0,80*1,97*2</t>
  </si>
  <si>
    <t>342291131</t>
  </si>
  <si>
    <t>Ukotvení příček plochými kotvami, do konstrukce betonové</t>
  </si>
  <si>
    <t>-1780713246</t>
  </si>
  <si>
    <t>3,30*4</t>
  </si>
  <si>
    <t>612131100</t>
  </si>
  <si>
    <t>Podkladní a spojovací vrstva vnitřních omítaných ploch vápenný postřik nanášený ručně celoplošně stěn</t>
  </si>
  <si>
    <t>522669816</t>
  </si>
  <si>
    <t>"m.2.01-2.04 ozn b05"((6,88+4,50+5,855)*3,30-0,80*1,97*2)*2</t>
  </si>
  <si>
    <t>612321141</t>
  </si>
  <si>
    <t>Omítka vápenocementová vnitřních ploch nanášená ručně dvouvrstvá, tloušťky jádrové omítky do 10 mm a tloušťky štuku do 3 mm štuková svislých konstrukcí stěn</t>
  </si>
  <si>
    <t>1835866390</t>
  </si>
  <si>
    <t>-1242393631</t>
  </si>
  <si>
    <t>"odhad 50% povrchu"60,69*0,12*0,50</t>
  </si>
  <si>
    <t>1270345735</t>
  </si>
  <si>
    <t>642942111</t>
  </si>
  <si>
    <t>Osazování zárubní nebo rámů kovových dveřních lisovaných nebo z úhelníků bez dveřních křídel na cementovou maltu, plochy otvoru do 2,5 m2</t>
  </si>
  <si>
    <t>1771154147</t>
  </si>
  <si>
    <t>55331386</t>
  </si>
  <si>
    <t>zárubeň ocelová pro běžné zdění a pórobeton 150 levá/pravá 900</t>
  </si>
  <si>
    <t>-540416384</t>
  </si>
  <si>
    <t>-1391774037</t>
  </si>
  <si>
    <t>962031133</t>
  </si>
  <si>
    <t>Bourání příček z cihel, tvárnic nebo příčkovek z cihel pálených, plných nebo dutých na maltu vápennou nebo vápenocementovou, tl. do 150 mm</t>
  </si>
  <si>
    <t>-1464039242</t>
  </si>
  <si>
    <t>964011211</t>
  </si>
  <si>
    <t>Vybourání železobetonových prefabrikovaných překladů uložených ve zdivu, délky do 3 m, hmotnosti do 50 kg/m</t>
  </si>
  <si>
    <t>2039044191</t>
  </si>
  <si>
    <t>"m.2.04"0,15*0,215*1,25*2</t>
  </si>
  <si>
    <t>887199053</t>
  </si>
  <si>
    <t>968072455</t>
  </si>
  <si>
    <t>Vybourání kovových rámů oken s křídly, dveřních zárubní, vrat, stěn, ostění nebo obkladů dveřních zárubní, plochy do 2 m2</t>
  </si>
  <si>
    <t>1725355351</t>
  </si>
  <si>
    <t>"m.2.04 ozn.b04"0,80*1,97*2</t>
  </si>
  <si>
    <t>1936820980</t>
  </si>
  <si>
    <t>-786148966</t>
  </si>
  <si>
    <t>-1483677307</t>
  </si>
  <si>
    <t>"skládka 20 km"23,735*19</t>
  </si>
  <si>
    <t>836251295</t>
  </si>
  <si>
    <t>-1628051935</t>
  </si>
  <si>
    <t>-1488275400</t>
  </si>
  <si>
    <t>-438769669</t>
  </si>
  <si>
    <t>15*1,05 'Přepočtené koeficientem množství</t>
  </si>
  <si>
    <t>-1823583635</t>
  </si>
  <si>
    <t>146912926</t>
  </si>
  <si>
    <t>1235937340</t>
  </si>
  <si>
    <t>7539395</t>
  </si>
  <si>
    <t>1231774984</t>
  </si>
  <si>
    <t>-858259037</t>
  </si>
  <si>
    <t>10*1,15 'Přepočtené koeficientem množství</t>
  </si>
  <si>
    <t>-1176371107</t>
  </si>
  <si>
    <t>674044964</t>
  </si>
  <si>
    <t>1357577629</t>
  </si>
  <si>
    <t>-140907399</t>
  </si>
  <si>
    <t>15*1,15 'Přepočtené koeficientem množství</t>
  </si>
  <si>
    <t>-463783318</t>
  </si>
  <si>
    <t>-381134648</t>
  </si>
  <si>
    <t>867701191</t>
  </si>
  <si>
    <t>1312655041</t>
  </si>
  <si>
    <t>507086133</t>
  </si>
  <si>
    <t>34539012</t>
  </si>
  <si>
    <t>přístroj přepínače sériového, řazení 5 bezšroubové svorky</t>
  </si>
  <si>
    <t>316007475</t>
  </si>
  <si>
    <t>-1257978932</t>
  </si>
  <si>
    <t>-574927642</t>
  </si>
  <si>
    <t>-1246003776</t>
  </si>
  <si>
    <t>-1114661682</t>
  </si>
  <si>
    <t>-860717801</t>
  </si>
  <si>
    <t>1762223452</t>
  </si>
  <si>
    <t>757938773</t>
  </si>
  <si>
    <t>-866908083</t>
  </si>
  <si>
    <t>1791709774</t>
  </si>
  <si>
    <t>799227436</t>
  </si>
  <si>
    <t>2,40*6,60*3</t>
  </si>
  <si>
    <t>-1663759083</t>
  </si>
  <si>
    <t>47,52*1,02</t>
  </si>
  <si>
    <t>-1000880845</t>
  </si>
  <si>
    <t>-2117971885</t>
  </si>
  <si>
    <t>713131143</t>
  </si>
  <si>
    <t>Montáž tepelné izolace stěn rohožemi, pásy, deskami, dílci, bloky (izolační materiál ve specifikaci) lepením celoplošně s mechanickým kotvením</t>
  </si>
  <si>
    <t>-926313819</t>
  </si>
  <si>
    <t>2,70*1,80</t>
  </si>
  <si>
    <t>-1005889388</t>
  </si>
  <si>
    <t>4,86*1,02</t>
  </si>
  <si>
    <t>-1227697973</t>
  </si>
  <si>
    <t>-1864485503</t>
  </si>
  <si>
    <t>-2027216948</t>
  </si>
  <si>
    <t>-783155582</t>
  </si>
  <si>
    <t>-1360342282</t>
  </si>
  <si>
    <t>1686707617</t>
  </si>
  <si>
    <t>-1030406702</t>
  </si>
  <si>
    <t xml:space="preserve">kování bezpečnostní, klika-klika </t>
  </si>
  <si>
    <t>779706105</t>
  </si>
  <si>
    <t>-667187297</t>
  </si>
  <si>
    <t>"m.2.01 ozn.b03"1</t>
  </si>
  <si>
    <t>"m.2.04 ozn b04"2</t>
  </si>
  <si>
    <t>-158111311</t>
  </si>
  <si>
    <t>771</t>
  </si>
  <si>
    <t>Podlahy z dlaždic</t>
  </si>
  <si>
    <t>771111011</t>
  </si>
  <si>
    <t>Příprava podkladu před provedením dlažby vysátí podlah</t>
  </si>
  <si>
    <t>-1644790877</t>
  </si>
  <si>
    <t>"m.2.04 ozn. b02"13,16</t>
  </si>
  <si>
    <t>771121011</t>
  </si>
  <si>
    <t>Příprava podkladu před provedením dlažby nátěr penetrační na podlahu</t>
  </si>
  <si>
    <t>1966011919</t>
  </si>
  <si>
    <t>771151011</t>
  </si>
  <si>
    <t>Příprava podkladu před provedením dlažby samonivelační stěrka min.pevnosti 20 MPa, tloušťky do 3 mm</t>
  </si>
  <si>
    <t>1288318161</t>
  </si>
  <si>
    <t>771471810</t>
  </si>
  <si>
    <t>Demontáž soklíků z dlaždic keramických kladených do malty rovných</t>
  </si>
  <si>
    <t>-426202634</t>
  </si>
  <si>
    <t>"m.2.04 ozn.b04"2,23*2+5,855-0,80*2</t>
  </si>
  <si>
    <t>771571810</t>
  </si>
  <si>
    <t>Demontáž podlah z dlaždic keramických kladených do malty</t>
  </si>
  <si>
    <t>1143333338</t>
  </si>
  <si>
    <t>998771202</t>
  </si>
  <si>
    <t>Přesun hmot pro podlahy z dlaždic stanovený procentní sazbou (%) z ceny vodorovná dopravní vzdálenost do 50 m v objektech výšky přes 6 do 12 m</t>
  </si>
  <si>
    <t>760968445</t>
  </si>
  <si>
    <t>783301311</t>
  </si>
  <si>
    <t>Příprava podkladu zámečnických konstrukcí před provedením nátěru odmaštění odmašťovačem vodou ředitelným</t>
  </si>
  <si>
    <t>946742887</t>
  </si>
  <si>
    <t>"ozn.901/P"(1,00+2,10*2)*0,20</t>
  </si>
  <si>
    <t>783314203</t>
  </si>
  <si>
    <t>Základní antikorozní nátěr zámečnických konstrukcí jednonásobný syntetický samozákladující</t>
  </si>
  <si>
    <t>445788866</t>
  </si>
  <si>
    <t>783315101</t>
  </si>
  <si>
    <t>Mezinátěr zámečnických konstrukcí jednonásobný syntetický standardní</t>
  </si>
  <si>
    <t>595391283</t>
  </si>
  <si>
    <t>783317101</t>
  </si>
  <si>
    <t>Krycí nátěr (email) zámečnických konstrukcí jednonásobný syntetický standardní</t>
  </si>
  <si>
    <t>-606001166</t>
  </si>
  <si>
    <t>68310089</t>
  </si>
  <si>
    <t>659196396</t>
  </si>
  <si>
    <t>1396917135</t>
  </si>
  <si>
    <t>586640717</t>
  </si>
  <si>
    <t>-1971906321</t>
  </si>
  <si>
    <t>-371095078</t>
  </si>
  <si>
    <t>-1158987539</t>
  </si>
  <si>
    <t>1409429594</t>
  </si>
  <si>
    <t>363650105</t>
  </si>
  <si>
    <t>-1090109876</t>
  </si>
  <si>
    <t>-1221314464</t>
  </si>
  <si>
    <t>POČÍTAČE - POČÍTAČOVÁ UČEBNA</t>
  </si>
  <si>
    <t>POČÍTAČE - POČÍTAČE UČEBNA POČÍTAČŮ</t>
  </si>
  <si>
    <t>-1687403822</t>
  </si>
  <si>
    <t>227401340</t>
  </si>
  <si>
    <t>17326062</t>
  </si>
  <si>
    <t>-544699909</t>
  </si>
  <si>
    <t>-1592685703</t>
  </si>
  <si>
    <t>-198966268</t>
  </si>
  <si>
    <t>-1479426107</t>
  </si>
  <si>
    <t>-1467350416</t>
  </si>
  <si>
    <t>215730586</t>
  </si>
  <si>
    <t>125171490</t>
  </si>
  <si>
    <t>1709872465</t>
  </si>
  <si>
    <t>-963407007</t>
  </si>
  <si>
    <t>-1683936346</t>
  </si>
  <si>
    <t>-927900659</t>
  </si>
  <si>
    <t>-2014987116</t>
  </si>
  <si>
    <t>180677279</t>
  </si>
  <si>
    <t>629765701</t>
  </si>
  <si>
    <t>1442380138</t>
  </si>
  <si>
    <t>-947096961</t>
  </si>
  <si>
    <t>1083214536</t>
  </si>
  <si>
    <t>1036227148</t>
  </si>
  <si>
    <t>1688780911</t>
  </si>
  <si>
    <t>-432723269</t>
  </si>
  <si>
    <t>-2121780979</t>
  </si>
  <si>
    <t>452535839</t>
  </si>
  <si>
    <t>1302154533</t>
  </si>
  <si>
    <t>-927301602</t>
  </si>
  <si>
    <t>726032731</t>
  </si>
  <si>
    <t>743597853</t>
  </si>
  <si>
    <t>588162541</t>
  </si>
  <si>
    <t>914733958</t>
  </si>
  <si>
    <t>-1104701175</t>
  </si>
  <si>
    <t>-458422683</t>
  </si>
  <si>
    <t>741372022</t>
  </si>
  <si>
    <t>Montáž svítidel LED se zapojením vodičů bytových nebo společenských místností přisazených nástěnných panelových, obsahu přes 0,09 do 0,36 m2</t>
  </si>
  <si>
    <t>-1267400813</t>
  </si>
  <si>
    <t>Provozní světlo na s</t>
  </si>
  <si>
    <t>LED svítidlo určené pro montáž do kazetových podhledů i na strop. Kryt z kvalitního optického materiálu. Svítidlo poskytuje optimální distribuci světla a zábranu oslnění v souladu s platnou normou pro osvětlení kanceláří a učeben. Teplota chromatičnosti 4000K, napájení 230V/50Hz, 57W, svítivost min. 425 cd/klm, světelný tok min. 6400 lm, elektronický předřadník, krytí min. IP40, rozměry do 620x620x60mm. Barva bílá. Včetně podružného materiálu a instalace.</t>
  </si>
  <si>
    <t>603278083</t>
  </si>
  <si>
    <t>1739074547</t>
  </si>
  <si>
    <t>1406561107</t>
  </si>
  <si>
    <t>1082615074</t>
  </si>
  <si>
    <t>10.074.248</t>
  </si>
  <si>
    <t>Zásuvka dvojnásobná bezšroubová, modulová zásuvka 45x90mm, s clonkami, s natočenou dutinou, bílá, 16 A</t>
  </si>
  <si>
    <t>937761451</t>
  </si>
  <si>
    <t>1544286203</t>
  </si>
  <si>
    <t>10.079.403</t>
  </si>
  <si>
    <t>Ohebná elektroinstalační trubka PVC, mechanická odolnost 320N/5cm, světlě šedá, vnitřní ø 16 mm.</t>
  </si>
  <si>
    <t>960988266</t>
  </si>
  <si>
    <t>-505439051</t>
  </si>
  <si>
    <t>-389417971</t>
  </si>
  <si>
    <t>-848585596</t>
  </si>
  <si>
    <t>741110001</t>
  </si>
  <si>
    <t>Montáž trubek elektroinstalačních s nasunutím nebo našroubováním do krabic plastových tuhých, uložených pevně, vnější Ø přes 16 do 23 mm</t>
  </si>
  <si>
    <t>-370064250</t>
  </si>
  <si>
    <t>-1596844092</t>
  </si>
  <si>
    <t>-189787278</t>
  </si>
  <si>
    <t>1084396073</t>
  </si>
  <si>
    <t>1091734373</t>
  </si>
  <si>
    <t>1882316060</t>
  </si>
  <si>
    <t>1726475964</t>
  </si>
  <si>
    <t>-1125560095</t>
  </si>
  <si>
    <t>-19368733</t>
  </si>
  <si>
    <t>1585174924</t>
  </si>
  <si>
    <t>-2074601278</t>
  </si>
  <si>
    <t>10.696.523</t>
  </si>
  <si>
    <t>Datová jednozásuvka, modulová zásuvka 22,5x45mm (1 modul)</t>
  </si>
  <si>
    <t>534968903</t>
  </si>
  <si>
    <t>1547776127</t>
  </si>
  <si>
    <t>Konektor RJ45 8p8c Cat.5e nest.pro drát</t>
  </si>
  <si>
    <t>-2041574166</t>
  </si>
  <si>
    <t>-1228123991</t>
  </si>
  <si>
    <t>-2007423202</t>
  </si>
  <si>
    <t>461990271</t>
  </si>
  <si>
    <t>922316740</t>
  </si>
  <si>
    <t>-2143758234</t>
  </si>
  <si>
    <t>1956820422</t>
  </si>
  <si>
    <t>742330041</t>
  </si>
  <si>
    <t>Montáž strukturované kabeláže zásuvek datových pod omítku, do nábytku, do parapetního žlabu nebo podlahové krabice jednozásuvky</t>
  </si>
  <si>
    <t>998382426</t>
  </si>
  <si>
    <t>2140494085</t>
  </si>
  <si>
    <t>-289887028</t>
  </si>
  <si>
    <t>-987021269</t>
  </si>
  <si>
    <t>481590181</t>
  </si>
  <si>
    <t>634054469</t>
  </si>
  <si>
    <t>816593366</t>
  </si>
  <si>
    <t>970098124</t>
  </si>
  <si>
    <t>1029768613</t>
  </si>
  <si>
    <t>1115624439</t>
  </si>
  <si>
    <t>-217380382</t>
  </si>
  <si>
    <t>656414657</t>
  </si>
  <si>
    <t>187798876</t>
  </si>
  <si>
    <t>-935369961</t>
  </si>
  <si>
    <t>-1619181226</t>
  </si>
  <si>
    <t>-1632722500</t>
  </si>
  <si>
    <t>732377472</t>
  </si>
  <si>
    <t>-1476457323</t>
  </si>
  <si>
    <t>-1757980631</t>
  </si>
  <si>
    <t>-937119727</t>
  </si>
  <si>
    <t>-1135080377</t>
  </si>
  <si>
    <t>1687470504</t>
  </si>
  <si>
    <t>-976532098</t>
  </si>
  <si>
    <t>-1242092481</t>
  </si>
  <si>
    <t>770313962</t>
  </si>
  <si>
    <t>1915446969</t>
  </si>
  <si>
    <t>-194531308</t>
  </si>
  <si>
    <t>1293202953</t>
  </si>
  <si>
    <t>177793361</t>
  </si>
  <si>
    <t>-354906163</t>
  </si>
  <si>
    <t>61458472</t>
  </si>
  <si>
    <t>1888314709</t>
  </si>
  <si>
    <t>1021658689</t>
  </si>
  <si>
    <t>-1647619210</t>
  </si>
  <si>
    <t>-2008650898</t>
  </si>
  <si>
    <t>-1511402028</t>
  </si>
  <si>
    <t>292616899</t>
  </si>
  <si>
    <t>-690589558</t>
  </si>
  <si>
    <t>STAVBA - HRUBÉ STAVEBNÍ PRÁCE</t>
  </si>
  <si>
    <t xml:space="preserve">    94 - Lešení a stavební výtahy</t>
  </si>
  <si>
    <t xml:space="preserve">    775 - Podlahy skládané</t>
  </si>
  <si>
    <t>1578463946</t>
  </si>
  <si>
    <t>"pro elektro odhad"10,00*0,07</t>
  </si>
  <si>
    <t>"pro kanalizaci"2,00*0,315</t>
  </si>
  <si>
    <t>"pro vodu"2,00*0,15</t>
  </si>
  <si>
    <t>1111947992</t>
  </si>
  <si>
    <t>"202 SDK"(0,95+0,94)*3,07*2</t>
  </si>
  <si>
    <t>"celá učebna"(8,95+6,39)*2*3,13-(2,38*2,32*3+0,95*2*3,13)</t>
  </si>
  <si>
    <t>111563024</t>
  </si>
  <si>
    <t>612315223</t>
  </si>
  <si>
    <t>Vápenná omítka jednotlivých malých ploch štuková na stěnách, plochy jednotlivě přes 0,25 do 1 m2</t>
  </si>
  <si>
    <t>-2129417087</t>
  </si>
  <si>
    <t>"po vybourané příčce 150 mm"2</t>
  </si>
  <si>
    <t>612315225</t>
  </si>
  <si>
    <t>Vápenná omítka jednotlivých malých ploch štuková na stěnách, plochy jednotlivě přes 1,0 do 4 m2</t>
  </si>
  <si>
    <t>758453606</t>
  </si>
  <si>
    <t>"po odbouraném obkladu okol umyvadla"1</t>
  </si>
  <si>
    <t>612315302</t>
  </si>
  <si>
    <t>Vápenná omítka ostění nebo nadpraží štuková</t>
  </si>
  <si>
    <t>1678697178</t>
  </si>
  <si>
    <t>"okolo 901/P"(2,10*2+1,00)*0,15*2</t>
  </si>
  <si>
    <t>1142434629</t>
  </si>
  <si>
    <t>631312141</t>
  </si>
  <si>
    <t>Doplnění dosavadních mazanin prostým betonem s dodáním hmot, bez potěru, plochy jednotlivě rýh v dosavadních mazaninách</t>
  </si>
  <si>
    <t>-1072513094</t>
  </si>
  <si>
    <t>"po vybourané příčce"6,22*0,15*0,06</t>
  </si>
  <si>
    <t>642944121</t>
  </si>
  <si>
    <t>Osazení ocelových dveřních zárubní lisovaných nebo z úhelníků dodatečně s vybetonováním prahu, plochy do 2,5 m2</t>
  </si>
  <si>
    <t>373494786</t>
  </si>
  <si>
    <t>"901/P"1</t>
  </si>
  <si>
    <t>-491493600</t>
  </si>
  <si>
    <t>-1177651569</t>
  </si>
  <si>
    <t>952901111</t>
  </si>
  <si>
    <t>Vyčištění budov nebo objektů před předáním do užívání budov bytové nebo občanské výstavby, světlé výšky podlaží do 4 m</t>
  </si>
  <si>
    <t>1006040220</t>
  </si>
  <si>
    <t>61,78+25,00</t>
  </si>
  <si>
    <t>-1960791688</t>
  </si>
  <si>
    <t>"ozn. D01- 201-204"6,22*3,13</t>
  </si>
  <si>
    <t>967031132</t>
  </si>
  <si>
    <t>Přisekání (špicování) plošné nebo rovných ostění zdiva z cihel pálených rovných ostění, bez odstupu, po hrubém vybourání otvorů, na maltu vápennou nebo vápenocementovou</t>
  </si>
  <si>
    <t>569655420</t>
  </si>
  <si>
    <t>"201 ozn. D08"(2,10*2+1,00)*0,15</t>
  </si>
  <si>
    <t>-479046680</t>
  </si>
  <si>
    <t>"ozn.D03-201"0,80*1,97</t>
  </si>
  <si>
    <t>973031151</t>
  </si>
  <si>
    <t>Vysekání výklenků nebo kapes ve zdivu z cihel na maltu vápennou nebo vápenocementovou výklenků, pohledové plochy přes 0,25 m2</t>
  </si>
  <si>
    <t>1035011401</t>
  </si>
  <si>
    <t>"pro rozvaděč ozn. D07 odhad"0,75*0,60*0,30</t>
  </si>
  <si>
    <t>974031132</t>
  </si>
  <si>
    <t>Vysekání rýh ve zdivu cihelném na maltu vápennou nebo vápenocementovou do hl. 50 mm a šířky do 70 mm</t>
  </si>
  <si>
    <t>1609289178</t>
  </si>
  <si>
    <t>"pro elektro odhad"10,00</t>
  </si>
  <si>
    <t>974031164</t>
  </si>
  <si>
    <t>Vysekání rýh ve zdivu cihelném na maltu vápennou nebo vápenocementovou do hl. 150 mm a šířky do 150 mm</t>
  </si>
  <si>
    <t>2072449940</t>
  </si>
  <si>
    <t>"pro kanalizaci"2,00</t>
  </si>
  <si>
    <t>"pro vodu"2,00</t>
  </si>
  <si>
    <t>Lešení a stavební výtahy</t>
  </si>
  <si>
    <t>949101111</t>
  </si>
  <si>
    <t>Lešení pomocné pracovní pro objekty pozemních staveb pro zatížení do 150 kg/m2, o výšce lešeňové podlahy do 1,9 m</t>
  </si>
  <si>
    <t>1698807771</t>
  </si>
  <si>
    <t>997013111</t>
  </si>
  <si>
    <t>Vnitrostaveništní doprava suti a vybouraných hmot vodorovně do 50 m svisle s použitím mechanizace pro budovy a haly výšky do 6 m</t>
  </si>
  <si>
    <t>-1689684273</t>
  </si>
  <si>
    <t>45231243</t>
  </si>
  <si>
    <t>-163353827</t>
  </si>
  <si>
    <t>"skládka 20km"5,876*19</t>
  </si>
  <si>
    <t>430081655</t>
  </si>
  <si>
    <t>998011001</t>
  </si>
  <si>
    <t>Přesun hmot pro budovy občanské výstavby, bydlení, výrobu a služby s nosnou svislou konstrukcí zděnou z cihel, tvárnic nebo kamene vodorovná dopravní vzdálenost do 100 m pro budovy výšky do 6 m</t>
  </si>
  <si>
    <t>1911405678</t>
  </si>
  <si>
    <t>1662329375</t>
  </si>
  <si>
    <t>"od umyvadla"1</t>
  </si>
  <si>
    <t>721171913</t>
  </si>
  <si>
    <t>Opravy odpadního potrubí plastového propojení dosavadního potrubí DN 50</t>
  </si>
  <si>
    <t>-1332479477</t>
  </si>
  <si>
    <t>"napojení  nové trasy od umyvadla"1</t>
  </si>
  <si>
    <t>-1677307502</t>
  </si>
  <si>
    <t>"nový odpad od umyvadla"2,00</t>
  </si>
  <si>
    <t>28615657</t>
  </si>
  <si>
    <t>instalační objímka pevná dvoušroubová HTPO DN 50</t>
  </si>
  <si>
    <t>1555072767</t>
  </si>
  <si>
    <t>-1536859432</t>
  </si>
  <si>
    <t>-1183927591</t>
  </si>
  <si>
    <t>722171912</t>
  </si>
  <si>
    <t>Odříznutí trubky nebo tvarovky u rozvodů vody z plastů D přes 16 do 20 mm</t>
  </si>
  <si>
    <t>762963677</t>
  </si>
  <si>
    <t>"teplá a studená voda"2</t>
  </si>
  <si>
    <t>78316270</t>
  </si>
  <si>
    <t>28654692</t>
  </si>
  <si>
    <t>objímka kovová s vrutem D 20-25mm</t>
  </si>
  <si>
    <t>279479000</t>
  </si>
  <si>
    <t>722174912</t>
  </si>
  <si>
    <t>Sestavení rozvodů vody D přes 16 do 20 mm</t>
  </si>
  <si>
    <t>1468976268</t>
  </si>
  <si>
    <t>"teplá a studená voda"2,00*2</t>
  </si>
  <si>
    <t>28615133</t>
  </si>
  <si>
    <t>trubka vodovodní tlaková PPR řada PN 16 D 20mm dl 4m</t>
  </si>
  <si>
    <t>1282799088</t>
  </si>
  <si>
    <t>-592380489</t>
  </si>
  <si>
    <t>"studená voa"2,00</t>
  </si>
  <si>
    <t>2083569625</t>
  </si>
  <si>
    <t>722181251</t>
  </si>
  <si>
    <t>Ochrana potrubí termoizolačními trubicemi z pěnového polyetylenu PE přilepenými v příčných a podélných spojích, tloušťky izolace přes 20 do 25 mm, vnitřního průměru izolace DN do 22 mm</t>
  </si>
  <si>
    <t>197486326</t>
  </si>
  <si>
    <t>"teplá voda"2,00</t>
  </si>
  <si>
    <t>722190901</t>
  </si>
  <si>
    <t>Opravy ostatní uzavření nebo otevření vodovodního potrubí při opravách včetně vypuštění a napuštění</t>
  </si>
  <si>
    <t>1501379224</t>
  </si>
  <si>
    <t>640655581</t>
  </si>
  <si>
    <t>722290234</t>
  </si>
  <si>
    <t>Zkoušky, proplach a desinfekce vodovodního potrubí proplach a desinfekce vodovodního potrubí do DN 80</t>
  </si>
  <si>
    <t>1705853218</t>
  </si>
  <si>
    <t>1552887288</t>
  </si>
  <si>
    <t>1457725902</t>
  </si>
  <si>
    <t>-1210898836</t>
  </si>
  <si>
    <t>-797960421</t>
  </si>
  <si>
    <t>Pol3</t>
  </si>
  <si>
    <t>Ostatní drobný nespecif. materiál</t>
  </si>
  <si>
    <t>Kč</t>
  </si>
  <si>
    <t>-1778333879</t>
  </si>
  <si>
    <t>Pol4</t>
  </si>
  <si>
    <t>Připojení napájecího kabelu CYKY-J 5x10 na svorky rozv.</t>
  </si>
  <si>
    <t>-1186860572</t>
  </si>
  <si>
    <t>741001</t>
  </si>
  <si>
    <t>D+M rozvaděč</t>
  </si>
  <si>
    <t>-737802084</t>
  </si>
  <si>
    <t>741002</t>
  </si>
  <si>
    <t>Přívodní kabel vč. propojení</t>
  </si>
  <si>
    <t>-377475926</t>
  </si>
  <si>
    <t>"odhad"1</t>
  </si>
  <si>
    <t>971032200</t>
  </si>
  <si>
    <t>Průrazy zdivem</t>
  </si>
  <si>
    <t>-1631606065</t>
  </si>
  <si>
    <t>974031120</t>
  </si>
  <si>
    <t>stavební úpravy sekání rých ve stěně</t>
  </si>
  <si>
    <t>-320269610</t>
  </si>
  <si>
    <t>7410000020</t>
  </si>
  <si>
    <t>Kabel CYKY-J 5x10</t>
  </si>
  <si>
    <t>2055978772</t>
  </si>
  <si>
    <t>7410000033</t>
  </si>
  <si>
    <t>Vodič H07-VK 10</t>
  </si>
  <si>
    <t>-1671294081</t>
  </si>
  <si>
    <t>743112280</t>
  </si>
  <si>
    <t>Elektroinstalační lišta LV 40x40</t>
  </si>
  <si>
    <t>1985143982</t>
  </si>
  <si>
    <t>210000051</t>
  </si>
  <si>
    <t>Trojfázový jistič  25A/3C 10kA</t>
  </si>
  <si>
    <t>ks</t>
  </si>
  <si>
    <t>-1075152686</t>
  </si>
  <si>
    <t>zjištění podružného napojovacího místa pro silnoproud</t>
  </si>
  <si>
    <t>1514912173</t>
  </si>
  <si>
    <t>Pol2</t>
  </si>
  <si>
    <t>Úpravy v podružném rozvaděči nebo skříni, dozbrojení</t>
  </si>
  <si>
    <t>140747547</t>
  </si>
  <si>
    <t>Pol5</t>
  </si>
  <si>
    <t>Montážní práce celkem</t>
  </si>
  <si>
    <t>1202482312</t>
  </si>
  <si>
    <t>Pol6</t>
  </si>
  <si>
    <t>Revize</t>
  </si>
  <si>
    <t>1709811560</t>
  </si>
  <si>
    <t>1785529479</t>
  </si>
  <si>
    <t>2,502*5,24*3</t>
  </si>
  <si>
    <t>1324187383</t>
  </si>
  <si>
    <t>39,331*1,02</t>
  </si>
  <si>
    <t>763111411</t>
  </si>
  <si>
    <t>Příčka ze sádrokartonových desek s nosnou konstrukcí z jednoduchých ocelových profilů UW, CW dvojitě opláštěná deskami standardními A tl. 2 x 12,5 mm s izolací, EI 60, příčka tl. 100 mm, profil 50, Rw do 51 dB</t>
  </si>
  <si>
    <t>1537081466</t>
  </si>
  <si>
    <t>763111717</t>
  </si>
  <si>
    <t>Příčka ze sádrokartonových desek ostatní konstrukce a práce na příčkách ze sádrokartonových desek základní penetrační nátěr (oboustranný)</t>
  </si>
  <si>
    <t>-1085987083</t>
  </si>
  <si>
    <t>763111811</t>
  </si>
  <si>
    <t>Demontáž příček ze sádrokartonových desek s nosnou konstrukcí z ocelových profilů jednoduchých, opláštění jednoduché</t>
  </si>
  <si>
    <t>-1223346029</t>
  </si>
  <si>
    <t>"ozn.D02, 202-204"1,87*3,07-0,60*1,97</t>
  </si>
  <si>
    <t>763181811</t>
  </si>
  <si>
    <t>Demontáž kovových zárubní konstrukcí ze sádrokartonových příček výšky do 2,75 m jednokřídlových</t>
  </si>
  <si>
    <t>-957976728</t>
  </si>
  <si>
    <t>"ozn. D02, D03"1</t>
  </si>
  <si>
    <t>1615216198</t>
  </si>
  <si>
    <t>611100083</t>
  </si>
  <si>
    <t>998763401</t>
  </si>
  <si>
    <t>Přesun hmot pro konstrukce montované z desek stanovený procentní sazbou (%) z ceny vodorovná dopravní vzdálenost do 50 m v objektech výšky do 6 m</t>
  </si>
  <si>
    <t>-1819939781</t>
  </si>
  <si>
    <t>-1653014265</t>
  </si>
  <si>
    <t>-467113688</t>
  </si>
  <si>
    <t>-2006950770</t>
  </si>
  <si>
    <t>-279133648</t>
  </si>
  <si>
    <t>54924018</t>
  </si>
  <si>
    <t>-689378203</t>
  </si>
  <si>
    <t>-1660162649</t>
  </si>
  <si>
    <t>54914620</t>
  </si>
  <si>
    <t>kování dveřní vrchní klika včetně rozet a montážního materiálu R PZ nerez PK</t>
  </si>
  <si>
    <t>-1948907013</t>
  </si>
  <si>
    <t>998766201</t>
  </si>
  <si>
    <t>Přesun hmot pro konstrukce truhlářské stanovený procentní sazbou (%) z ceny vodorovná dopravní vzdálenost do 50 m v objektech výšky do 6 m</t>
  </si>
  <si>
    <t>843109876</t>
  </si>
  <si>
    <t>775</t>
  </si>
  <si>
    <t>Podlahy skládané</t>
  </si>
  <si>
    <t>775591191</t>
  </si>
  <si>
    <t>Ostatní prvky pro plovoucí podlahy montáž podložky vyrovnávací a tlumící</t>
  </si>
  <si>
    <t>1340285022</t>
  </si>
  <si>
    <t>"po vybourané příčce"6,22*0,15</t>
  </si>
  <si>
    <t>61155354</t>
  </si>
  <si>
    <t>podložka izolační z pěnového PE 5mm</t>
  </si>
  <si>
    <t>1671169696</t>
  </si>
  <si>
    <t>998775202</t>
  </si>
  <si>
    <t>Přesun hmot pro podlahy skládané stanovený procentní sazbou (%) z ceny vodorovná dopravní vzdálenost do 50 m v objektech výšky přes 6 do 12 m</t>
  </si>
  <si>
    <t>1254226969</t>
  </si>
  <si>
    <t>-128230759</t>
  </si>
  <si>
    <t>"předsíňka"1,71</t>
  </si>
  <si>
    <t>1560982335</t>
  </si>
  <si>
    <t>776121321</t>
  </si>
  <si>
    <t>Příprava podkladu penetrace neředěná podlah</t>
  </si>
  <si>
    <t>1641114400</t>
  </si>
  <si>
    <t>-435064093</t>
  </si>
  <si>
    <t>1078323571</t>
  </si>
  <si>
    <t>PVC heterogenní zátěžová antibakteriální tl 2,25mm, nášlapná vrstva 0,90mm, třída zátěže 34/43, otlak do 0,03mm, R10, hořlavost Bfl S1</t>
  </si>
  <si>
    <t>-1557957923</t>
  </si>
  <si>
    <t>1,71*1,10</t>
  </si>
  <si>
    <t>2097044422</t>
  </si>
  <si>
    <t>(1,87+0,94)*2-(0,60*3)</t>
  </si>
  <si>
    <t>776411111</t>
  </si>
  <si>
    <t>Montáž soklíků lepením obvodových, výšky do 80 mm</t>
  </si>
  <si>
    <t>-30507910</t>
  </si>
  <si>
    <t>28411009</t>
  </si>
  <si>
    <t>lišta soklová PVC 18x80mm</t>
  </si>
  <si>
    <t>1821656950</t>
  </si>
  <si>
    <t>3,82*1,04</t>
  </si>
  <si>
    <t>3,973*1,02 'Přepočtené koeficientem množství</t>
  </si>
  <si>
    <t>548502910</t>
  </si>
  <si>
    <t>1,71*1,1</t>
  </si>
  <si>
    <t>998776201</t>
  </si>
  <si>
    <t>Přesun hmot pro podlahy povlakové stanovený procentní sazbou (%) z ceny vodorovná dopravní vzdálenost do 50 m v objektech výšky do 6 m</t>
  </si>
  <si>
    <t>-1130238089</t>
  </si>
  <si>
    <t>13850590</t>
  </si>
  <si>
    <t>"zárubeň 901/P"(2,10*2+1,00)*0,25</t>
  </si>
  <si>
    <t>783315103</t>
  </si>
  <si>
    <t>Mezinátěr zámečnických konstrukcí jednonásobný syntetický samozákladující</t>
  </si>
  <si>
    <t>-573813865</t>
  </si>
  <si>
    <t>783317105</t>
  </si>
  <si>
    <t>Krycí nátěr (email) zámečnických konstrukcí jednonásobný syntetický samozákladující</t>
  </si>
  <si>
    <t>1281846491</t>
  </si>
  <si>
    <t>-1477925156</t>
  </si>
  <si>
    <t>"po zednických opravách odhad"9,00*3,07*2</t>
  </si>
  <si>
    <t>-321087596</t>
  </si>
  <si>
    <t>-1072593928</t>
  </si>
  <si>
    <t>PRIRODOPIS-ZEMEPIS - UČEBNA  PŘÍRODOPISU A ZEMĚPISU</t>
  </si>
  <si>
    <t>PRIRODOPIS - UČEBNA PŘÍRODOPISU A ZEMĚPISU</t>
  </si>
  <si>
    <t>278</t>
  </si>
  <si>
    <t>352</t>
  </si>
  <si>
    <t>362</t>
  </si>
  <si>
    <t>368</t>
  </si>
  <si>
    <t>378</t>
  </si>
  <si>
    <t>394</t>
  </si>
  <si>
    <t>402</t>
  </si>
  <si>
    <t>410</t>
  </si>
  <si>
    <t>418</t>
  </si>
  <si>
    <t>432</t>
  </si>
  <si>
    <t>452</t>
  </si>
  <si>
    <t>460</t>
  </si>
  <si>
    <t>476</t>
  </si>
  <si>
    <t>500</t>
  </si>
  <si>
    <t>512</t>
  </si>
  <si>
    <t>518</t>
  </si>
  <si>
    <t>524</t>
  </si>
  <si>
    <t>544</t>
  </si>
  <si>
    <t>590</t>
  </si>
  <si>
    <t>Krabice odbočnápod omítku, rozměr min 130mm, PVC, včetně víčka.</t>
  </si>
  <si>
    <t xml:space="preserve">STAVBA - HRUBÉ STAVEBNÍ PRÁCE UČEBNY PŘÍRODOPISU A ZEMĚPISU </t>
  </si>
  <si>
    <t>-151872178</t>
  </si>
  <si>
    <t>"odpočty"-((0,80+0,90)*1,50+2,40*0,58*5+1,20*0,58)</t>
  </si>
  <si>
    <t>-2030384635</t>
  </si>
  <si>
    <t>"celá učebna"(10,345+7,39)*2*3,30-(2,40*2,35*3+1,20*2,35+0,90*2,00+0,80*2,00+2,00*0,80*2)</t>
  </si>
  <si>
    <t>-541442047</t>
  </si>
  <si>
    <t>-989638129</t>
  </si>
  <si>
    <t>"odhad 50% povrchu"72,311*0,12*0,50</t>
  </si>
  <si>
    <t>167136427</t>
  </si>
  <si>
    <t>-907017505</t>
  </si>
  <si>
    <t>-1140045013</t>
  </si>
  <si>
    <t>-1468381348</t>
  </si>
  <si>
    <t>48277356</t>
  </si>
  <si>
    <t>1111216916</t>
  </si>
  <si>
    <t>"skládka 20 km"9,594*19</t>
  </si>
  <si>
    <t>-2137083638</t>
  </si>
  <si>
    <t>-954040703</t>
  </si>
  <si>
    <t>-704311059</t>
  </si>
  <si>
    <t>-1947335090</t>
  </si>
  <si>
    <t>-1010988666</t>
  </si>
  <si>
    <t>1184896502</t>
  </si>
  <si>
    <t>506754356</t>
  </si>
  <si>
    <t>858565179</t>
  </si>
  <si>
    <t>-1552624932</t>
  </si>
  <si>
    <t>2024062176</t>
  </si>
  <si>
    <t>-1821920298</t>
  </si>
  <si>
    <t>804834670</t>
  </si>
  <si>
    <t>1527167138</t>
  </si>
  <si>
    <t>-788999006</t>
  </si>
  <si>
    <t>-1231714134</t>
  </si>
  <si>
    <t>-262319696</t>
  </si>
  <si>
    <t>2139560722</t>
  </si>
  <si>
    <t>20*1,05 'Přepočtené koeficientem množství</t>
  </si>
  <si>
    <t>-193627348</t>
  </si>
  <si>
    <t>-318794123</t>
  </si>
  <si>
    <t>-774838794</t>
  </si>
  <si>
    <t>157103192</t>
  </si>
  <si>
    <t>99202164</t>
  </si>
  <si>
    <t>-1765020454</t>
  </si>
  <si>
    <t>-253344072</t>
  </si>
  <si>
    <t>832327280</t>
  </si>
  <si>
    <t>1766601836</t>
  </si>
  <si>
    <t>1076439026</t>
  </si>
  <si>
    <t>20*1,15 'Přepočtené koeficientem množství</t>
  </si>
  <si>
    <t>-594348023</t>
  </si>
  <si>
    <t>-1678591971</t>
  </si>
  <si>
    <t>671535831</t>
  </si>
  <si>
    <t>-695985115</t>
  </si>
  <si>
    <t>1916000089</t>
  </si>
  <si>
    <t>1838361229</t>
  </si>
  <si>
    <t>1622059616</t>
  </si>
  <si>
    <t>1770202333</t>
  </si>
  <si>
    <t>1684123475</t>
  </si>
  <si>
    <t>1660224392</t>
  </si>
  <si>
    <t>-1607953418</t>
  </si>
  <si>
    <t>-832130310</t>
  </si>
  <si>
    <t>-1671856907</t>
  </si>
  <si>
    <t>114452453</t>
  </si>
  <si>
    <t>1386956319</t>
  </si>
  <si>
    <t>1727021872</t>
  </si>
  <si>
    <t>-1905259425</t>
  </si>
  <si>
    <t>-1803214496</t>
  </si>
  <si>
    <t>-2021255088</t>
  </si>
  <si>
    <t>-257989088</t>
  </si>
  <si>
    <t>"ozn. 801/L"1</t>
  </si>
  <si>
    <t>-407128948</t>
  </si>
  <si>
    <t>-290333175</t>
  </si>
  <si>
    <t>-607844258</t>
  </si>
  <si>
    <t>1089119324</t>
  </si>
  <si>
    <t>"ozn.801/L"1</t>
  </si>
  <si>
    <t>-373731101</t>
  </si>
  <si>
    <t>-1516728457</t>
  </si>
  <si>
    <t>966424525</t>
  </si>
  <si>
    <t>1640007034</t>
  </si>
  <si>
    <t>887390273</t>
  </si>
  <si>
    <t>-986775524</t>
  </si>
  <si>
    <t>"m.34"18</t>
  </si>
  <si>
    <t>1828766489</t>
  </si>
  <si>
    <t>"m.34"1</t>
  </si>
  <si>
    <t>-1482058780</t>
  </si>
  <si>
    <t>-108541011</t>
  </si>
  <si>
    <t>1960544179</t>
  </si>
  <si>
    <t>1934020598</t>
  </si>
  <si>
    <t>913821969</t>
  </si>
  <si>
    <t>-1550496307</t>
  </si>
  <si>
    <t>-130928552</t>
  </si>
  <si>
    <t>-573364055</t>
  </si>
  <si>
    <t>-1118470573</t>
  </si>
  <si>
    <t>-966792251</t>
  </si>
  <si>
    <t>-740002893</t>
  </si>
  <si>
    <t>374049536</t>
  </si>
  <si>
    <t>588979596</t>
  </si>
  <si>
    <t>-1001437716</t>
  </si>
  <si>
    <t>SADOVE-UPRAVY - SADOVÉ ÚPRAVY</t>
  </si>
  <si>
    <t xml:space="preserve">    1 - Zemní práce</t>
  </si>
  <si>
    <t>Zemní práce</t>
  </si>
  <si>
    <t>183101214</t>
  </si>
  <si>
    <t>Hloubení jamek pro vysazování rostlin v zemině tř.1 až 4 s výměnou půdy z 50% v rovině nebo na svahu do 1:5, objemu přes 0,05 do 0,125 m3</t>
  </si>
  <si>
    <t>-1172376502</t>
  </si>
  <si>
    <t>183101215</t>
  </si>
  <si>
    <t>Hloubení jamek pro vysazování rostlin v zemině tř.1 až 4 s výměnou půdy z 50% v rovině nebo na svahu do 1:5, objemu přes 0,125 do 0,40 m3</t>
  </si>
  <si>
    <t>798234857</t>
  </si>
  <si>
    <t>184102113</t>
  </si>
  <si>
    <t>Výsadba dřeviny s balem do předem vyhloubené jamky se zalitím v rovině nebo na svahu do 1:5, při průměru balu přes 300 do 400 mm</t>
  </si>
  <si>
    <t>-497911742</t>
  </si>
  <si>
    <t>026603480xx</t>
  </si>
  <si>
    <t>Zerav západní Sunkist /Thuja occidentalis/ 100 cm, ZB</t>
  </si>
  <si>
    <t>2010289763</t>
  </si>
  <si>
    <t>184102115</t>
  </si>
  <si>
    <t>Výsadba dřeviny s balem do předem vyhloubené jamky se zalitím v rovině nebo na svahu do 1:5, při průměru balu přes 500 do 600 mm</t>
  </si>
  <si>
    <t>672612713</t>
  </si>
  <si>
    <t>026503150</t>
  </si>
  <si>
    <t>Javor klen /Acer pseudoplatanus/ 150 - 180 cm, KK</t>
  </si>
  <si>
    <t>741748855</t>
  </si>
  <si>
    <t>184911421</t>
  </si>
  <si>
    <t>Mulčování vysazených rostlin mulčovací kůrou, tl. do 100 mm v rovině nebo na svahu do 1:5</t>
  </si>
  <si>
    <t>-143506788</t>
  </si>
  <si>
    <t>10*0,5</t>
  </si>
  <si>
    <t>103911000</t>
  </si>
  <si>
    <t>kůra mulčovací VL</t>
  </si>
  <si>
    <t>-1503888722</t>
  </si>
  <si>
    <t>693345000</t>
  </si>
  <si>
    <t>textilní folie pod mulčovací kůru včetně kolíků</t>
  </si>
  <si>
    <t>13057259</t>
  </si>
  <si>
    <t>VRN - VRN VEDLEJŠÍ ROZPOČTOVÉ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</si>
  <si>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</si>
  <si>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</si>
  <si>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</si>
  <si>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</si>
  <si>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Vedlejší rozpočtové náklady</t>
  </si>
  <si>
    <t>VRN1</t>
  </si>
  <si>
    <t>Průzkumné, geodetické a projektové práce</t>
  </si>
  <si>
    <t>013254000</t>
  </si>
  <si>
    <t>Dokumentace skutečného provedení stavby</t>
  </si>
  <si>
    <t>1024</t>
  </si>
  <si>
    <t>1777840974</t>
  </si>
  <si>
    <t>"podle SoD odst. 2.5.1."1</t>
  </si>
  <si>
    <t>013294000</t>
  </si>
  <si>
    <t>Ostatní dokumentace</t>
  </si>
  <si>
    <t>1044201247</t>
  </si>
  <si>
    <t>"fotodokumentace podle SoD odst.2.5.5"1</t>
  </si>
  <si>
    <t>VRN3</t>
  </si>
  <si>
    <t>Zařízení staveniště</t>
  </si>
  <si>
    <t>030001000</t>
  </si>
  <si>
    <t>-1730087932</t>
  </si>
  <si>
    <t>"podle SoD odst.2.5.2"1</t>
  </si>
  <si>
    <t>VRN4</t>
  </si>
  <si>
    <t>Inženýrská činnost</t>
  </si>
  <si>
    <t>043002000</t>
  </si>
  <si>
    <t>Zkoušky a ostatní měření</t>
  </si>
  <si>
    <t>-718823642</t>
  </si>
  <si>
    <t>"podle SoD odst.2.5.3."1</t>
  </si>
  <si>
    <t>044002000</t>
  </si>
  <si>
    <t>-757824174</t>
  </si>
  <si>
    <t>"podle SoD odst.2.5.3"1</t>
  </si>
  <si>
    <t>045002000</t>
  </si>
  <si>
    <t>Kompletační a koordinační činnost</t>
  </si>
  <si>
    <t>52454904</t>
  </si>
  <si>
    <t>"podle SoD odst.2.5.4"1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</si>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</sst>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7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36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horizontal="right"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30" fillId="0" borderId="0" xfId="20" applyFont="1" applyAlignment="1">
      <alignment horizontal="center" vertical="center"/>
    </xf>
    <xf numFmtId="0" fontId="8" fillId="0" borderId="0" xfId="0" applyFont="1" applyAlignment="1" applyProtection="1">
      <alignment vertical="center"/>
      <protection/>
    </xf>
    <xf numFmtId="0" fontId="31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4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5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4" fillId="0" borderId="12" xfId="0" applyNumberFormat="1" applyFont="1" applyBorder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167" fontId="23" fillId="2" borderId="22" xfId="0" applyNumberFormat="1" applyFont="1" applyFill="1" applyBorder="1" applyAlignment="1" applyProtection="1">
      <alignment vertical="center"/>
      <protection locked="0"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12" fillId="0" borderId="19" xfId="0" applyFont="1" applyBorder="1" applyAlignment="1" applyProtection="1">
      <alignment vertical="center"/>
      <protection/>
    </xf>
    <xf numFmtId="0" fontId="12" fillId="0" borderId="20" xfId="0" applyFont="1" applyBorder="1" applyAlignment="1" applyProtection="1">
      <alignment vertical="center"/>
      <protection/>
    </xf>
    <xf numFmtId="0" fontId="12" fillId="0" borderId="21" xfId="0" applyFont="1" applyBorder="1" applyAlignment="1" applyProtection="1">
      <alignment vertical="center"/>
      <protection/>
    </xf>
    <xf numFmtId="0" fontId="37" fillId="2" borderId="19" xfId="0" applyFont="1" applyFill="1" applyBorder="1" applyAlignment="1" applyProtection="1">
      <alignment horizontal="left" vertical="center"/>
      <protection locked="0"/>
    </xf>
    <xf numFmtId="0" fontId="37" fillId="0" borderId="20" xfId="0" applyFont="1" applyBorder="1" applyAlignment="1" applyProtection="1">
      <alignment horizontal="center"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3" fillId="0" borderId="23" xfId="0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0" fontId="13" fillId="0" borderId="25" xfId="0" applyFont="1" applyBorder="1" applyAlignment="1">
      <alignment vertical="center" wrapText="1"/>
    </xf>
    <xf numFmtId="0" fontId="13" fillId="0" borderId="26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vertical="center" wrapText="1"/>
    </xf>
    <xf numFmtId="0" fontId="40" fillId="0" borderId="28" xfId="0" applyFont="1" applyBorder="1" applyAlignment="1">
      <alignment horizontal="left" wrapText="1"/>
    </xf>
    <xf numFmtId="0" fontId="13" fillId="0" borderId="27" xfId="0" applyFont="1" applyBorder="1" applyAlignment="1">
      <alignment vertical="center" wrapText="1"/>
    </xf>
    <xf numFmtId="0" fontId="4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1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3" fillId="0" borderId="29" xfId="0" applyFont="1" applyBorder="1" applyAlignment="1">
      <alignment vertical="center" wrapText="1"/>
    </xf>
    <xf numFmtId="0" fontId="42" fillId="0" borderId="28" xfId="0" applyFont="1" applyBorder="1" applyAlignment="1">
      <alignment vertical="center" wrapText="1"/>
    </xf>
    <xf numFmtId="0" fontId="13" fillId="0" borderId="30" xfId="0" applyFont="1" applyBorder="1" applyAlignment="1">
      <alignment vertical="center" wrapText="1"/>
    </xf>
    <xf numFmtId="0" fontId="13" fillId="0" borderId="0" xfId="0" applyFont="1" applyBorder="1" applyAlignment="1">
      <alignment vertical="top"/>
    </xf>
    <xf numFmtId="0" fontId="13" fillId="0" borderId="0" xfId="0" applyFont="1" applyAlignment="1">
      <alignment vertical="top"/>
    </xf>
    <xf numFmtId="0" fontId="13" fillId="0" borderId="23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0" fontId="39" fillId="0" borderId="0" xfId="0" applyFont="1" applyBorder="1" applyAlignment="1">
      <alignment horizontal="center" vertical="center"/>
    </xf>
    <xf numFmtId="0" fontId="13" fillId="0" borderId="27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0" fillId="0" borderId="28" xfId="0" applyFont="1" applyBorder="1" applyAlignment="1">
      <alignment horizontal="left" vertical="center"/>
    </xf>
    <xf numFmtId="0" fontId="40" fillId="0" borderId="28" xfId="0" applyFont="1" applyBorder="1" applyAlignment="1">
      <alignment horizontal="center" vertical="center"/>
    </xf>
    <xf numFmtId="0" fontId="43" fillId="0" borderId="28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1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3" fillId="0" borderId="29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13" fillId="0" borderId="3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1" fillId="0" borderId="28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/>
    </xf>
    <xf numFmtId="0" fontId="41" fillId="0" borderId="27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/>
    </xf>
    <xf numFmtId="0" fontId="41" fillId="0" borderId="29" xfId="0" applyFont="1" applyBorder="1" applyAlignment="1">
      <alignment horizontal="left" vertical="center" wrapText="1"/>
    </xf>
    <xf numFmtId="0" fontId="41" fillId="0" borderId="28" xfId="0" applyFont="1" applyBorder="1" applyAlignment="1">
      <alignment horizontal="left" vertical="center" wrapText="1"/>
    </xf>
    <xf numFmtId="0" fontId="41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1" fillId="0" borderId="29" xfId="0" applyFont="1" applyBorder="1" applyAlignment="1">
      <alignment horizontal="left" vertical="center"/>
    </xf>
    <xf numFmtId="0" fontId="41" fillId="0" borderId="30" xfId="0" applyFont="1" applyBorder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0" fillId="0" borderId="0" xfId="0" applyFont="1" applyBorder="1" applyAlignment="1">
      <alignment vertical="center"/>
    </xf>
    <xf numFmtId="0" fontId="43" fillId="0" borderId="28" xfId="0" applyFont="1" applyBorder="1" applyAlignment="1">
      <alignment vertical="center"/>
    </xf>
    <xf numFmtId="0" fontId="40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0" fillId="0" borderId="28" xfId="0" applyFont="1" applyBorder="1" applyAlignment="1">
      <alignment horizontal="left"/>
    </xf>
    <xf numFmtId="0" fontId="43" fillId="0" borderId="28" xfId="0" applyFont="1" applyBorder="1" applyAlignment="1">
      <alignment/>
    </xf>
    <xf numFmtId="0" fontId="13" fillId="0" borderId="26" xfId="0" applyFont="1" applyBorder="1" applyAlignment="1">
      <alignment vertical="top"/>
    </xf>
    <xf numFmtId="0" fontId="13" fillId="0" borderId="27" xfId="0" applyFont="1" applyBorder="1" applyAlignment="1">
      <alignment vertical="top"/>
    </xf>
    <xf numFmtId="0" fontId="13" fillId="0" borderId="29" xfId="0" applyFont="1" applyBorder="1" applyAlignment="1">
      <alignment vertical="top"/>
    </xf>
    <xf numFmtId="0" fontId="13" fillId="0" borderId="28" xfId="0" applyFont="1" applyBorder="1" applyAlignment="1">
      <alignment vertical="top"/>
    </xf>
    <xf numFmtId="0" fontId="13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70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pans="2:71" s="1" customFormat="1" ht="36.9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pans="2:71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20</v>
      </c>
      <c r="AL7" s="23"/>
      <c r="AM7" s="23"/>
      <c r="AN7" s="28" t="s">
        <v>19</v>
      </c>
      <c r="AO7" s="23"/>
      <c r="AP7" s="23"/>
      <c r="AQ7" s="23"/>
      <c r="AR7" s="21"/>
      <c r="BE7" s="32"/>
      <c r="BS7" s="18" t="s">
        <v>6</v>
      </c>
    </row>
    <row r="8" spans="2:71" s="1" customFormat="1" ht="12" customHeight="1">
      <c r="B8" s="22"/>
      <c r="C8" s="23"/>
      <c r="D8" s="33" t="s">
        <v>21</v>
      </c>
      <c r="E8" s="23"/>
      <c r="F8" s="23"/>
      <c r="G8" s="23"/>
      <c r="H8" s="23"/>
      <c r="I8" s="23"/>
      <c r="J8" s="23"/>
      <c r="K8" s="28" t="s">
        <v>22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23</v>
      </c>
      <c r="AL8" s="23"/>
      <c r="AM8" s="23"/>
      <c r="AN8" s="34" t="s">
        <v>24</v>
      </c>
      <c r="AO8" s="23"/>
      <c r="AP8" s="23"/>
      <c r="AQ8" s="23"/>
      <c r="AR8" s="21"/>
      <c r="BE8" s="32"/>
      <c r="BS8" s="18" t="s">
        <v>6</v>
      </c>
    </row>
    <row r="9" spans="2:71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pans="2:71" s="1" customFormat="1" ht="12" customHeight="1">
      <c r="B10" s="22"/>
      <c r="C10" s="23"/>
      <c r="D10" s="33" t="s">
        <v>25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26</v>
      </c>
      <c r="AL10" s="23"/>
      <c r="AM10" s="23"/>
      <c r="AN10" s="28" t="s">
        <v>19</v>
      </c>
      <c r="AO10" s="23"/>
      <c r="AP10" s="23"/>
      <c r="AQ10" s="23"/>
      <c r="AR10" s="21"/>
      <c r="BE10" s="32"/>
      <c r="BS10" s="18" t="s">
        <v>6</v>
      </c>
    </row>
    <row r="11" spans="2:71" s="1" customFormat="1" ht="18.45" customHeight="1">
      <c r="B11" s="22"/>
      <c r="C11" s="23"/>
      <c r="D11" s="23"/>
      <c r="E11" s="28" t="s">
        <v>27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28</v>
      </c>
      <c r="AL11" s="23"/>
      <c r="AM11" s="23"/>
      <c r="AN11" s="28" t="s">
        <v>19</v>
      </c>
      <c r="AO11" s="23"/>
      <c r="AP11" s="23"/>
      <c r="AQ11" s="23"/>
      <c r="AR11" s="21"/>
      <c r="BE11" s="32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pans="2:71" s="1" customFormat="1" ht="12" customHeight="1">
      <c r="B13" s="22"/>
      <c r="C13" s="23"/>
      <c r="D13" s="33" t="s">
        <v>29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26</v>
      </c>
      <c r="AL13" s="23"/>
      <c r="AM13" s="23"/>
      <c r="AN13" s="35" t="s">
        <v>30</v>
      </c>
      <c r="AO13" s="23"/>
      <c r="AP13" s="23"/>
      <c r="AQ13" s="23"/>
      <c r="AR13" s="21"/>
      <c r="BE13" s="32"/>
      <c r="BS13" s="18" t="s">
        <v>6</v>
      </c>
    </row>
    <row r="14" spans="2:71" ht="12">
      <c r="B14" s="22"/>
      <c r="C14" s="23"/>
      <c r="D14" s="23"/>
      <c r="E14" s="35" t="s">
        <v>30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28</v>
      </c>
      <c r="AL14" s="23"/>
      <c r="AM14" s="23"/>
      <c r="AN14" s="35" t="s">
        <v>30</v>
      </c>
      <c r="AO14" s="23"/>
      <c r="AP14" s="23"/>
      <c r="AQ14" s="23"/>
      <c r="AR14" s="21"/>
      <c r="BE14" s="32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pans="2:71" s="1" customFormat="1" ht="12" customHeight="1">
      <c r="B16" s="22"/>
      <c r="C16" s="23"/>
      <c r="D16" s="33" t="s">
        <v>31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26</v>
      </c>
      <c r="AL16" s="23"/>
      <c r="AM16" s="23"/>
      <c r="AN16" s="28" t="s">
        <v>19</v>
      </c>
      <c r="AO16" s="23"/>
      <c r="AP16" s="23"/>
      <c r="AQ16" s="23"/>
      <c r="AR16" s="21"/>
      <c r="BE16" s="32"/>
      <c r="BS16" s="18" t="s">
        <v>4</v>
      </c>
    </row>
    <row r="17" spans="2:71" s="1" customFormat="1" ht="18.45" customHeight="1">
      <c r="B17" s="22"/>
      <c r="C17" s="23"/>
      <c r="D17" s="23"/>
      <c r="E17" s="28" t="s">
        <v>32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28</v>
      </c>
      <c r="AL17" s="23"/>
      <c r="AM17" s="23"/>
      <c r="AN17" s="28" t="s">
        <v>19</v>
      </c>
      <c r="AO17" s="23"/>
      <c r="AP17" s="23"/>
      <c r="AQ17" s="23"/>
      <c r="AR17" s="21"/>
      <c r="BE17" s="32"/>
      <c r="BS17" s="18" t="s">
        <v>33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pans="2:71" s="1" customFormat="1" ht="12" customHeight="1">
      <c r="B19" s="22"/>
      <c r="C19" s="23"/>
      <c r="D19" s="33" t="s">
        <v>34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26</v>
      </c>
      <c r="AL19" s="23"/>
      <c r="AM19" s="23"/>
      <c r="AN19" s="28" t="s">
        <v>19</v>
      </c>
      <c r="AO19" s="23"/>
      <c r="AP19" s="23"/>
      <c r="AQ19" s="23"/>
      <c r="AR19" s="21"/>
      <c r="BE19" s="32"/>
      <c r="BS19" s="18" t="s">
        <v>6</v>
      </c>
    </row>
    <row r="20" spans="2:71" s="1" customFormat="1" ht="18.45" customHeight="1">
      <c r="B20" s="22"/>
      <c r="C20" s="23"/>
      <c r="D20" s="23"/>
      <c r="E20" s="28" t="s">
        <v>35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28</v>
      </c>
      <c r="AL20" s="23"/>
      <c r="AM20" s="23"/>
      <c r="AN20" s="28" t="s">
        <v>19</v>
      </c>
      <c r="AO20" s="23"/>
      <c r="AP20" s="23"/>
      <c r="AQ20" s="23"/>
      <c r="AR20" s="21"/>
      <c r="BE20" s="32"/>
      <c r="BS20" s="18" t="s">
        <v>4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pans="2:57" s="1" customFormat="1" ht="12" customHeight="1">
      <c r="B22" s="22"/>
      <c r="C22" s="23"/>
      <c r="D22" s="33" t="s">
        <v>36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pans="2:57" s="1" customFormat="1" ht="47.25" customHeight="1">
      <c r="B23" s="22"/>
      <c r="C23" s="23"/>
      <c r="D23" s="23"/>
      <c r="E23" s="37" t="s">
        <v>37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pans="2:57" s="1" customFormat="1" ht="6.95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pans="1:57" s="2" customFormat="1" ht="25.9" customHeight="1">
      <c r="A26" s="39"/>
      <c r="B26" s="40"/>
      <c r="C26" s="41"/>
      <c r="D26" s="42" t="s">
        <v>38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ROUND(AG54,2)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pans="1:57" s="2" customFormat="1" ht="6.9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pans="1:57" s="2" customFormat="1" ht="12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39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40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41</v>
      </c>
      <c r="AL28" s="46"/>
      <c r="AM28" s="46"/>
      <c r="AN28" s="46"/>
      <c r="AO28" s="46"/>
      <c r="AP28" s="41"/>
      <c r="AQ28" s="41"/>
      <c r="AR28" s="45"/>
      <c r="BE28" s="32"/>
    </row>
    <row r="29" spans="1:57" s="3" customFormat="1" ht="14.4" customHeight="1">
      <c r="A29" s="3"/>
      <c r="B29" s="47"/>
      <c r="C29" s="48"/>
      <c r="D29" s="33" t="s">
        <v>42</v>
      </c>
      <c r="E29" s="48"/>
      <c r="F29" s="33" t="s">
        <v>43</v>
      </c>
      <c r="G29" s="48"/>
      <c r="H29" s="48"/>
      <c r="I29" s="48"/>
      <c r="J29" s="48"/>
      <c r="K29" s="48"/>
      <c r="L29" s="49">
        <v>0.21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ROUND(AZ54,2)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ROUND(AV54,2)</f>
        <v>0</v>
      </c>
      <c r="AL29" s="48"/>
      <c r="AM29" s="48"/>
      <c r="AN29" s="48"/>
      <c r="AO29" s="48"/>
      <c r="AP29" s="48"/>
      <c r="AQ29" s="48"/>
      <c r="AR29" s="51"/>
      <c r="BE29" s="52"/>
    </row>
    <row r="30" spans="1:57" s="3" customFormat="1" ht="14.4" customHeight="1">
      <c r="A30" s="3"/>
      <c r="B30" s="47"/>
      <c r="C30" s="48"/>
      <c r="D30" s="48"/>
      <c r="E30" s="48"/>
      <c r="F30" s="33" t="s">
        <v>44</v>
      </c>
      <c r="G30" s="48"/>
      <c r="H30" s="48"/>
      <c r="I30" s="48"/>
      <c r="J30" s="48"/>
      <c r="K30" s="48"/>
      <c r="L30" s="49">
        <v>0.15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ROUND(BA54,2)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ROUND(AW54,2)</f>
        <v>0</v>
      </c>
      <c r="AL30" s="48"/>
      <c r="AM30" s="48"/>
      <c r="AN30" s="48"/>
      <c r="AO30" s="48"/>
      <c r="AP30" s="48"/>
      <c r="AQ30" s="48"/>
      <c r="AR30" s="51"/>
      <c r="BE30" s="52"/>
    </row>
    <row r="31" spans="1:57" s="3" customFormat="1" ht="14.4" customHeight="1" hidden="1">
      <c r="A31" s="3"/>
      <c r="B31" s="47"/>
      <c r="C31" s="48"/>
      <c r="D31" s="48"/>
      <c r="E31" s="48"/>
      <c r="F31" s="33" t="s">
        <v>45</v>
      </c>
      <c r="G31" s="48"/>
      <c r="H31" s="48"/>
      <c r="I31" s="48"/>
      <c r="J31" s="48"/>
      <c r="K31" s="48"/>
      <c r="L31" s="49">
        <v>0.21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ROUND(BB54,2)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spans="1:57" s="3" customFormat="1" ht="14.4" customHeight="1" hidden="1">
      <c r="A32" s="3"/>
      <c r="B32" s="47"/>
      <c r="C32" s="48"/>
      <c r="D32" s="48"/>
      <c r="E32" s="48"/>
      <c r="F32" s="33" t="s">
        <v>46</v>
      </c>
      <c r="G32" s="48"/>
      <c r="H32" s="48"/>
      <c r="I32" s="48"/>
      <c r="J32" s="48"/>
      <c r="K32" s="48"/>
      <c r="L32" s="49">
        <v>0.15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ROUND(BC54,2)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spans="1:57" s="3" customFormat="1" ht="14.4" customHeight="1" hidden="1">
      <c r="A33" s="3"/>
      <c r="B33" s="47"/>
      <c r="C33" s="48"/>
      <c r="D33" s="48"/>
      <c r="E33" s="48"/>
      <c r="F33" s="33" t="s">
        <v>47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ROUND(BD54,2)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3"/>
    </row>
    <row r="34" spans="1:57" s="2" customFormat="1" ht="6.9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9"/>
    </row>
    <row r="35" spans="1:57" s="2" customFormat="1" ht="25.9" customHeight="1">
      <c r="A35" s="39"/>
      <c r="B35" s="40"/>
      <c r="C35" s="53"/>
      <c r="D35" s="54" t="s">
        <v>48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49</v>
      </c>
      <c r="U35" s="55"/>
      <c r="V35" s="55"/>
      <c r="W35" s="55"/>
      <c r="X35" s="57" t="s">
        <v>50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pans="1:57" s="2" customFormat="1" ht="6.95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pans="1:57" s="2" customFormat="1" ht="6.95" customHeight="1">
      <c r="A37" s="39"/>
      <c r="B37" s="60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45"/>
      <c r="BE37" s="39"/>
    </row>
    <row r="41" spans="1:57" s="2" customFormat="1" ht="6.95" customHeight="1">
      <c r="A41" s="39"/>
      <c r="B41" s="62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45"/>
      <c r="BE41" s="39"/>
    </row>
    <row r="42" spans="1:57" s="2" customFormat="1" ht="24.95" customHeight="1">
      <c r="A42" s="39"/>
      <c r="B42" s="40"/>
      <c r="C42" s="24" t="s">
        <v>51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5"/>
      <c r="BE42" s="39"/>
    </row>
    <row r="43" spans="1:57" s="2" customFormat="1" ht="6.95" customHeight="1">
      <c r="A43" s="39"/>
      <c r="B43" s="40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5"/>
      <c r="BE43" s="39"/>
    </row>
    <row r="44" spans="1:57" s="4" customFormat="1" ht="12" customHeight="1">
      <c r="A44" s="4"/>
      <c r="B44" s="64"/>
      <c r="C44" s="33" t="s">
        <v>13</v>
      </c>
      <c r="D44" s="65"/>
      <c r="E44" s="65"/>
      <c r="F44" s="65"/>
      <c r="G44" s="65"/>
      <c r="H44" s="65"/>
      <c r="I44" s="65"/>
      <c r="J44" s="65"/>
      <c r="K44" s="65"/>
      <c r="L44" s="65" t="str">
        <f>K5</f>
        <v>ZS-SOVY-LIPA-ZM</v>
      </c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6"/>
      <c r="BE44" s="4"/>
    </row>
    <row r="45" spans="1:57" s="5" customFormat="1" ht="36.95" customHeight="1">
      <c r="A45" s="5"/>
      <c r="B45" s="67"/>
      <c r="C45" s="68" t="s">
        <v>16</v>
      </c>
      <c r="D45" s="69"/>
      <c r="E45" s="69"/>
      <c r="F45" s="69"/>
      <c r="G45" s="69"/>
      <c r="H45" s="69"/>
      <c r="I45" s="69"/>
      <c r="J45" s="69"/>
      <c r="K45" s="69"/>
      <c r="L45" s="70" t="str">
        <f>K6</f>
        <v>MODERNIZACE ODBORNÝCH UČEBEN ZŠ ANTONÍNA SOVY, ČESKÁ LÍPA</v>
      </c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71"/>
      <c r="BE45" s="5"/>
    </row>
    <row r="46" spans="1:57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5"/>
      <c r="BE46" s="39"/>
    </row>
    <row r="47" spans="1:57" s="2" customFormat="1" ht="12" customHeight="1">
      <c r="A47" s="39"/>
      <c r="B47" s="40"/>
      <c r="C47" s="33" t="s">
        <v>21</v>
      </c>
      <c r="D47" s="41"/>
      <c r="E47" s="41"/>
      <c r="F47" s="41"/>
      <c r="G47" s="41"/>
      <c r="H47" s="41"/>
      <c r="I47" s="41"/>
      <c r="J47" s="41"/>
      <c r="K47" s="41"/>
      <c r="L47" s="72" t="str">
        <f>IF(K8="","",K8)</f>
        <v>ČESKÁ LÍPA</v>
      </c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33" t="s">
        <v>23</v>
      </c>
      <c r="AJ47" s="41"/>
      <c r="AK47" s="41"/>
      <c r="AL47" s="41"/>
      <c r="AM47" s="73" t="str">
        <f>IF(AN8="","",AN8)</f>
        <v>21. 1. 2021</v>
      </c>
      <c r="AN47" s="73"/>
      <c r="AO47" s="41"/>
      <c r="AP47" s="41"/>
      <c r="AQ47" s="41"/>
      <c r="AR47" s="45"/>
      <c r="BE47" s="39"/>
    </row>
    <row r="48" spans="1:57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5"/>
      <c r="BE48" s="39"/>
    </row>
    <row r="49" spans="1:57" s="2" customFormat="1" ht="15.15" customHeight="1">
      <c r="A49" s="39"/>
      <c r="B49" s="40"/>
      <c r="C49" s="33" t="s">
        <v>25</v>
      </c>
      <c r="D49" s="41"/>
      <c r="E49" s="41"/>
      <c r="F49" s="41"/>
      <c r="G49" s="41"/>
      <c r="H49" s="41"/>
      <c r="I49" s="41"/>
      <c r="J49" s="41"/>
      <c r="K49" s="41"/>
      <c r="L49" s="65" t="str">
        <f>IF(E11="","",E11)</f>
        <v>ZŠ SLOVANKA, ČESKÁ LÍPA</v>
      </c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33" t="s">
        <v>31</v>
      </c>
      <c r="AJ49" s="41"/>
      <c r="AK49" s="41"/>
      <c r="AL49" s="41"/>
      <c r="AM49" s="74" t="str">
        <f>IF(E17="","",E17)</f>
        <v>Ing. Petr KUČERA</v>
      </c>
      <c r="AN49" s="65"/>
      <c r="AO49" s="65"/>
      <c r="AP49" s="65"/>
      <c r="AQ49" s="41"/>
      <c r="AR49" s="45"/>
      <c r="AS49" s="75" t="s">
        <v>52</v>
      </c>
      <c r="AT49" s="76"/>
      <c r="AU49" s="77"/>
      <c r="AV49" s="77"/>
      <c r="AW49" s="77"/>
      <c r="AX49" s="77"/>
      <c r="AY49" s="77"/>
      <c r="AZ49" s="77"/>
      <c r="BA49" s="77"/>
      <c r="BB49" s="77"/>
      <c r="BC49" s="77"/>
      <c r="BD49" s="78"/>
      <c r="BE49" s="39"/>
    </row>
    <row r="50" spans="1:57" s="2" customFormat="1" ht="15.15" customHeight="1">
      <c r="A50" s="39"/>
      <c r="B50" s="40"/>
      <c r="C50" s="33" t="s">
        <v>29</v>
      </c>
      <c r="D50" s="41"/>
      <c r="E50" s="41"/>
      <c r="F50" s="41"/>
      <c r="G50" s="41"/>
      <c r="H50" s="41"/>
      <c r="I50" s="41"/>
      <c r="J50" s="41"/>
      <c r="K50" s="41"/>
      <c r="L50" s="65" t="str">
        <f>IF(E14="Vyplň údaj","",E14)</f>
        <v/>
      </c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33" t="s">
        <v>34</v>
      </c>
      <c r="AJ50" s="41"/>
      <c r="AK50" s="41"/>
      <c r="AL50" s="41"/>
      <c r="AM50" s="74" t="str">
        <f>IF(E20="","",E20)</f>
        <v xml:space="preserve">Jaroslav VALENTA                    </v>
      </c>
      <c r="AN50" s="65"/>
      <c r="AO50" s="65"/>
      <c r="AP50" s="65"/>
      <c r="AQ50" s="41"/>
      <c r="AR50" s="45"/>
      <c r="AS50" s="79"/>
      <c r="AT50" s="80"/>
      <c r="AU50" s="81"/>
      <c r="AV50" s="81"/>
      <c r="AW50" s="81"/>
      <c r="AX50" s="81"/>
      <c r="AY50" s="81"/>
      <c r="AZ50" s="81"/>
      <c r="BA50" s="81"/>
      <c r="BB50" s="81"/>
      <c r="BC50" s="81"/>
      <c r="BD50" s="82"/>
      <c r="BE50" s="39"/>
    </row>
    <row r="51" spans="1:57" s="2" customFormat="1" ht="10.8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5"/>
      <c r="AS51" s="83"/>
      <c r="AT51" s="84"/>
      <c r="AU51" s="85"/>
      <c r="AV51" s="85"/>
      <c r="AW51" s="85"/>
      <c r="AX51" s="85"/>
      <c r="AY51" s="85"/>
      <c r="AZ51" s="85"/>
      <c r="BA51" s="85"/>
      <c r="BB51" s="85"/>
      <c r="BC51" s="85"/>
      <c r="BD51" s="86"/>
      <c r="BE51" s="39"/>
    </row>
    <row r="52" spans="1:57" s="2" customFormat="1" ht="29.25" customHeight="1">
      <c r="A52" s="39"/>
      <c r="B52" s="40"/>
      <c r="C52" s="87" t="s">
        <v>53</v>
      </c>
      <c r="D52" s="88"/>
      <c r="E52" s="88"/>
      <c r="F52" s="88"/>
      <c r="G52" s="88"/>
      <c r="H52" s="89"/>
      <c r="I52" s="90" t="s">
        <v>54</v>
      </c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91" t="s">
        <v>55</v>
      </c>
      <c r="AH52" s="88"/>
      <c r="AI52" s="88"/>
      <c r="AJ52" s="88"/>
      <c r="AK52" s="88"/>
      <c r="AL52" s="88"/>
      <c r="AM52" s="88"/>
      <c r="AN52" s="90" t="s">
        <v>56</v>
      </c>
      <c r="AO52" s="88"/>
      <c r="AP52" s="88"/>
      <c r="AQ52" s="92" t="s">
        <v>57</v>
      </c>
      <c r="AR52" s="45"/>
      <c r="AS52" s="93" t="s">
        <v>58</v>
      </c>
      <c r="AT52" s="94" t="s">
        <v>59</v>
      </c>
      <c r="AU52" s="94" t="s">
        <v>60</v>
      </c>
      <c r="AV52" s="94" t="s">
        <v>61</v>
      </c>
      <c r="AW52" s="94" t="s">
        <v>62</v>
      </c>
      <c r="AX52" s="94" t="s">
        <v>63</v>
      </c>
      <c r="AY52" s="94" t="s">
        <v>64</v>
      </c>
      <c r="AZ52" s="94" t="s">
        <v>65</v>
      </c>
      <c r="BA52" s="94" t="s">
        <v>66</v>
      </c>
      <c r="BB52" s="94" t="s">
        <v>67</v>
      </c>
      <c r="BC52" s="94" t="s">
        <v>68</v>
      </c>
      <c r="BD52" s="95" t="s">
        <v>69</v>
      </c>
      <c r="BE52" s="39"/>
    </row>
    <row r="53" spans="1:57" s="2" customFormat="1" ht="10.8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5"/>
      <c r="AS53" s="96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8"/>
      <c r="BE53" s="39"/>
    </row>
    <row r="54" spans="1:90" s="6" customFormat="1" ht="32.4" customHeight="1">
      <c r="A54" s="6"/>
      <c r="B54" s="99"/>
      <c r="C54" s="100" t="s">
        <v>70</v>
      </c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2">
        <f>ROUND(AG55+AG58+AG61+AG64+AG67+AG68,2)</f>
        <v>0</v>
      </c>
      <c r="AH54" s="102"/>
      <c r="AI54" s="102"/>
      <c r="AJ54" s="102"/>
      <c r="AK54" s="102"/>
      <c r="AL54" s="102"/>
      <c r="AM54" s="102"/>
      <c r="AN54" s="103">
        <f>SUM(AG54,AT54)</f>
        <v>0</v>
      </c>
      <c r="AO54" s="103"/>
      <c r="AP54" s="103"/>
      <c r="AQ54" s="104" t="s">
        <v>19</v>
      </c>
      <c r="AR54" s="105"/>
      <c r="AS54" s="106">
        <f>ROUND(AS55+AS58+AS61+AS64+AS67+AS68,2)</f>
        <v>0</v>
      </c>
      <c r="AT54" s="107">
        <f>ROUND(SUM(AV54:AW54),2)</f>
        <v>0</v>
      </c>
      <c r="AU54" s="108">
        <f>ROUND(AU55+AU58+AU61+AU64+AU67+AU68,5)</f>
        <v>0</v>
      </c>
      <c r="AV54" s="107">
        <f>ROUND(AZ54*L29,2)</f>
        <v>0</v>
      </c>
      <c r="AW54" s="107">
        <f>ROUND(BA54*L30,2)</f>
        <v>0</v>
      </c>
      <c r="AX54" s="107">
        <f>ROUND(BB54*L29,2)</f>
        <v>0</v>
      </c>
      <c r="AY54" s="107">
        <f>ROUND(BC54*L30,2)</f>
        <v>0</v>
      </c>
      <c r="AZ54" s="107">
        <f>ROUND(AZ55+AZ58+AZ61+AZ64+AZ67+AZ68,2)</f>
        <v>0</v>
      </c>
      <c r="BA54" s="107">
        <f>ROUND(BA55+BA58+BA61+BA64+BA67+BA68,2)</f>
        <v>0</v>
      </c>
      <c r="BB54" s="107">
        <f>ROUND(BB55+BB58+BB61+BB64+BB67+BB68,2)</f>
        <v>0</v>
      </c>
      <c r="BC54" s="107">
        <f>ROUND(BC55+BC58+BC61+BC64+BC67+BC68,2)</f>
        <v>0</v>
      </c>
      <c r="BD54" s="109">
        <f>ROUND(BD55+BD58+BD61+BD64+BD67+BD68,2)</f>
        <v>0</v>
      </c>
      <c r="BE54" s="6"/>
      <c r="BS54" s="110" t="s">
        <v>71</v>
      </c>
      <c r="BT54" s="110" t="s">
        <v>72</v>
      </c>
      <c r="BU54" s="111" t="s">
        <v>73</v>
      </c>
      <c r="BV54" s="110" t="s">
        <v>74</v>
      </c>
      <c r="BW54" s="110" t="s">
        <v>5</v>
      </c>
      <c r="BX54" s="110" t="s">
        <v>75</v>
      </c>
      <c r="CL54" s="110" t="s">
        <v>19</v>
      </c>
    </row>
    <row r="55" spans="1:91" s="7" customFormat="1" ht="24.75" customHeight="1">
      <c r="A55" s="7"/>
      <c r="B55" s="112"/>
      <c r="C55" s="113"/>
      <c r="D55" s="114" t="s">
        <v>76</v>
      </c>
      <c r="E55" s="114"/>
      <c r="F55" s="114"/>
      <c r="G55" s="114"/>
      <c r="H55" s="114"/>
      <c r="I55" s="115"/>
      <c r="J55" s="114" t="s">
        <v>77</v>
      </c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6">
        <f>ROUND(SUM(AG56:AG57),2)</f>
        <v>0</v>
      </c>
      <c r="AH55" s="115"/>
      <c r="AI55" s="115"/>
      <c r="AJ55" s="115"/>
      <c r="AK55" s="115"/>
      <c r="AL55" s="115"/>
      <c r="AM55" s="115"/>
      <c r="AN55" s="117">
        <f>SUM(AG55,AT55)</f>
        <v>0</v>
      </c>
      <c r="AO55" s="115"/>
      <c r="AP55" s="115"/>
      <c r="AQ55" s="118" t="s">
        <v>78</v>
      </c>
      <c r="AR55" s="119"/>
      <c r="AS55" s="120">
        <f>ROUND(SUM(AS56:AS57),2)</f>
        <v>0</v>
      </c>
      <c r="AT55" s="121">
        <f>ROUND(SUM(AV55:AW55),2)</f>
        <v>0</v>
      </c>
      <c r="AU55" s="122">
        <f>ROUND(SUM(AU56:AU57),5)</f>
        <v>0</v>
      </c>
      <c r="AV55" s="121">
        <f>ROUND(AZ55*L29,2)</f>
        <v>0</v>
      </c>
      <c r="AW55" s="121">
        <f>ROUND(BA55*L30,2)</f>
        <v>0</v>
      </c>
      <c r="AX55" s="121">
        <f>ROUND(BB55*L29,2)</f>
        <v>0</v>
      </c>
      <c r="AY55" s="121">
        <f>ROUND(BC55*L30,2)</f>
        <v>0</v>
      </c>
      <c r="AZ55" s="121">
        <f>ROUND(SUM(AZ56:AZ57),2)</f>
        <v>0</v>
      </c>
      <c r="BA55" s="121">
        <f>ROUND(SUM(BA56:BA57),2)</f>
        <v>0</v>
      </c>
      <c r="BB55" s="121">
        <f>ROUND(SUM(BB56:BB57),2)</f>
        <v>0</v>
      </c>
      <c r="BC55" s="121">
        <f>ROUND(SUM(BC56:BC57),2)</f>
        <v>0</v>
      </c>
      <c r="BD55" s="123">
        <f>ROUND(SUM(BD56:BD57),2)</f>
        <v>0</v>
      </c>
      <c r="BE55" s="7"/>
      <c r="BS55" s="124" t="s">
        <v>71</v>
      </c>
      <c r="BT55" s="124" t="s">
        <v>79</v>
      </c>
      <c r="BU55" s="124" t="s">
        <v>73</v>
      </c>
      <c r="BV55" s="124" t="s">
        <v>74</v>
      </c>
      <c r="BW55" s="124" t="s">
        <v>80</v>
      </c>
      <c r="BX55" s="124" t="s">
        <v>5</v>
      </c>
      <c r="CL55" s="124" t="s">
        <v>19</v>
      </c>
      <c r="CM55" s="124" t="s">
        <v>81</v>
      </c>
    </row>
    <row r="56" spans="1:90" s="4" customFormat="1" ht="35.25" customHeight="1">
      <c r="A56" s="125" t="s">
        <v>82</v>
      </c>
      <c r="B56" s="64"/>
      <c r="C56" s="126"/>
      <c r="D56" s="126"/>
      <c r="E56" s="127" t="s">
        <v>83</v>
      </c>
      <c r="F56" s="127"/>
      <c r="G56" s="127"/>
      <c r="H56" s="127"/>
      <c r="I56" s="127"/>
      <c r="J56" s="126"/>
      <c r="K56" s="127" t="s">
        <v>77</v>
      </c>
      <c r="L56" s="127"/>
      <c r="M56" s="127"/>
      <c r="N56" s="127"/>
      <c r="O56" s="127"/>
      <c r="P56" s="127"/>
      <c r="Q56" s="127"/>
      <c r="R56" s="127"/>
      <c r="S56" s="127"/>
      <c r="T56" s="127"/>
      <c r="U56" s="127"/>
      <c r="V56" s="127"/>
      <c r="W56" s="127"/>
      <c r="X56" s="127"/>
      <c r="Y56" s="127"/>
      <c r="Z56" s="127"/>
      <c r="AA56" s="127"/>
      <c r="AB56" s="127"/>
      <c r="AC56" s="127"/>
      <c r="AD56" s="127"/>
      <c r="AE56" s="127"/>
      <c r="AF56" s="127"/>
      <c r="AG56" s="128">
        <f>'CHEMIE A FYZIKA - UČEBNA ...'!J32</f>
        <v>0</v>
      </c>
      <c r="AH56" s="126"/>
      <c r="AI56" s="126"/>
      <c r="AJ56" s="126"/>
      <c r="AK56" s="126"/>
      <c r="AL56" s="126"/>
      <c r="AM56" s="126"/>
      <c r="AN56" s="128">
        <f>SUM(AG56,AT56)</f>
        <v>0</v>
      </c>
      <c r="AO56" s="126"/>
      <c r="AP56" s="126"/>
      <c r="AQ56" s="129" t="s">
        <v>84</v>
      </c>
      <c r="AR56" s="66"/>
      <c r="AS56" s="130">
        <v>0</v>
      </c>
      <c r="AT56" s="131">
        <f>ROUND(SUM(AV56:AW56),2)</f>
        <v>0</v>
      </c>
      <c r="AU56" s="132">
        <f>'CHEMIE A FYZIKA - UČEBNA ...'!P98</f>
        <v>0</v>
      </c>
      <c r="AV56" s="131">
        <f>'CHEMIE A FYZIKA - UČEBNA ...'!J35</f>
        <v>0</v>
      </c>
      <c r="AW56" s="131">
        <f>'CHEMIE A FYZIKA - UČEBNA ...'!J36</f>
        <v>0</v>
      </c>
      <c r="AX56" s="131">
        <f>'CHEMIE A FYZIKA - UČEBNA ...'!J37</f>
        <v>0</v>
      </c>
      <c r="AY56" s="131">
        <f>'CHEMIE A FYZIKA - UČEBNA ...'!J38</f>
        <v>0</v>
      </c>
      <c r="AZ56" s="131">
        <f>'CHEMIE A FYZIKA - UČEBNA ...'!F35</f>
        <v>0</v>
      </c>
      <c r="BA56" s="131">
        <f>'CHEMIE A FYZIKA - UČEBNA ...'!F36</f>
        <v>0</v>
      </c>
      <c r="BB56" s="131">
        <f>'CHEMIE A FYZIKA - UČEBNA ...'!F37</f>
        <v>0</v>
      </c>
      <c r="BC56" s="131">
        <f>'CHEMIE A FYZIKA - UČEBNA ...'!F38</f>
        <v>0</v>
      </c>
      <c r="BD56" s="133">
        <f>'CHEMIE A FYZIKA - UČEBNA ...'!F39</f>
        <v>0</v>
      </c>
      <c r="BE56" s="4"/>
      <c r="BT56" s="134" t="s">
        <v>81</v>
      </c>
      <c r="BV56" s="134" t="s">
        <v>74</v>
      </c>
      <c r="BW56" s="134" t="s">
        <v>85</v>
      </c>
      <c r="BX56" s="134" t="s">
        <v>80</v>
      </c>
      <c r="CL56" s="134" t="s">
        <v>19</v>
      </c>
    </row>
    <row r="57" spans="1:90" s="4" customFormat="1" ht="23.25" customHeight="1">
      <c r="A57" s="125" t="s">
        <v>82</v>
      </c>
      <c r="B57" s="64"/>
      <c r="C57" s="126"/>
      <c r="D57" s="126"/>
      <c r="E57" s="127" t="s">
        <v>86</v>
      </c>
      <c r="F57" s="127"/>
      <c r="G57" s="127"/>
      <c r="H57" s="127"/>
      <c r="I57" s="127"/>
      <c r="J57" s="126"/>
      <c r="K57" s="127" t="s">
        <v>87</v>
      </c>
      <c r="L57" s="127"/>
      <c r="M57" s="127"/>
      <c r="N57" s="127"/>
      <c r="O57" s="127"/>
      <c r="P57" s="127"/>
      <c r="Q57" s="127"/>
      <c r="R57" s="127"/>
      <c r="S57" s="127"/>
      <c r="T57" s="127"/>
      <c r="U57" s="127"/>
      <c r="V57" s="127"/>
      <c r="W57" s="127"/>
      <c r="X57" s="127"/>
      <c r="Y57" s="127"/>
      <c r="Z57" s="127"/>
      <c r="AA57" s="127"/>
      <c r="AB57" s="127"/>
      <c r="AC57" s="127"/>
      <c r="AD57" s="127"/>
      <c r="AE57" s="127"/>
      <c r="AF57" s="127"/>
      <c r="AG57" s="128">
        <f>'STAVBA - HRUBÉ STAVEBNÍ P...'!J32</f>
        <v>0</v>
      </c>
      <c r="AH57" s="126"/>
      <c r="AI57" s="126"/>
      <c r="AJ57" s="126"/>
      <c r="AK57" s="126"/>
      <c r="AL57" s="126"/>
      <c r="AM57" s="126"/>
      <c r="AN57" s="128">
        <f>SUM(AG57,AT57)</f>
        <v>0</v>
      </c>
      <c r="AO57" s="126"/>
      <c r="AP57" s="126"/>
      <c r="AQ57" s="129" t="s">
        <v>84</v>
      </c>
      <c r="AR57" s="66"/>
      <c r="AS57" s="130">
        <v>0</v>
      </c>
      <c r="AT57" s="131">
        <f>ROUND(SUM(AV57:AW57),2)</f>
        <v>0</v>
      </c>
      <c r="AU57" s="132">
        <f>'STAVBA - HRUBÉ STAVEBNÍ P...'!P104</f>
        <v>0</v>
      </c>
      <c r="AV57" s="131">
        <f>'STAVBA - HRUBÉ STAVEBNÍ P...'!J35</f>
        <v>0</v>
      </c>
      <c r="AW57" s="131">
        <f>'STAVBA - HRUBÉ STAVEBNÍ P...'!J36</f>
        <v>0</v>
      </c>
      <c r="AX57" s="131">
        <f>'STAVBA - HRUBÉ STAVEBNÍ P...'!J37</f>
        <v>0</v>
      </c>
      <c r="AY57" s="131">
        <f>'STAVBA - HRUBÉ STAVEBNÍ P...'!J38</f>
        <v>0</v>
      </c>
      <c r="AZ57" s="131">
        <f>'STAVBA - HRUBÉ STAVEBNÍ P...'!F35</f>
        <v>0</v>
      </c>
      <c r="BA57" s="131">
        <f>'STAVBA - HRUBÉ STAVEBNÍ P...'!F36</f>
        <v>0</v>
      </c>
      <c r="BB57" s="131">
        <f>'STAVBA - HRUBÉ STAVEBNÍ P...'!F37</f>
        <v>0</v>
      </c>
      <c r="BC57" s="131">
        <f>'STAVBA - HRUBÉ STAVEBNÍ P...'!F38</f>
        <v>0</v>
      </c>
      <c r="BD57" s="133">
        <f>'STAVBA - HRUBÉ STAVEBNÍ P...'!F39</f>
        <v>0</v>
      </c>
      <c r="BE57" s="4"/>
      <c r="BT57" s="134" t="s">
        <v>81</v>
      </c>
      <c r="BV57" s="134" t="s">
        <v>74</v>
      </c>
      <c r="BW57" s="134" t="s">
        <v>88</v>
      </c>
      <c r="BX57" s="134" t="s">
        <v>80</v>
      </c>
      <c r="CL57" s="134" t="s">
        <v>19</v>
      </c>
    </row>
    <row r="58" spans="1:91" s="7" customFormat="1" ht="16.5" customHeight="1">
      <c r="A58" s="7"/>
      <c r="B58" s="112"/>
      <c r="C58" s="113"/>
      <c r="D58" s="114" t="s">
        <v>89</v>
      </c>
      <c r="E58" s="114"/>
      <c r="F58" s="114"/>
      <c r="G58" s="114"/>
      <c r="H58" s="114"/>
      <c r="I58" s="115"/>
      <c r="J58" s="114" t="s">
        <v>90</v>
      </c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114"/>
      <c r="AA58" s="114"/>
      <c r="AB58" s="114"/>
      <c r="AC58" s="114"/>
      <c r="AD58" s="114"/>
      <c r="AE58" s="114"/>
      <c r="AF58" s="114"/>
      <c r="AG58" s="116">
        <f>ROUND(SUM(AG59:AG60),2)</f>
        <v>0</v>
      </c>
      <c r="AH58" s="115"/>
      <c r="AI58" s="115"/>
      <c r="AJ58" s="115"/>
      <c r="AK58" s="115"/>
      <c r="AL58" s="115"/>
      <c r="AM58" s="115"/>
      <c r="AN58" s="117">
        <f>SUM(AG58,AT58)</f>
        <v>0</v>
      </c>
      <c r="AO58" s="115"/>
      <c r="AP58" s="115"/>
      <c r="AQ58" s="118" t="s">
        <v>78</v>
      </c>
      <c r="AR58" s="119"/>
      <c r="AS58" s="120">
        <f>ROUND(SUM(AS59:AS60),2)</f>
        <v>0</v>
      </c>
      <c r="AT58" s="121">
        <f>ROUND(SUM(AV58:AW58),2)</f>
        <v>0</v>
      </c>
      <c r="AU58" s="122">
        <f>ROUND(SUM(AU59:AU60),5)</f>
        <v>0</v>
      </c>
      <c r="AV58" s="121">
        <f>ROUND(AZ58*L29,2)</f>
        <v>0</v>
      </c>
      <c r="AW58" s="121">
        <f>ROUND(BA58*L30,2)</f>
        <v>0</v>
      </c>
      <c r="AX58" s="121">
        <f>ROUND(BB58*L29,2)</f>
        <v>0</v>
      </c>
      <c r="AY58" s="121">
        <f>ROUND(BC58*L30,2)</f>
        <v>0</v>
      </c>
      <c r="AZ58" s="121">
        <f>ROUND(SUM(AZ59:AZ60),2)</f>
        <v>0</v>
      </c>
      <c r="BA58" s="121">
        <f>ROUND(SUM(BA59:BA60),2)</f>
        <v>0</v>
      </c>
      <c r="BB58" s="121">
        <f>ROUND(SUM(BB59:BB60),2)</f>
        <v>0</v>
      </c>
      <c r="BC58" s="121">
        <f>ROUND(SUM(BC59:BC60),2)</f>
        <v>0</v>
      </c>
      <c r="BD58" s="123">
        <f>ROUND(SUM(BD59:BD60),2)</f>
        <v>0</v>
      </c>
      <c r="BE58" s="7"/>
      <c r="BS58" s="124" t="s">
        <v>71</v>
      </c>
      <c r="BT58" s="124" t="s">
        <v>79</v>
      </c>
      <c r="BU58" s="124" t="s">
        <v>73</v>
      </c>
      <c r="BV58" s="124" t="s">
        <v>74</v>
      </c>
      <c r="BW58" s="124" t="s">
        <v>91</v>
      </c>
      <c r="BX58" s="124" t="s">
        <v>5</v>
      </c>
      <c r="CL58" s="124" t="s">
        <v>19</v>
      </c>
      <c r="CM58" s="124" t="s">
        <v>81</v>
      </c>
    </row>
    <row r="59" spans="1:90" s="4" customFormat="1" ht="16.5" customHeight="1">
      <c r="A59" s="125" t="s">
        <v>82</v>
      </c>
      <c r="B59" s="64"/>
      <c r="C59" s="126"/>
      <c r="D59" s="126"/>
      <c r="E59" s="127" t="s">
        <v>89</v>
      </c>
      <c r="F59" s="127"/>
      <c r="G59" s="127"/>
      <c r="H59" s="127"/>
      <c r="I59" s="127"/>
      <c r="J59" s="126"/>
      <c r="K59" s="127" t="s">
        <v>92</v>
      </c>
      <c r="L59" s="127"/>
      <c r="M59" s="127"/>
      <c r="N59" s="127"/>
      <c r="O59" s="127"/>
      <c r="P59" s="127"/>
      <c r="Q59" s="127"/>
      <c r="R59" s="127"/>
      <c r="S59" s="127"/>
      <c r="T59" s="127"/>
      <c r="U59" s="127"/>
      <c r="V59" s="127"/>
      <c r="W59" s="127"/>
      <c r="X59" s="127"/>
      <c r="Y59" s="127"/>
      <c r="Z59" s="127"/>
      <c r="AA59" s="127"/>
      <c r="AB59" s="127"/>
      <c r="AC59" s="127"/>
      <c r="AD59" s="127"/>
      <c r="AE59" s="127"/>
      <c r="AF59" s="127"/>
      <c r="AG59" s="128">
        <f>'JAZYKY - UČEBNA JAZYKŮ'!J32</f>
        <v>0</v>
      </c>
      <c r="AH59" s="126"/>
      <c r="AI59" s="126"/>
      <c r="AJ59" s="126"/>
      <c r="AK59" s="126"/>
      <c r="AL59" s="126"/>
      <c r="AM59" s="126"/>
      <c r="AN59" s="128">
        <f>SUM(AG59,AT59)</f>
        <v>0</v>
      </c>
      <c r="AO59" s="126"/>
      <c r="AP59" s="126"/>
      <c r="AQ59" s="129" t="s">
        <v>84</v>
      </c>
      <c r="AR59" s="66"/>
      <c r="AS59" s="130">
        <v>0</v>
      </c>
      <c r="AT59" s="131">
        <f>ROUND(SUM(AV59:AW59),2)</f>
        <v>0</v>
      </c>
      <c r="AU59" s="132">
        <f>'JAZYKY - UČEBNA JAZYKŮ'!P100</f>
        <v>0</v>
      </c>
      <c r="AV59" s="131">
        <f>'JAZYKY - UČEBNA JAZYKŮ'!J35</f>
        <v>0</v>
      </c>
      <c r="AW59" s="131">
        <f>'JAZYKY - UČEBNA JAZYKŮ'!J36</f>
        <v>0</v>
      </c>
      <c r="AX59" s="131">
        <f>'JAZYKY - UČEBNA JAZYKŮ'!J37</f>
        <v>0</v>
      </c>
      <c r="AY59" s="131">
        <f>'JAZYKY - UČEBNA JAZYKŮ'!J38</f>
        <v>0</v>
      </c>
      <c r="AZ59" s="131">
        <f>'JAZYKY - UČEBNA JAZYKŮ'!F35</f>
        <v>0</v>
      </c>
      <c r="BA59" s="131">
        <f>'JAZYKY - UČEBNA JAZYKŮ'!F36</f>
        <v>0</v>
      </c>
      <c r="BB59" s="131">
        <f>'JAZYKY - UČEBNA JAZYKŮ'!F37</f>
        <v>0</v>
      </c>
      <c r="BC59" s="131">
        <f>'JAZYKY - UČEBNA JAZYKŮ'!F38</f>
        <v>0</v>
      </c>
      <c r="BD59" s="133">
        <f>'JAZYKY - UČEBNA JAZYKŮ'!F39</f>
        <v>0</v>
      </c>
      <c r="BE59" s="4"/>
      <c r="BT59" s="134" t="s">
        <v>81</v>
      </c>
      <c r="BV59" s="134" t="s">
        <v>74</v>
      </c>
      <c r="BW59" s="134" t="s">
        <v>93</v>
      </c>
      <c r="BX59" s="134" t="s">
        <v>91</v>
      </c>
      <c r="CL59" s="134" t="s">
        <v>19</v>
      </c>
    </row>
    <row r="60" spans="1:90" s="4" customFormat="1" ht="23.25" customHeight="1">
      <c r="A60" s="125" t="s">
        <v>82</v>
      </c>
      <c r="B60" s="64"/>
      <c r="C60" s="126"/>
      <c r="D60" s="126"/>
      <c r="E60" s="127" t="s">
        <v>86</v>
      </c>
      <c r="F60" s="127"/>
      <c r="G60" s="127"/>
      <c r="H60" s="127"/>
      <c r="I60" s="127"/>
      <c r="J60" s="126"/>
      <c r="K60" s="127" t="s">
        <v>94</v>
      </c>
      <c r="L60" s="127"/>
      <c r="M60" s="127"/>
      <c r="N60" s="127"/>
      <c r="O60" s="127"/>
      <c r="P60" s="127"/>
      <c r="Q60" s="127"/>
      <c r="R60" s="127"/>
      <c r="S60" s="127"/>
      <c r="T60" s="127"/>
      <c r="U60" s="127"/>
      <c r="V60" s="127"/>
      <c r="W60" s="127"/>
      <c r="X60" s="127"/>
      <c r="Y60" s="127"/>
      <c r="Z60" s="127"/>
      <c r="AA60" s="127"/>
      <c r="AB60" s="127"/>
      <c r="AC60" s="127"/>
      <c r="AD60" s="127"/>
      <c r="AE60" s="127"/>
      <c r="AF60" s="127"/>
      <c r="AG60" s="128">
        <f>'STAVBA - HRUBÉ STAVEBNÍ P..._01'!J32</f>
        <v>0</v>
      </c>
      <c r="AH60" s="126"/>
      <c r="AI60" s="126"/>
      <c r="AJ60" s="126"/>
      <c r="AK60" s="126"/>
      <c r="AL60" s="126"/>
      <c r="AM60" s="126"/>
      <c r="AN60" s="128">
        <f>SUM(AG60,AT60)</f>
        <v>0</v>
      </c>
      <c r="AO60" s="126"/>
      <c r="AP60" s="126"/>
      <c r="AQ60" s="129" t="s">
        <v>84</v>
      </c>
      <c r="AR60" s="66"/>
      <c r="AS60" s="130">
        <v>0</v>
      </c>
      <c r="AT60" s="131">
        <f>ROUND(SUM(AV60:AW60),2)</f>
        <v>0</v>
      </c>
      <c r="AU60" s="132">
        <f>'STAVBA - HRUBÉ STAVEBNÍ P..._01'!P101</f>
        <v>0</v>
      </c>
      <c r="AV60" s="131">
        <f>'STAVBA - HRUBÉ STAVEBNÍ P..._01'!J35</f>
        <v>0</v>
      </c>
      <c r="AW60" s="131">
        <f>'STAVBA - HRUBÉ STAVEBNÍ P..._01'!J36</f>
        <v>0</v>
      </c>
      <c r="AX60" s="131">
        <f>'STAVBA - HRUBÉ STAVEBNÍ P..._01'!J37</f>
        <v>0</v>
      </c>
      <c r="AY60" s="131">
        <f>'STAVBA - HRUBÉ STAVEBNÍ P..._01'!J38</f>
        <v>0</v>
      </c>
      <c r="AZ60" s="131">
        <f>'STAVBA - HRUBÉ STAVEBNÍ P..._01'!F35</f>
        <v>0</v>
      </c>
      <c r="BA60" s="131">
        <f>'STAVBA - HRUBÉ STAVEBNÍ P..._01'!F36</f>
        <v>0</v>
      </c>
      <c r="BB60" s="131">
        <f>'STAVBA - HRUBÉ STAVEBNÍ P..._01'!F37</f>
        <v>0</v>
      </c>
      <c r="BC60" s="131">
        <f>'STAVBA - HRUBÉ STAVEBNÍ P..._01'!F38</f>
        <v>0</v>
      </c>
      <c r="BD60" s="133">
        <f>'STAVBA - HRUBÉ STAVEBNÍ P..._01'!F39</f>
        <v>0</v>
      </c>
      <c r="BE60" s="4"/>
      <c r="BT60" s="134" t="s">
        <v>81</v>
      </c>
      <c r="BV60" s="134" t="s">
        <v>74</v>
      </c>
      <c r="BW60" s="134" t="s">
        <v>95</v>
      </c>
      <c r="BX60" s="134" t="s">
        <v>91</v>
      </c>
      <c r="CL60" s="134" t="s">
        <v>19</v>
      </c>
    </row>
    <row r="61" spans="1:91" s="7" customFormat="1" ht="24.75" customHeight="1">
      <c r="A61" s="7"/>
      <c r="B61" s="112"/>
      <c r="C61" s="113"/>
      <c r="D61" s="114" t="s">
        <v>96</v>
      </c>
      <c r="E61" s="114"/>
      <c r="F61" s="114"/>
      <c r="G61" s="114"/>
      <c r="H61" s="114"/>
      <c r="I61" s="115"/>
      <c r="J61" s="114" t="s">
        <v>97</v>
      </c>
      <c r="K61" s="114"/>
      <c r="L61" s="114"/>
      <c r="M61" s="114"/>
      <c r="N61" s="114"/>
      <c r="O61" s="114"/>
      <c r="P61" s="114"/>
      <c r="Q61" s="114"/>
      <c r="R61" s="114"/>
      <c r="S61" s="114"/>
      <c r="T61" s="114"/>
      <c r="U61" s="114"/>
      <c r="V61" s="114"/>
      <c r="W61" s="114"/>
      <c r="X61" s="114"/>
      <c r="Y61" s="114"/>
      <c r="Z61" s="114"/>
      <c r="AA61" s="114"/>
      <c r="AB61" s="114"/>
      <c r="AC61" s="114"/>
      <c r="AD61" s="114"/>
      <c r="AE61" s="114"/>
      <c r="AF61" s="114"/>
      <c r="AG61" s="116">
        <f>ROUND(SUM(AG62:AG63),2)</f>
        <v>0</v>
      </c>
      <c r="AH61" s="115"/>
      <c r="AI61" s="115"/>
      <c r="AJ61" s="115"/>
      <c r="AK61" s="115"/>
      <c r="AL61" s="115"/>
      <c r="AM61" s="115"/>
      <c r="AN61" s="117">
        <f>SUM(AG61,AT61)</f>
        <v>0</v>
      </c>
      <c r="AO61" s="115"/>
      <c r="AP61" s="115"/>
      <c r="AQ61" s="118" t="s">
        <v>78</v>
      </c>
      <c r="AR61" s="119"/>
      <c r="AS61" s="120">
        <f>ROUND(SUM(AS62:AS63),2)</f>
        <v>0</v>
      </c>
      <c r="AT61" s="121">
        <f>ROUND(SUM(AV61:AW61),2)</f>
        <v>0</v>
      </c>
      <c r="AU61" s="122">
        <f>ROUND(SUM(AU62:AU63),5)</f>
        <v>0</v>
      </c>
      <c r="AV61" s="121">
        <f>ROUND(AZ61*L29,2)</f>
        <v>0</v>
      </c>
      <c r="AW61" s="121">
        <f>ROUND(BA61*L30,2)</f>
        <v>0</v>
      </c>
      <c r="AX61" s="121">
        <f>ROUND(BB61*L29,2)</f>
        <v>0</v>
      </c>
      <c r="AY61" s="121">
        <f>ROUND(BC61*L30,2)</f>
        <v>0</v>
      </c>
      <c r="AZ61" s="121">
        <f>ROUND(SUM(AZ62:AZ63),2)</f>
        <v>0</v>
      </c>
      <c r="BA61" s="121">
        <f>ROUND(SUM(BA62:BA63),2)</f>
        <v>0</v>
      </c>
      <c r="BB61" s="121">
        <f>ROUND(SUM(BB62:BB63),2)</f>
        <v>0</v>
      </c>
      <c r="BC61" s="121">
        <f>ROUND(SUM(BC62:BC63),2)</f>
        <v>0</v>
      </c>
      <c r="BD61" s="123">
        <f>ROUND(SUM(BD62:BD63),2)</f>
        <v>0</v>
      </c>
      <c r="BE61" s="7"/>
      <c r="BS61" s="124" t="s">
        <v>71</v>
      </c>
      <c r="BT61" s="124" t="s">
        <v>79</v>
      </c>
      <c r="BU61" s="124" t="s">
        <v>73</v>
      </c>
      <c r="BV61" s="124" t="s">
        <v>74</v>
      </c>
      <c r="BW61" s="124" t="s">
        <v>98</v>
      </c>
      <c r="BX61" s="124" t="s">
        <v>5</v>
      </c>
      <c r="CL61" s="124" t="s">
        <v>19</v>
      </c>
      <c r="CM61" s="124" t="s">
        <v>81</v>
      </c>
    </row>
    <row r="62" spans="1:90" s="4" customFormat="1" ht="23.25" customHeight="1">
      <c r="A62" s="125" t="s">
        <v>82</v>
      </c>
      <c r="B62" s="64"/>
      <c r="C62" s="126"/>
      <c r="D62" s="126"/>
      <c r="E62" s="127" t="s">
        <v>96</v>
      </c>
      <c r="F62" s="127"/>
      <c r="G62" s="127"/>
      <c r="H62" s="127"/>
      <c r="I62" s="127"/>
      <c r="J62" s="126"/>
      <c r="K62" s="127" t="s">
        <v>99</v>
      </c>
      <c r="L62" s="127"/>
      <c r="M62" s="127"/>
      <c r="N62" s="127"/>
      <c r="O62" s="127"/>
      <c r="P62" s="127"/>
      <c r="Q62" s="127"/>
      <c r="R62" s="127"/>
      <c r="S62" s="127"/>
      <c r="T62" s="127"/>
      <c r="U62" s="127"/>
      <c r="V62" s="127"/>
      <c r="W62" s="127"/>
      <c r="X62" s="127"/>
      <c r="Y62" s="127"/>
      <c r="Z62" s="127"/>
      <c r="AA62" s="127"/>
      <c r="AB62" s="127"/>
      <c r="AC62" s="127"/>
      <c r="AD62" s="127"/>
      <c r="AE62" s="127"/>
      <c r="AF62" s="127"/>
      <c r="AG62" s="128">
        <f>'POČÍTAČE - POČÍTAČE UČEBN...'!J32</f>
        <v>0</v>
      </c>
      <c r="AH62" s="126"/>
      <c r="AI62" s="126"/>
      <c r="AJ62" s="126"/>
      <c r="AK62" s="126"/>
      <c r="AL62" s="126"/>
      <c r="AM62" s="126"/>
      <c r="AN62" s="128">
        <f>SUM(AG62,AT62)</f>
        <v>0</v>
      </c>
      <c r="AO62" s="126"/>
      <c r="AP62" s="126"/>
      <c r="AQ62" s="129" t="s">
        <v>84</v>
      </c>
      <c r="AR62" s="66"/>
      <c r="AS62" s="130">
        <v>0</v>
      </c>
      <c r="AT62" s="131">
        <f>ROUND(SUM(AV62:AW62),2)</f>
        <v>0</v>
      </c>
      <c r="AU62" s="132">
        <f>'POČÍTAČE - POČÍTAČE UČEBN...'!P99</f>
        <v>0</v>
      </c>
      <c r="AV62" s="131">
        <f>'POČÍTAČE - POČÍTAČE UČEBN...'!J35</f>
        <v>0</v>
      </c>
      <c r="AW62" s="131">
        <f>'POČÍTAČE - POČÍTAČE UČEBN...'!J36</f>
        <v>0</v>
      </c>
      <c r="AX62" s="131">
        <f>'POČÍTAČE - POČÍTAČE UČEBN...'!J37</f>
        <v>0</v>
      </c>
      <c r="AY62" s="131">
        <f>'POČÍTAČE - POČÍTAČE UČEBN...'!J38</f>
        <v>0</v>
      </c>
      <c r="AZ62" s="131">
        <f>'POČÍTAČE - POČÍTAČE UČEBN...'!F35</f>
        <v>0</v>
      </c>
      <c r="BA62" s="131">
        <f>'POČÍTAČE - POČÍTAČE UČEBN...'!F36</f>
        <v>0</v>
      </c>
      <c r="BB62" s="131">
        <f>'POČÍTAČE - POČÍTAČE UČEBN...'!F37</f>
        <v>0</v>
      </c>
      <c r="BC62" s="131">
        <f>'POČÍTAČE - POČÍTAČE UČEBN...'!F38</f>
        <v>0</v>
      </c>
      <c r="BD62" s="133">
        <f>'POČÍTAČE - POČÍTAČE UČEBN...'!F39</f>
        <v>0</v>
      </c>
      <c r="BE62" s="4"/>
      <c r="BT62" s="134" t="s">
        <v>81</v>
      </c>
      <c r="BV62" s="134" t="s">
        <v>74</v>
      </c>
      <c r="BW62" s="134" t="s">
        <v>100</v>
      </c>
      <c r="BX62" s="134" t="s">
        <v>98</v>
      </c>
      <c r="CL62" s="134" t="s">
        <v>19</v>
      </c>
    </row>
    <row r="63" spans="1:90" s="4" customFormat="1" ht="16.5" customHeight="1">
      <c r="A63" s="125" t="s">
        <v>82</v>
      </c>
      <c r="B63" s="64"/>
      <c r="C63" s="126"/>
      <c r="D63" s="126"/>
      <c r="E63" s="127" t="s">
        <v>86</v>
      </c>
      <c r="F63" s="127"/>
      <c r="G63" s="127"/>
      <c r="H63" s="127"/>
      <c r="I63" s="127"/>
      <c r="J63" s="126"/>
      <c r="K63" s="127" t="s">
        <v>101</v>
      </c>
      <c r="L63" s="127"/>
      <c r="M63" s="127"/>
      <c r="N63" s="127"/>
      <c r="O63" s="127"/>
      <c r="P63" s="127"/>
      <c r="Q63" s="127"/>
      <c r="R63" s="127"/>
      <c r="S63" s="127"/>
      <c r="T63" s="127"/>
      <c r="U63" s="127"/>
      <c r="V63" s="127"/>
      <c r="W63" s="127"/>
      <c r="X63" s="127"/>
      <c r="Y63" s="127"/>
      <c r="Z63" s="127"/>
      <c r="AA63" s="127"/>
      <c r="AB63" s="127"/>
      <c r="AC63" s="127"/>
      <c r="AD63" s="127"/>
      <c r="AE63" s="127"/>
      <c r="AF63" s="127"/>
      <c r="AG63" s="128">
        <f>'STAVBA - HRUBÉ STAVEBNÍ P..._02'!J32</f>
        <v>0</v>
      </c>
      <c r="AH63" s="126"/>
      <c r="AI63" s="126"/>
      <c r="AJ63" s="126"/>
      <c r="AK63" s="126"/>
      <c r="AL63" s="126"/>
      <c r="AM63" s="126"/>
      <c r="AN63" s="128">
        <f>SUM(AG63,AT63)</f>
        <v>0</v>
      </c>
      <c r="AO63" s="126"/>
      <c r="AP63" s="126"/>
      <c r="AQ63" s="129" t="s">
        <v>84</v>
      </c>
      <c r="AR63" s="66"/>
      <c r="AS63" s="130">
        <v>0</v>
      </c>
      <c r="AT63" s="131">
        <f>ROUND(SUM(AV63:AW63),2)</f>
        <v>0</v>
      </c>
      <c r="AU63" s="132">
        <f>'STAVBA - HRUBÉ STAVEBNÍ P..._02'!P102</f>
        <v>0</v>
      </c>
      <c r="AV63" s="131">
        <f>'STAVBA - HRUBÉ STAVEBNÍ P..._02'!J35</f>
        <v>0</v>
      </c>
      <c r="AW63" s="131">
        <f>'STAVBA - HRUBÉ STAVEBNÍ P..._02'!J36</f>
        <v>0</v>
      </c>
      <c r="AX63" s="131">
        <f>'STAVBA - HRUBÉ STAVEBNÍ P..._02'!J37</f>
        <v>0</v>
      </c>
      <c r="AY63" s="131">
        <f>'STAVBA - HRUBÉ STAVEBNÍ P..._02'!J38</f>
        <v>0</v>
      </c>
      <c r="AZ63" s="131">
        <f>'STAVBA - HRUBÉ STAVEBNÍ P..._02'!F35</f>
        <v>0</v>
      </c>
      <c r="BA63" s="131">
        <f>'STAVBA - HRUBÉ STAVEBNÍ P..._02'!F36</f>
        <v>0</v>
      </c>
      <c r="BB63" s="131">
        <f>'STAVBA - HRUBÉ STAVEBNÍ P..._02'!F37</f>
        <v>0</v>
      </c>
      <c r="BC63" s="131">
        <f>'STAVBA - HRUBÉ STAVEBNÍ P..._02'!F38</f>
        <v>0</v>
      </c>
      <c r="BD63" s="133">
        <f>'STAVBA - HRUBÉ STAVEBNÍ P..._02'!F39</f>
        <v>0</v>
      </c>
      <c r="BE63" s="4"/>
      <c r="BT63" s="134" t="s">
        <v>81</v>
      </c>
      <c r="BV63" s="134" t="s">
        <v>74</v>
      </c>
      <c r="BW63" s="134" t="s">
        <v>102</v>
      </c>
      <c r="BX63" s="134" t="s">
        <v>98</v>
      </c>
      <c r="CL63" s="134" t="s">
        <v>19</v>
      </c>
    </row>
    <row r="64" spans="1:91" s="7" customFormat="1" ht="50.25" customHeight="1">
      <c r="A64" s="7"/>
      <c r="B64" s="112"/>
      <c r="C64" s="113"/>
      <c r="D64" s="114" t="s">
        <v>103</v>
      </c>
      <c r="E64" s="114"/>
      <c r="F64" s="114"/>
      <c r="G64" s="114"/>
      <c r="H64" s="114"/>
      <c r="I64" s="115"/>
      <c r="J64" s="114" t="s">
        <v>104</v>
      </c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  <c r="AA64" s="114"/>
      <c r="AB64" s="114"/>
      <c r="AC64" s="114"/>
      <c r="AD64" s="114"/>
      <c r="AE64" s="114"/>
      <c r="AF64" s="114"/>
      <c r="AG64" s="116">
        <f>ROUND(SUM(AG65:AG66),2)</f>
        <v>0</v>
      </c>
      <c r="AH64" s="115"/>
      <c r="AI64" s="115"/>
      <c r="AJ64" s="115"/>
      <c r="AK64" s="115"/>
      <c r="AL64" s="115"/>
      <c r="AM64" s="115"/>
      <c r="AN64" s="117">
        <f>SUM(AG64,AT64)</f>
        <v>0</v>
      </c>
      <c r="AO64" s="115"/>
      <c r="AP64" s="115"/>
      <c r="AQ64" s="118" t="s">
        <v>78</v>
      </c>
      <c r="AR64" s="119"/>
      <c r="AS64" s="120">
        <f>ROUND(SUM(AS65:AS66),2)</f>
        <v>0</v>
      </c>
      <c r="AT64" s="121">
        <f>ROUND(SUM(AV64:AW64),2)</f>
        <v>0</v>
      </c>
      <c r="AU64" s="122">
        <f>ROUND(SUM(AU65:AU66),5)</f>
        <v>0</v>
      </c>
      <c r="AV64" s="121">
        <f>ROUND(AZ64*L29,2)</f>
        <v>0</v>
      </c>
      <c r="AW64" s="121">
        <f>ROUND(BA64*L30,2)</f>
        <v>0</v>
      </c>
      <c r="AX64" s="121">
        <f>ROUND(BB64*L29,2)</f>
        <v>0</v>
      </c>
      <c r="AY64" s="121">
        <f>ROUND(BC64*L30,2)</f>
        <v>0</v>
      </c>
      <c r="AZ64" s="121">
        <f>ROUND(SUM(AZ65:AZ66),2)</f>
        <v>0</v>
      </c>
      <c r="BA64" s="121">
        <f>ROUND(SUM(BA65:BA66),2)</f>
        <v>0</v>
      </c>
      <c r="BB64" s="121">
        <f>ROUND(SUM(BB65:BB66),2)</f>
        <v>0</v>
      </c>
      <c r="BC64" s="121">
        <f>ROUND(SUM(BC65:BC66),2)</f>
        <v>0</v>
      </c>
      <c r="BD64" s="123">
        <f>ROUND(SUM(BD65:BD66),2)</f>
        <v>0</v>
      </c>
      <c r="BE64" s="7"/>
      <c r="BS64" s="124" t="s">
        <v>71</v>
      </c>
      <c r="BT64" s="124" t="s">
        <v>79</v>
      </c>
      <c r="BU64" s="124" t="s">
        <v>73</v>
      </c>
      <c r="BV64" s="124" t="s">
        <v>74</v>
      </c>
      <c r="BW64" s="124" t="s">
        <v>105</v>
      </c>
      <c r="BX64" s="124" t="s">
        <v>5</v>
      </c>
      <c r="CL64" s="124" t="s">
        <v>19</v>
      </c>
      <c r="CM64" s="124" t="s">
        <v>81</v>
      </c>
    </row>
    <row r="65" spans="1:90" s="4" customFormat="1" ht="23.25" customHeight="1">
      <c r="A65" s="125" t="s">
        <v>82</v>
      </c>
      <c r="B65" s="64"/>
      <c r="C65" s="126"/>
      <c r="D65" s="126"/>
      <c r="E65" s="127" t="s">
        <v>106</v>
      </c>
      <c r="F65" s="127"/>
      <c r="G65" s="127"/>
      <c r="H65" s="127"/>
      <c r="I65" s="127"/>
      <c r="J65" s="126"/>
      <c r="K65" s="127" t="s">
        <v>107</v>
      </c>
      <c r="L65" s="127"/>
      <c r="M65" s="127"/>
      <c r="N65" s="127"/>
      <c r="O65" s="127"/>
      <c r="P65" s="127"/>
      <c r="Q65" s="127"/>
      <c r="R65" s="127"/>
      <c r="S65" s="127"/>
      <c r="T65" s="127"/>
      <c r="U65" s="127"/>
      <c r="V65" s="127"/>
      <c r="W65" s="127"/>
      <c r="X65" s="127"/>
      <c r="Y65" s="127"/>
      <c r="Z65" s="127"/>
      <c r="AA65" s="127"/>
      <c r="AB65" s="127"/>
      <c r="AC65" s="127"/>
      <c r="AD65" s="127"/>
      <c r="AE65" s="127"/>
      <c r="AF65" s="127"/>
      <c r="AG65" s="128">
        <f>'PRIRODOPIS - UČEBNA PŘÍRO...'!J32</f>
        <v>0</v>
      </c>
      <c r="AH65" s="126"/>
      <c r="AI65" s="126"/>
      <c r="AJ65" s="126"/>
      <c r="AK65" s="126"/>
      <c r="AL65" s="126"/>
      <c r="AM65" s="126"/>
      <c r="AN65" s="128">
        <f>SUM(AG65,AT65)</f>
        <v>0</v>
      </c>
      <c r="AO65" s="126"/>
      <c r="AP65" s="126"/>
      <c r="AQ65" s="129" t="s">
        <v>84</v>
      </c>
      <c r="AR65" s="66"/>
      <c r="AS65" s="130">
        <v>0</v>
      </c>
      <c r="AT65" s="131">
        <f>ROUND(SUM(AV65:AW65),2)</f>
        <v>0</v>
      </c>
      <c r="AU65" s="132">
        <f>'PRIRODOPIS - UČEBNA PŘÍRO...'!P98</f>
        <v>0</v>
      </c>
      <c r="AV65" s="131">
        <f>'PRIRODOPIS - UČEBNA PŘÍRO...'!J35</f>
        <v>0</v>
      </c>
      <c r="AW65" s="131">
        <f>'PRIRODOPIS - UČEBNA PŘÍRO...'!J36</f>
        <v>0</v>
      </c>
      <c r="AX65" s="131">
        <f>'PRIRODOPIS - UČEBNA PŘÍRO...'!J37</f>
        <v>0</v>
      </c>
      <c r="AY65" s="131">
        <f>'PRIRODOPIS - UČEBNA PŘÍRO...'!J38</f>
        <v>0</v>
      </c>
      <c r="AZ65" s="131">
        <f>'PRIRODOPIS - UČEBNA PŘÍRO...'!F35</f>
        <v>0</v>
      </c>
      <c r="BA65" s="131">
        <f>'PRIRODOPIS - UČEBNA PŘÍRO...'!F36</f>
        <v>0</v>
      </c>
      <c r="BB65" s="131">
        <f>'PRIRODOPIS - UČEBNA PŘÍRO...'!F37</f>
        <v>0</v>
      </c>
      <c r="BC65" s="131">
        <f>'PRIRODOPIS - UČEBNA PŘÍRO...'!F38</f>
        <v>0</v>
      </c>
      <c r="BD65" s="133">
        <f>'PRIRODOPIS - UČEBNA PŘÍRO...'!F39</f>
        <v>0</v>
      </c>
      <c r="BE65" s="4"/>
      <c r="BT65" s="134" t="s">
        <v>81</v>
      </c>
      <c r="BV65" s="134" t="s">
        <v>74</v>
      </c>
      <c r="BW65" s="134" t="s">
        <v>108</v>
      </c>
      <c r="BX65" s="134" t="s">
        <v>105</v>
      </c>
      <c r="CL65" s="134" t="s">
        <v>19</v>
      </c>
    </row>
    <row r="66" spans="1:90" s="4" customFormat="1" ht="23.25" customHeight="1">
      <c r="A66" s="125" t="s">
        <v>82</v>
      </c>
      <c r="B66" s="64"/>
      <c r="C66" s="126"/>
      <c r="D66" s="126"/>
      <c r="E66" s="127" t="s">
        <v>86</v>
      </c>
      <c r="F66" s="127"/>
      <c r="G66" s="127"/>
      <c r="H66" s="127"/>
      <c r="I66" s="127"/>
      <c r="J66" s="126"/>
      <c r="K66" s="127" t="s">
        <v>109</v>
      </c>
      <c r="L66" s="127"/>
      <c r="M66" s="127"/>
      <c r="N66" s="127"/>
      <c r="O66" s="127"/>
      <c r="P66" s="127"/>
      <c r="Q66" s="127"/>
      <c r="R66" s="127"/>
      <c r="S66" s="127"/>
      <c r="T66" s="127"/>
      <c r="U66" s="127"/>
      <c r="V66" s="127"/>
      <c r="W66" s="127"/>
      <c r="X66" s="127"/>
      <c r="Y66" s="127"/>
      <c r="Z66" s="127"/>
      <c r="AA66" s="127"/>
      <c r="AB66" s="127"/>
      <c r="AC66" s="127"/>
      <c r="AD66" s="127"/>
      <c r="AE66" s="127"/>
      <c r="AF66" s="127"/>
      <c r="AG66" s="128">
        <f>'STAVBA - HRUBÉ STAVEBNÍ P..._03'!J32</f>
        <v>0</v>
      </c>
      <c r="AH66" s="126"/>
      <c r="AI66" s="126"/>
      <c r="AJ66" s="126"/>
      <c r="AK66" s="126"/>
      <c r="AL66" s="126"/>
      <c r="AM66" s="126"/>
      <c r="AN66" s="128">
        <f>SUM(AG66,AT66)</f>
        <v>0</v>
      </c>
      <c r="AO66" s="126"/>
      <c r="AP66" s="126"/>
      <c r="AQ66" s="129" t="s">
        <v>84</v>
      </c>
      <c r="AR66" s="66"/>
      <c r="AS66" s="130">
        <v>0</v>
      </c>
      <c r="AT66" s="131">
        <f>ROUND(SUM(AV66:AW66),2)</f>
        <v>0</v>
      </c>
      <c r="AU66" s="132">
        <f>'STAVBA - HRUBÉ STAVEBNÍ P..._03'!P102</f>
        <v>0</v>
      </c>
      <c r="AV66" s="131">
        <f>'STAVBA - HRUBÉ STAVEBNÍ P..._03'!J35</f>
        <v>0</v>
      </c>
      <c r="AW66" s="131">
        <f>'STAVBA - HRUBÉ STAVEBNÍ P..._03'!J36</f>
        <v>0</v>
      </c>
      <c r="AX66" s="131">
        <f>'STAVBA - HRUBÉ STAVEBNÍ P..._03'!J37</f>
        <v>0</v>
      </c>
      <c r="AY66" s="131">
        <f>'STAVBA - HRUBÉ STAVEBNÍ P..._03'!J38</f>
        <v>0</v>
      </c>
      <c r="AZ66" s="131">
        <f>'STAVBA - HRUBÉ STAVEBNÍ P..._03'!F35</f>
        <v>0</v>
      </c>
      <c r="BA66" s="131">
        <f>'STAVBA - HRUBÉ STAVEBNÍ P..._03'!F36</f>
        <v>0</v>
      </c>
      <c r="BB66" s="131">
        <f>'STAVBA - HRUBÉ STAVEBNÍ P..._03'!F37</f>
        <v>0</v>
      </c>
      <c r="BC66" s="131">
        <f>'STAVBA - HRUBÉ STAVEBNÍ P..._03'!F38</f>
        <v>0</v>
      </c>
      <c r="BD66" s="133">
        <f>'STAVBA - HRUBÉ STAVEBNÍ P..._03'!F39</f>
        <v>0</v>
      </c>
      <c r="BE66" s="4"/>
      <c r="BT66" s="134" t="s">
        <v>81</v>
      </c>
      <c r="BV66" s="134" t="s">
        <v>74</v>
      </c>
      <c r="BW66" s="134" t="s">
        <v>110</v>
      </c>
      <c r="BX66" s="134" t="s">
        <v>105</v>
      </c>
      <c r="CL66" s="134" t="s">
        <v>19</v>
      </c>
    </row>
    <row r="67" spans="1:91" s="7" customFormat="1" ht="37.5" customHeight="1">
      <c r="A67" s="125" t="s">
        <v>82</v>
      </c>
      <c r="B67" s="112"/>
      <c r="C67" s="113"/>
      <c r="D67" s="114" t="s">
        <v>111</v>
      </c>
      <c r="E67" s="114"/>
      <c r="F67" s="114"/>
      <c r="G67" s="114"/>
      <c r="H67" s="114"/>
      <c r="I67" s="115"/>
      <c r="J67" s="114" t="s">
        <v>112</v>
      </c>
      <c r="K67" s="114"/>
      <c r="L67" s="114"/>
      <c r="M67" s="114"/>
      <c r="N67" s="114"/>
      <c r="O67" s="114"/>
      <c r="P67" s="114"/>
      <c r="Q67" s="114"/>
      <c r="R67" s="114"/>
      <c r="S67" s="114"/>
      <c r="T67" s="114"/>
      <c r="U67" s="114"/>
      <c r="V67" s="114"/>
      <c r="W67" s="114"/>
      <c r="X67" s="114"/>
      <c r="Y67" s="114"/>
      <c r="Z67" s="114"/>
      <c r="AA67" s="114"/>
      <c r="AB67" s="114"/>
      <c r="AC67" s="114"/>
      <c r="AD67" s="114"/>
      <c r="AE67" s="114"/>
      <c r="AF67" s="114"/>
      <c r="AG67" s="117">
        <f>'SADOVE-UPRAVY - SADOVÉ ÚP...'!J30</f>
        <v>0</v>
      </c>
      <c r="AH67" s="115"/>
      <c r="AI67" s="115"/>
      <c r="AJ67" s="115"/>
      <c r="AK67" s="115"/>
      <c r="AL67" s="115"/>
      <c r="AM67" s="115"/>
      <c r="AN67" s="117">
        <f>SUM(AG67,AT67)</f>
        <v>0</v>
      </c>
      <c r="AO67" s="115"/>
      <c r="AP67" s="115"/>
      <c r="AQ67" s="118" t="s">
        <v>78</v>
      </c>
      <c r="AR67" s="119"/>
      <c r="AS67" s="120">
        <v>0</v>
      </c>
      <c r="AT67" s="121">
        <f>ROUND(SUM(AV67:AW67),2)</f>
        <v>0</v>
      </c>
      <c r="AU67" s="122">
        <f>'SADOVE-UPRAVY - SADOVÉ ÚP...'!P81</f>
        <v>0</v>
      </c>
      <c r="AV67" s="121">
        <f>'SADOVE-UPRAVY - SADOVÉ ÚP...'!J33</f>
        <v>0</v>
      </c>
      <c r="AW67" s="121">
        <f>'SADOVE-UPRAVY - SADOVÉ ÚP...'!J34</f>
        <v>0</v>
      </c>
      <c r="AX67" s="121">
        <f>'SADOVE-UPRAVY - SADOVÉ ÚP...'!J35</f>
        <v>0</v>
      </c>
      <c r="AY67" s="121">
        <f>'SADOVE-UPRAVY - SADOVÉ ÚP...'!J36</f>
        <v>0</v>
      </c>
      <c r="AZ67" s="121">
        <f>'SADOVE-UPRAVY - SADOVÉ ÚP...'!F33</f>
        <v>0</v>
      </c>
      <c r="BA67" s="121">
        <f>'SADOVE-UPRAVY - SADOVÉ ÚP...'!F34</f>
        <v>0</v>
      </c>
      <c r="BB67" s="121">
        <f>'SADOVE-UPRAVY - SADOVÉ ÚP...'!F35</f>
        <v>0</v>
      </c>
      <c r="BC67" s="121">
        <f>'SADOVE-UPRAVY - SADOVÉ ÚP...'!F36</f>
        <v>0</v>
      </c>
      <c r="BD67" s="123">
        <f>'SADOVE-UPRAVY - SADOVÉ ÚP...'!F37</f>
        <v>0</v>
      </c>
      <c r="BE67" s="7"/>
      <c r="BT67" s="124" t="s">
        <v>79</v>
      </c>
      <c r="BV67" s="124" t="s">
        <v>74</v>
      </c>
      <c r="BW67" s="124" t="s">
        <v>113</v>
      </c>
      <c r="BX67" s="124" t="s">
        <v>5</v>
      </c>
      <c r="CL67" s="124" t="s">
        <v>19</v>
      </c>
      <c r="CM67" s="124" t="s">
        <v>81</v>
      </c>
    </row>
    <row r="68" spans="1:91" s="7" customFormat="1" ht="24.75" customHeight="1">
      <c r="A68" s="125" t="s">
        <v>82</v>
      </c>
      <c r="B68" s="112"/>
      <c r="C68" s="113"/>
      <c r="D68" s="114" t="s">
        <v>114</v>
      </c>
      <c r="E68" s="114"/>
      <c r="F68" s="114"/>
      <c r="G68" s="114"/>
      <c r="H68" s="114"/>
      <c r="I68" s="115"/>
      <c r="J68" s="114" t="s">
        <v>115</v>
      </c>
      <c r="K68" s="114"/>
      <c r="L68" s="114"/>
      <c r="M68" s="114"/>
      <c r="N68" s="114"/>
      <c r="O68" s="114"/>
      <c r="P68" s="114"/>
      <c r="Q68" s="114"/>
      <c r="R68" s="114"/>
      <c r="S68" s="114"/>
      <c r="T68" s="114"/>
      <c r="U68" s="114"/>
      <c r="V68" s="114"/>
      <c r="W68" s="114"/>
      <c r="X68" s="114"/>
      <c r="Y68" s="114"/>
      <c r="Z68" s="114"/>
      <c r="AA68" s="114"/>
      <c r="AB68" s="114"/>
      <c r="AC68" s="114"/>
      <c r="AD68" s="114"/>
      <c r="AE68" s="114"/>
      <c r="AF68" s="114"/>
      <c r="AG68" s="117">
        <f>'VRN - VRN VEDLEJŠÍ ROZPOČ...'!J30</f>
        <v>0</v>
      </c>
      <c r="AH68" s="115"/>
      <c r="AI68" s="115"/>
      <c r="AJ68" s="115"/>
      <c r="AK68" s="115"/>
      <c r="AL68" s="115"/>
      <c r="AM68" s="115"/>
      <c r="AN68" s="117">
        <f>SUM(AG68,AT68)</f>
        <v>0</v>
      </c>
      <c r="AO68" s="115"/>
      <c r="AP68" s="115"/>
      <c r="AQ68" s="118" t="s">
        <v>78</v>
      </c>
      <c r="AR68" s="119"/>
      <c r="AS68" s="135">
        <v>0</v>
      </c>
      <c r="AT68" s="136">
        <f>ROUND(SUM(AV68:AW68),2)</f>
        <v>0</v>
      </c>
      <c r="AU68" s="137">
        <f>'VRN - VRN VEDLEJŠÍ ROZPOČ...'!P83</f>
        <v>0</v>
      </c>
      <c r="AV68" s="136">
        <f>'VRN - VRN VEDLEJŠÍ ROZPOČ...'!J33</f>
        <v>0</v>
      </c>
      <c r="AW68" s="136">
        <f>'VRN - VRN VEDLEJŠÍ ROZPOČ...'!J34</f>
        <v>0</v>
      </c>
      <c r="AX68" s="136">
        <f>'VRN - VRN VEDLEJŠÍ ROZPOČ...'!J35</f>
        <v>0</v>
      </c>
      <c r="AY68" s="136">
        <f>'VRN - VRN VEDLEJŠÍ ROZPOČ...'!J36</f>
        <v>0</v>
      </c>
      <c r="AZ68" s="136">
        <f>'VRN - VRN VEDLEJŠÍ ROZPOČ...'!F33</f>
        <v>0</v>
      </c>
      <c r="BA68" s="136">
        <f>'VRN - VRN VEDLEJŠÍ ROZPOČ...'!F34</f>
        <v>0</v>
      </c>
      <c r="BB68" s="136">
        <f>'VRN - VRN VEDLEJŠÍ ROZPOČ...'!F35</f>
        <v>0</v>
      </c>
      <c r="BC68" s="136">
        <f>'VRN - VRN VEDLEJŠÍ ROZPOČ...'!F36</f>
        <v>0</v>
      </c>
      <c r="BD68" s="138">
        <f>'VRN - VRN VEDLEJŠÍ ROZPOČ...'!F37</f>
        <v>0</v>
      </c>
      <c r="BE68" s="7"/>
      <c r="BT68" s="124" t="s">
        <v>79</v>
      </c>
      <c r="BV68" s="124" t="s">
        <v>74</v>
      </c>
      <c r="BW68" s="124" t="s">
        <v>116</v>
      </c>
      <c r="BX68" s="124" t="s">
        <v>5</v>
      </c>
      <c r="CL68" s="124" t="s">
        <v>19</v>
      </c>
      <c r="CM68" s="124" t="s">
        <v>81</v>
      </c>
    </row>
    <row r="69" spans="1:57" s="2" customFormat="1" ht="30" customHeight="1">
      <c r="A69" s="39"/>
      <c r="B69" s="40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5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</row>
    <row r="70" spans="1:57" s="2" customFormat="1" ht="6.95" customHeight="1">
      <c r="A70" s="39"/>
      <c r="B70" s="60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61"/>
      <c r="AL70" s="61"/>
      <c r="AM70" s="61"/>
      <c r="AN70" s="61"/>
      <c r="AO70" s="61"/>
      <c r="AP70" s="61"/>
      <c r="AQ70" s="61"/>
      <c r="AR70" s="45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</row>
  </sheetData>
  <sheetProtection password="CC35" sheet="1" objects="1" scenarios="1" formatColumns="0" formatRows="0"/>
  <mergeCells count="94">
    <mergeCell ref="C52:G52"/>
    <mergeCell ref="D64:H64"/>
    <mergeCell ref="D58:H58"/>
    <mergeCell ref="D55:H55"/>
    <mergeCell ref="D61:H61"/>
    <mergeCell ref="E59:I59"/>
    <mergeCell ref="E56:I56"/>
    <mergeCell ref="E60:I60"/>
    <mergeCell ref="E62:I62"/>
    <mergeCell ref="E63:I63"/>
    <mergeCell ref="E57:I57"/>
    <mergeCell ref="I52:AF52"/>
    <mergeCell ref="J61:AF61"/>
    <mergeCell ref="J55:AF55"/>
    <mergeCell ref="J58:AF58"/>
    <mergeCell ref="J64:AF64"/>
    <mergeCell ref="K57:AF57"/>
    <mergeCell ref="K60:AF60"/>
    <mergeCell ref="K62:AF62"/>
    <mergeCell ref="K59:AF59"/>
    <mergeCell ref="K63:AF63"/>
    <mergeCell ref="K56:AF56"/>
    <mergeCell ref="L45:AO45"/>
    <mergeCell ref="E65:I65"/>
    <mergeCell ref="K65:AF65"/>
    <mergeCell ref="E66:I66"/>
    <mergeCell ref="K66:AF66"/>
    <mergeCell ref="D67:H67"/>
    <mergeCell ref="J67:AF67"/>
    <mergeCell ref="D68:H68"/>
    <mergeCell ref="J68:AF68"/>
    <mergeCell ref="AG54:AM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W30:AE30"/>
    <mergeCell ref="AK30:AO30"/>
    <mergeCell ref="L30:P30"/>
    <mergeCell ref="AK31:AO31"/>
    <mergeCell ref="W31:AE31"/>
    <mergeCell ref="L31:P31"/>
    <mergeCell ref="L32:P32"/>
    <mergeCell ref="W32:AE32"/>
    <mergeCell ref="AK32:AO32"/>
    <mergeCell ref="L33:P33"/>
    <mergeCell ref="AK33:AO33"/>
    <mergeCell ref="W33:AE33"/>
    <mergeCell ref="AK35:AO35"/>
    <mergeCell ref="X35:AB35"/>
    <mergeCell ref="AR2:BE2"/>
    <mergeCell ref="AG58:AM58"/>
    <mergeCell ref="AG64:AM64"/>
    <mergeCell ref="AG63:AM63"/>
    <mergeCell ref="AG62:AM62"/>
    <mergeCell ref="AG61:AM61"/>
    <mergeCell ref="AG57:AM57"/>
    <mergeCell ref="AG60:AM60"/>
    <mergeCell ref="AG52:AM52"/>
    <mergeCell ref="AG55:AM55"/>
    <mergeCell ref="AG59:AM59"/>
    <mergeCell ref="AG56:AM56"/>
    <mergeCell ref="AM47:AN47"/>
    <mergeCell ref="AM49:AP49"/>
    <mergeCell ref="AM50:AP50"/>
    <mergeCell ref="AN55:AP55"/>
    <mergeCell ref="AN57:AP57"/>
    <mergeCell ref="AN64:AP64"/>
    <mergeCell ref="AN63:AP63"/>
    <mergeCell ref="AN56:AP56"/>
    <mergeCell ref="AN52:AP52"/>
    <mergeCell ref="AN62:AP62"/>
    <mergeCell ref="AN59:AP59"/>
    <mergeCell ref="AN61:AP61"/>
    <mergeCell ref="AN60:AP60"/>
    <mergeCell ref="AN58:AP58"/>
    <mergeCell ref="AS49:AT51"/>
    <mergeCell ref="AN65:AP65"/>
    <mergeCell ref="AG65:AM65"/>
    <mergeCell ref="AN66:AP66"/>
    <mergeCell ref="AG66:AM66"/>
    <mergeCell ref="AN67:AP67"/>
    <mergeCell ref="AG67:AM67"/>
    <mergeCell ref="AN68:AP68"/>
    <mergeCell ref="AG68:AM68"/>
    <mergeCell ref="AN54:AP54"/>
  </mergeCells>
  <hyperlinks>
    <hyperlink ref="A56" location="'CHEMIE A FYZIKA - UČEBNA ...'!C2" display="/"/>
    <hyperlink ref="A57" location="'STAVBA - HRUBÉ STAVEBNÍ P...'!C2" display="/"/>
    <hyperlink ref="A59" location="'JAZYKY - UČEBNA JAZYKŮ'!C2" display="/"/>
    <hyperlink ref="A60" location="'STAVBA - HRUBÉ STAVEBNÍ P..._01'!C2" display="/"/>
    <hyperlink ref="A62" location="'POČÍTAČE - POČÍTAČE UČEBN...'!C2" display="/"/>
    <hyperlink ref="A63" location="'STAVBA - HRUBÉ STAVEBNÍ P..._02'!C2" display="/"/>
    <hyperlink ref="A65" location="'PRIRODOPIS - UČEBNA PŘÍRO...'!C2" display="/"/>
    <hyperlink ref="A66" location="'STAVBA - HRUBÉ STAVEBNÍ P..._03'!C2" display="/"/>
    <hyperlink ref="A67" location="'SADOVE-UPRAVY - SADOVÉ ÚP...'!C2" display="/"/>
    <hyperlink ref="A68" location="'VRN - VRN VEDLEJŠÍ ROZPOČ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9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113</v>
      </c>
    </row>
    <row r="3" spans="2:46" s="1" customFormat="1" ht="6.95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21"/>
      <c r="AT3" s="18" t="s">
        <v>81</v>
      </c>
    </row>
    <row r="4" spans="2:46" s="1" customFormat="1" ht="24.95" customHeight="1">
      <c r="B4" s="21"/>
      <c r="D4" s="141" t="s">
        <v>117</v>
      </c>
      <c r="L4" s="21"/>
      <c r="M4" s="14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3" t="s">
        <v>16</v>
      </c>
      <c r="L6" s="21"/>
    </row>
    <row r="7" spans="2:12" s="1" customFormat="1" ht="26.25" customHeight="1">
      <c r="B7" s="21"/>
      <c r="E7" s="144" t="str">
        <f>'Rekapitulace stavby'!K6</f>
        <v>MODERNIZACE ODBORNÝCH UČEBEN ZŠ ANTONÍNA SOVY, ČESKÁ LÍPA</v>
      </c>
      <c r="F7" s="143"/>
      <c r="G7" s="143"/>
      <c r="H7" s="143"/>
      <c r="L7" s="21"/>
    </row>
    <row r="8" spans="1:31" s="2" customFormat="1" ht="12" customHeight="1">
      <c r="A8" s="39"/>
      <c r="B8" s="45"/>
      <c r="C8" s="39"/>
      <c r="D8" s="143" t="s">
        <v>118</v>
      </c>
      <c r="E8" s="39"/>
      <c r="F8" s="39"/>
      <c r="G8" s="39"/>
      <c r="H8" s="39"/>
      <c r="I8" s="39"/>
      <c r="J8" s="39"/>
      <c r="K8" s="39"/>
      <c r="L8" s="14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6" t="s">
        <v>1674</v>
      </c>
      <c r="F9" s="39"/>
      <c r="G9" s="39"/>
      <c r="H9" s="39"/>
      <c r="I9" s="39"/>
      <c r="J9" s="39"/>
      <c r="K9" s="39"/>
      <c r="L9" s="14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4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3" t="s">
        <v>18</v>
      </c>
      <c r="E11" s="39"/>
      <c r="F11" s="134" t="s">
        <v>19</v>
      </c>
      <c r="G11" s="39"/>
      <c r="H11" s="39"/>
      <c r="I11" s="143" t="s">
        <v>20</v>
      </c>
      <c r="J11" s="134" t="s">
        <v>19</v>
      </c>
      <c r="K11" s="39"/>
      <c r="L11" s="14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3" t="s">
        <v>21</v>
      </c>
      <c r="E12" s="39"/>
      <c r="F12" s="134" t="s">
        <v>22</v>
      </c>
      <c r="G12" s="39"/>
      <c r="H12" s="39"/>
      <c r="I12" s="143" t="s">
        <v>23</v>
      </c>
      <c r="J12" s="147" t="str">
        <f>'Rekapitulace stavby'!AN8</f>
        <v>21. 1. 2021</v>
      </c>
      <c r="K12" s="39"/>
      <c r="L12" s="14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4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3" t="s">
        <v>25</v>
      </c>
      <c r="E14" s="39"/>
      <c r="F14" s="39"/>
      <c r="G14" s="39"/>
      <c r="H14" s="39"/>
      <c r="I14" s="143" t="s">
        <v>26</v>
      </c>
      <c r="J14" s="134" t="s">
        <v>19</v>
      </c>
      <c r="K14" s="39"/>
      <c r="L14" s="14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4" t="s">
        <v>27</v>
      </c>
      <c r="F15" s="39"/>
      <c r="G15" s="39"/>
      <c r="H15" s="39"/>
      <c r="I15" s="143" t="s">
        <v>28</v>
      </c>
      <c r="J15" s="134" t="s">
        <v>19</v>
      </c>
      <c r="K15" s="39"/>
      <c r="L15" s="14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4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3" t="s">
        <v>29</v>
      </c>
      <c r="E17" s="39"/>
      <c r="F17" s="39"/>
      <c r="G17" s="39"/>
      <c r="H17" s="39"/>
      <c r="I17" s="143" t="s">
        <v>26</v>
      </c>
      <c r="J17" s="34" t="str">
        <f>'Rekapitulace stavby'!AN13</f>
        <v>Vyplň údaj</v>
      </c>
      <c r="K17" s="39"/>
      <c r="L17" s="14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4"/>
      <c r="G18" s="134"/>
      <c r="H18" s="134"/>
      <c r="I18" s="143" t="s">
        <v>28</v>
      </c>
      <c r="J18" s="34" t="str">
        <f>'Rekapitulace stavby'!AN14</f>
        <v>Vyplň údaj</v>
      </c>
      <c r="K18" s="39"/>
      <c r="L18" s="14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4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3" t="s">
        <v>31</v>
      </c>
      <c r="E20" s="39"/>
      <c r="F20" s="39"/>
      <c r="G20" s="39"/>
      <c r="H20" s="39"/>
      <c r="I20" s="143" t="s">
        <v>26</v>
      </c>
      <c r="J20" s="134" t="s">
        <v>19</v>
      </c>
      <c r="K20" s="39"/>
      <c r="L20" s="14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4" t="s">
        <v>32</v>
      </c>
      <c r="F21" s="39"/>
      <c r="G21" s="39"/>
      <c r="H21" s="39"/>
      <c r="I21" s="143" t="s">
        <v>28</v>
      </c>
      <c r="J21" s="134" t="s">
        <v>19</v>
      </c>
      <c r="K21" s="39"/>
      <c r="L21" s="14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4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3" t="s">
        <v>34</v>
      </c>
      <c r="E23" s="39"/>
      <c r="F23" s="39"/>
      <c r="G23" s="39"/>
      <c r="H23" s="39"/>
      <c r="I23" s="143" t="s">
        <v>26</v>
      </c>
      <c r="J23" s="134" t="s">
        <v>19</v>
      </c>
      <c r="K23" s="39"/>
      <c r="L23" s="14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4" t="s">
        <v>35</v>
      </c>
      <c r="F24" s="39"/>
      <c r="G24" s="39"/>
      <c r="H24" s="39"/>
      <c r="I24" s="143" t="s">
        <v>28</v>
      </c>
      <c r="J24" s="134" t="s">
        <v>19</v>
      </c>
      <c r="K24" s="39"/>
      <c r="L24" s="14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4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3" t="s">
        <v>36</v>
      </c>
      <c r="E26" s="39"/>
      <c r="F26" s="39"/>
      <c r="G26" s="39"/>
      <c r="H26" s="39"/>
      <c r="I26" s="39"/>
      <c r="J26" s="39"/>
      <c r="K26" s="39"/>
      <c r="L26" s="14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8"/>
      <c r="B27" s="149"/>
      <c r="C27" s="148"/>
      <c r="D27" s="148"/>
      <c r="E27" s="150" t="s">
        <v>19</v>
      </c>
      <c r="F27" s="150"/>
      <c r="G27" s="150"/>
      <c r="H27" s="150"/>
      <c r="I27" s="148"/>
      <c r="J27" s="148"/>
      <c r="K27" s="148"/>
      <c r="L27" s="151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4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2"/>
      <c r="E29" s="152"/>
      <c r="F29" s="152"/>
      <c r="G29" s="152"/>
      <c r="H29" s="152"/>
      <c r="I29" s="152"/>
      <c r="J29" s="152"/>
      <c r="K29" s="152"/>
      <c r="L29" s="14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3" t="s">
        <v>38</v>
      </c>
      <c r="E30" s="39"/>
      <c r="F30" s="39"/>
      <c r="G30" s="39"/>
      <c r="H30" s="39"/>
      <c r="I30" s="39"/>
      <c r="J30" s="154">
        <f>ROUND(J81,2)</f>
        <v>0</v>
      </c>
      <c r="K30" s="39"/>
      <c r="L30" s="14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2"/>
      <c r="E31" s="152"/>
      <c r="F31" s="152"/>
      <c r="G31" s="152"/>
      <c r="H31" s="152"/>
      <c r="I31" s="152"/>
      <c r="J31" s="152"/>
      <c r="K31" s="152"/>
      <c r="L31" s="14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5" t="s">
        <v>40</v>
      </c>
      <c r="G32" s="39"/>
      <c r="H32" s="39"/>
      <c r="I32" s="155" t="s">
        <v>39</v>
      </c>
      <c r="J32" s="155" t="s">
        <v>41</v>
      </c>
      <c r="K32" s="39"/>
      <c r="L32" s="14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6" t="s">
        <v>42</v>
      </c>
      <c r="E33" s="143" t="s">
        <v>43</v>
      </c>
      <c r="F33" s="157">
        <f>ROUND((SUM(BE81:BE94)),2)</f>
        <v>0</v>
      </c>
      <c r="G33" s="39"/>
      <c r="H33" s="39"/>
      <c r="I33" s="158">
        <v>0.21</v>
      </c>
      <c r="J33" s="157">
        <f>ROUND(((SUM(BE81:BE94))*I33),2)</f>
        <v>0</v>
      </c>
      <c r="K33" s="39"/>
      <c r="L33" s="14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3" t="s">
        <v>44</v>
      </c>
      <c r="F34" s="157">
        <f>ROUND((SUM(BF81:BF94)),2)</f>
        <v>0</v>
      </c>
      <c r="G34" s="39"/>
      <c r="H34" s="39"/>
      <c r="I34" s="158">
        <v>0.15</v>
      </c>
      <c r="J34" s="157">
        <f>ROUND(((SUM(BF81:BF94))*I34),2)</f>
        <v>0</v>
      </c>
      <c r="K34" s="39"/>
      <c r="L34" s="14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3" t="s">
        <v>45</v>
      </c>
      <c r="F35" s="157">
        <f>ROUND((SUM(BG81:BG94)),2)</f>
        <v>0</v>
      </c>
      <c r="G35" s="39"/>
      <c r="H35" s="39"/>
      <c r="I35" s="158">
        <v>0.21</v>
      </c>
      <c r="J35" s="157">
        <f>0</f>
        <v>0</v>
      </c>
      <c r="K35" s="39"/>
      <c r="L35" s="14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3" t="s">
        <v>46</v>
      </c>
      <c r="F36" s="157">
        <f>ROUND((SUM(BH81:BH94)),2)</f>
        <v>0</v>
      </c>
      <c r="G36" s="39"/>
      <c r="H36" s="39"/>
      <c r="I36" s="158">
        <v>0.15</v>
      </c>
      <c r="J36" s="157">
        <f>0</f>
        <v>0</v>
      </c>
      <c r="K36" s="39"/>
      <c r="L36" s="14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3" t="s">
        <v>47</v>
      </c>
      <c r="F37" s="157">
        <f>ROUND((SUM(BI81:BI94)),2)</f>
        <v>0</v>
      </c>
      <c r="G37" s="39"/>
      <c r="H37" s="39"/>
      <c r="I37" s="158">
        <v>0</v>
      </c>
      <c r="J37" s="157">
        <f>0</f>
        <v>0</v>
      </c>
      <c r="K37" s="39"/>
      <c r="L37" s="14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4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9"/>
      <c r="D39" s="160" t="s">
        <v>48</v>
      </c>
      <c r="E39" s="161"/>
      <c r="F39" s="161"/>
      <c r="G39" s="162" t="s">
        <v>49</v>
      </c>
      <c r="H39" s="163" t="s">
        <v>50</v>
      </c>
      <c r="I39" s="161"/>
      <c r="J39" s="164">
        <f>SUM(J30:J37)</f>
        <v>0</v>
      </c>
      <c r="K39" s="165"/>
      <c r="L39" s="14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66"/>
      <c r="C40" s="167"/>
      <c r="D40" s="167"/>
      <c r="E40" s="167"/>
      <c r="F40" s="167"/>
      <c r="G40" s="167"/>
      <c r="H40" s="167"/>
      <c r="I40" s="167"/>
      <c r="J40" s="167"/>
      <c r="K40" s="167"/>
      <c r="L40" s="14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68"/>
      <c r="C44" s="169"/>
      <c r="D44" s="169"/>
      <c r="E44" s="169"/>
      <c r="F44" s="169"/>
      <c r="G44" s="169"/>
      <c r="H44" s="169"/>
      <c r="I44" s="169"/>
      <c r="J44" s="169"/>
      <c r="K44" s="169"/>
      <c r="L44" s="14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124</v>
      </c>
      <c r="D45" s="41"/>
      <c r="E45" s="41"/>
      <c r="F45" s="41"/>
      <c r="G45" s="41"/>
      <c r="H45" s="41"/>
      <c r="I45" s="41"/>
      <c r="J45" s="41"/>
      <c r="K45" s="41"/>
      <c r="L45" s="14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4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4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26.25" customHeight="1">
      <c r="A48" s="39"/>
      <c r="B48" s="40"/>
      <c r="C48" s="41"/>
      <c r="D48" s="41"/>
      <c r="E48" s="170" t="str">
        <f>E7</f>
        <v>MODERNIZACE ODBORNÝCH UČEBEN ZŠ ANTONÍNA SOVY, ČESKÁ LÍPA</v>
      </c>
      <c r="F48" s="33"/>
      <c r="G48" s="33"/>
      <c r="H48" s="33"/>
      <c r="I48" s="41"/>
      <c r="J48" s="41"/>
      <c r="K48" s="41"/>
      <c r="L48" s="14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118</v>
      </c>
      <c r="D49" s="41"/>
      <c r="E49" s="41"/>
      <c r="F49" s="41"/>
      <c r="G49" s="41"/>
      <c r="H49" s="41"/>
      <c r="I49" s="41"/>
      <c r="J49" s="41"/>
      <c r="K49" s="41"/>
      <c r="L49" s="14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SADOVE-UPRAVY - SADOVÉ ÚPRAVY</v>
      </c>
      <c r="F50" s="41"/>
      <c r="G50" s="41"/>
      <c r="H50" s="41"/>
      <c r="I50" s="41"/>
      <c r="J50" s="41"/>
      <c r="K50" s="41"/>
      <c r="L50" s="14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4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>ČESKÁ LÍPA</v>
      </c>
      <c r="G52" s="41"/>
      <c r="H52" s="41"/>
      <c r="I52" s="33" t="s">
        <v>23</v>
      </c>
      <c r="J52" s="73" t="str">
        <f>IF(J12="","",J12)</f>
        <v>21. 1. 2021</v>
      </c>
      <c r="K52" s="41"/>
      <c r="L52" s="14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4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5.15" customHeight="1">
      <c r="A54" s="39"/>
      <c r="B54" s="40"/>
      <c r="C54" s="33" t="s">
        <v>25</v>
      </c>
      <c r="D54" s="41"/>
      <c r="E54" s="41"/>
      <c r="F54" s="28" t="str">
        <f>E15</f>
        <v>ZŠ SLOVANKA, ČESKÁ LÍPA</v>
      </c>
      <c r="G54" s="41"/>
      <c r="H54" s="41"/>
      <c r="I54" s="33" t="s">
        <v>31</v>
      </c>
      <c r="J54" s="37" t="str">
        <f>E21</f>
        <v>Ing. Petr KUČERA</v>
      </c>
      <c r="K54" s="41"/>
      <c r="L54" s="14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29</v>
      </c>
      <c r="D55" s="41"/>
      <c r="E55" s="41"/>
      <c r="F55" s="28" t="str">
        <f>IF(E18="","",E18)</f>
        <v>Vyplň údaj</v>
      </c>
      <c r="G55" s="41"/>
      <c r="H55" s="41"/>
      <c r="I55" s="33" t="s">
        <v>34</v>
      </c>
      <c r="J55" s="37" t="str">
        <f>E24</f>
        <v xml:space="preserve">Jaroslav VALENTA                    </v>
      </c>
      <c r="K55" s="41"/>
      <c r="L55" s="14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4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71" t="s">
        <v>125</v>
      </c>
      <c r="D57" s="172"/>
      <c r="E57" s="172"/>
      <c r="F57" s="172"/>
      <c r="G57" s="172"/>
      <c r="H57" s="172"/>
      <c r="I57" s="172"/>
      <c r="J57" s="173" t="s">
        <v>126</v>
      </c>
      <c r="K57" s="172"/>
      <c r="L57" s="14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4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74" t="s">
        <v>70</v>
      </c>
      <c r="D59" s="41"/>
      <c r="E59" s="41"/>
      <c r="F59" s="41"/>
      <c r="G59" s="41"/>
      <c r="H59" s="41"/>
      <c r="I59" s="41"/>
      <c r="J59" s="103">
        <f>J81</f>
        <v>0</v>
      </c>
      <c r="K59" s="41"/>
      <c r="L59" s="14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127</v>
      </c>
    </row>
    <row r="60" spans="1:31" s="9" customFormat="1" ht="24.95" customHeight="1">
      <c r="A60" s="9"/>
      <c r="B60" s="175"/>
      <c r="C60" s="176"/>
      <c r="D60" s="177" t="s">
        <v>128</v>
      </c>
      <c r="E60" s="178"/>
      <c r="F60" s="178"/>
      <c r="G60" s="178"/>
      <c r="H60" s="178"/>
      <c r="I60" s="178"/>
      <c r="J60" s="179">
        <f>J82</f>
        <v>0</v>
      </c>
      <c r="K60" s="176"/>
      <c r="L60" s="18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1"/>
      <c r="C61" s="126"/>
      <c r="D61" s="182" t="s">
        <v>1675</v>
      </c>
      <c r="E61" s="183"/>
      <c r="F61" s="183"/>
      <c r="G61" s="183"/>
      <c r="H61" s="183"/>
      <c r="I61" s="183"/>
      <c r="J61" s="184">
        <f>J83</f>
        <v>0</v>
      </c>
      <c r="K61" s="126"/>
      <c r="L61" s="185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2" customFormat="1" ht="21.8" customHeight="1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145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pans="1:31" s="2" customFormat="1" ht="6.95" customHeight="1">
      <c r="A63" s="39"/>
      <c r="B63" s="60"/>
      <c r="C63" s="61"/>
      <c r="D63" s="61"/>
      <c r="E63" s="61"/>
      <c r="F63" s="61"/>
      <c r="G63" s="61"/>
      <c r="H63" s="61"/>
      <c r="I63" s="61"/>
      <c r="J63" s="61"/>
      <c r="K63" s="61"/>
      <c r="L63" s="145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</row>
    <row r="67" spans="1:31" s="2" customFormat="1" ht="6.95" customHeight="1">
      <c r="A67" s="39"/>
      <c r="B67" s="62"/>
      <c r="C67" s="63"/>
      <c r="D67" s="63"/>
      <c r="E67" s="63"/>
      <c r="F67" s="63"/>
      <c r="G67" s="63"/>
      <c r="H67" s="63"/>
      <c r="I67" s="63"/>
      <c r="J67" s="63"/>
      <c r="K67" s="63"/>
      <c r="L67" s="145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</row>
    <row r="68" spans="1:31" s="2" customFormat="1" ht="24.95" customHeight="1">
      <c r="A68" s="39"/>
      <c r="B68" s="40"/>
      <c r="C68" s="24" t="s">
        <v>141</v>
      </c>
      <c r="D68" s="41"/>
      <c r="E68" s="41"/>
      <c r="F68" s="41"/>
      <c r="G68" s="41"/>
      <c r="H68" s="41"/>
      <c r="I68" s="41"/>
      <c r="J68" s="41"/>
      <c r="K68" s="41"/>
      <c r="L68" s="145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</row>
    <row r="69" spans="1:31" s="2" customFormat="1" ht="6.95" customHeight="1">
      <c r="A69" s="39"/>
      <c r="B69" s="40"/>
      <c r="C69" s="41"/>
      <c r="D69" s="41"/>
      <c r="E69" s="41"/>
      <c r="F69" s="41"/>
      <c r="G69" s="41"/>
      <c r="H69" s="41"/>
      <c r="I69" s="41"/>
      <c r="J69" s="41"/>
      <c r="K69" s="41"/>
      <c r="L69" s="145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0" spans="1:31" s="2" customFormat="1" ht="12" customHeight="1">
      <c r="A70" s="39"/>
      <c r="B70" s="40"/>
      <c r="C70" s="33" t="s">
        <v>16</v>
      </c>
      <c r="D70" s="41"/>
      <c r="E70" s="41"/>
      <c r="F70" s="41"/>
      <c r="G70" s="41"/>
      <c r="H70" s="41"/>
      <c r="I70" s="41"/>
      <c r="J70" s="41"/>
      <c r="K70" s="41"/>
      <c r="L70" s="145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26.25" customHeight="1">
      <c r="A71" s="39"/>
      <c r="B71" s="40"/>
      <c r="C71" s="41"/>
      <c r="D71" s="41"/>
      <c r="E71" s="170" t="str">
        <f>E7</f>
        <v>MODERNIZACE ODBORNÝCH UČEBEN ZŠ ANTONÍNA SOVY, ČESKÁ LÍPA</v>
      </c>
      <c r="F71" s="33"/>
      <c r="G71" s="33"/>
      <c r="H71" s="33"/>
      <c r="I71" s="41"/>
      <c r="J71" s="41"/>
      <c r="K71" s="41"/>
      <c r="L71" s="14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12" customHeight="1">
      <c r="A72" s="39"/>
      <c r="B72" s="40"/>
      <c r="C72" s="33" t="s">
        <v>118</v>
      </c>
      <c r="D72" s="41"/>
      <c r="E72" s="41"/>
      <c r="F72" s="41"/>
      <c r="G72" s="41"/>
      <c r="H72" s="41"/>
      <c r="I72" s="41"/>
      <c r="J72" s="41"/>
      <c r="K72" s="41"/>
      <c r="L72" s="14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16.5" customHeight="1">
      <c r="A73" s="39"/>
      <c r="B73" s="40"/>
      <c r="C73" s="41"/>
      <c r="D73" s="41"/>
      <c r="E73" s="70" t="str">
        <f>E9</f>
        <v>SADOVE-UPRAVY - SADOVÉ ÚPRAVY</v>
      </c>
      <c r="F73" s="41"/>
      <c r="G73" s="41"/>
      <c r="H73" s="41"/>
      <c r="I73" s="41"/>
      <c r="J73" s="41"/>
      <c r="K73" s="41"/>
      <c r="L73" s="14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6.95" customHeight="1">
      <c r="A74" s="39"/>
      <c r="B74" s="40"/>
      <c r="C74" s="41"/>
      <c r="D74" s="41"/>
      <c r="E74" s="41"/>
      <c r="F74" s="41"/>
      <c r="G74" s="41"/>
      <c r="H74" s="41"/>
      <c r="I74" s="41"/>
      <c r="J74" s="41"/>
      <c r="K74" s="41"/>
      <c r="L74" s="14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12" customHeight="1">
      <c r="A75" s="39"/>
      <c r="B75" s="40"/>
      <c r="C75" s="33" t="s">
        <v>21</v>
      </c>
      <c r="D75" s="41"/>
      <c r="E75" s="41"/>
      <c r="F75" s="28" t="str">
        <f>F12</f>
        <v>ČESKÁ LÍPA</v>
      </c>
      <c r="G75" s="41"/>
      <c r="H75" s="41"/>
      <c r="I75" s="33" t="s">
        <v>23</v>
      </c>
      <c r="J75" s="73" t="str">
        <f>IF(J12="","",J12)</f>
        <v>21. 1. 2021</v>
      </c>
      <c r="K75" s="41"/>
      <c r="L75" s="14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6.95" customHeight="1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14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5.15" customHeight="1">
      <c r="A77" s="39"/>
      <c r="B77" s="40"/>
      <c r="C77" s="33" t="s">
        <v>25</v>
      </c>
      <c r="D77" s="41"/>
      <c r="E77" s="41"/>
      <c r="F77" s="28" t="str">
        <f>E15</f>
        <v>ZŠ SLOVANKA, ČESKÁ LÍPA</v>
      </c>
      <c r="G77" s="41"/>
      <c r="H77" s="41"/>
      <c r="I77" s="33" t="s">
        <v>31</v>
      </c>
      <c r="J77" s="37" t="str">
        <f>E21</f>
        <v>Ing. Petr KUČERA</v>
      </c>
      <c r="K77" s="41"/>
      <c r="L77" s="14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15.15" customHeight="1">
      <c r="A78" s="39"/>
      <c r="B78" s="40"/>
      <c r="C78" s="33" t="s">
        <v>29</v>
      </c>
      <c r="D78" s="41"/>
      <c r="E78" s="41"/>
      <c r="F78" s="28" t="str">
        <f>IF(E18="","",E18)</f>
        <v>Vyplň údaj</v>
      </c>
      <c r="G78" s="41"/>
      <c r="H78" s="41"/>
      <c r="I78" s="33" t="s">
        <v>34</v>
      </c>
      <c r="J78" s="37" t="str">
        <f>E24</f>
        <v xml:space="preserve">Jaroslav VALENTA                    </v>
      </c>
      <c r="K78" s="41"/>
      <c r="L78" s="14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0.3" customHeight="1">
      <c r="A79" s="39"/>
      <c r="B79" s="40"/>
      <c r="C79" s="41"/>
      <c r="D79" s="41"/>
      <c r="E79" s="41"/>
      <c r="F79" s="41"/>
      <c r="G79" s="41"/>
      <c r="H79" s="41"/>
      <c r="I79" s="41"/>
      <c r="J79" s="41"/>
      <c r="K79" s="41"/>
      <c r="L79" s="14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11" customFormat="1" ht="29.25" customHeight="1">
      <c r="A80" s="186"/>
      <c r="B80" s="187"/>
      <c r="C80" s="188" t="s">
        <v>142</v>
      </c>
      <c r="D80" s="189" t="s">
        <v>57</v>
      </c>
      <c r="E80" s="189" t="s">
        <v>53</v>
      </c>
      <c r="F80" s="189" t="s">
        <v>54</v>
      </c>
      <c r="G80" s="189" t="s">
        <v>143</v>
      </c>
      <c r="H80" s="189" t="s">
        <v>144</v>
      </c>
      <c r="I80" s="189" t="s">
        <v>145</v>
      </c>
      <c r="J80" s="189" t="s">
        <v>126</v>
      </c>
      <c r="K80" s="190" t="s">
        <v>146</v>
      </c>
      <c r="L80" s="191"/>
      <c r="M80" s="93" t="s">
        <v>19</v>
      </c>
      <c r="N80" s="94" t="s">
        <v>42</v>
      </c>
      <c r="O80" s="94" t="s">
        <v>147</v>
      </c>
      <c r="P80" s="94" t="s">
        <v>148</v>
      </c>
      <c r="Q80" s="94" t="s">
        <v>149</v>
      </c>
      <c r="R80" s="94" t="s">
        <v>150</v>
      </c>
      <c r="S80" s="94" t="s">
        <v>151</v>
      </c>
      <c r="T80" s="95" t="s">
        <v>152</v>
      </c>
      <c r="U80" s="186"/>
      <c r="V80" s="186"/>
      <c r="W80" s="186"/>
      <c r="X80" s="186"/>
      <c r="Y80" s="186"/>
      <c r="Z80" s="186"/>
      <c r="AA80" s="186"/>
      <c r="AB80" s="186"/>
      <c r="AC80" s="186"/>
      <c r="AD80" s="186"/>
      <c r="AE80" s="186"/>
    </row>
    <row r="81" spans="1:63" s="2" customFormat="1" ht="22.8" customHeight="1">
      <c r="A81" s="39"/>
      <c r="B81" s="40"/>
      <c r="C81" s="100" t="s">
        <v>153</v>
      </c>
      <c r="D81" s="41"/>
      <c r="E81" s="41"/>
      <c r="F81" s="41"/>
      <c r="G81" s="41"/>
      <c r="H81" s="41"/>
      <c r="I81" s="41"/>
      <c r="J81" s="192">
        <f>BK81</f>
        <v>0</v>
      </c>
      <c r="K81" s="41"/>
      <c r="L81" s="45"/>
      <c r="M81" s="96"/>
      <c r="N81" s="193"/>
      <c r="O81" s="97"/>
      <c r="P81" s="194">
        <f>P82</f>
        <v>0</v>
      </c>
      <c r="Q81" s="97"/>
      <c r="R81" s="194">
        <f>R82</f>
        <v>0.0104</v>
      </c>
      <c r="S81" s="97"/>
      <c r="T81" s="195">
        <f>T82</f>
        <v>0</v>
      </c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T81" s="18" t="s">
        <v>71</v>
      </c>
      <c r="AU81" s="18" t="s">
        <v>127</v>
      </c>
      <c r="BK81" s="196">
        <f>BK82</f>
        <v>0</v>
      </c>
    </row>
    <row r="82" spans="1:63" s="12" customFormat="1" ht="25.9" customHeight="1">
      <c r="A82" s="12"/>
      <c r="B82" s="197"/>
      <c r="C82" s="198"/>
      <c r="D82" s="199" t="s">
        <v>71</v>
      </c>
      <c r="E82" s="200" t="s">
        <v>154</v>
      </c>
      <c r="F82" s="200" t="s">
        <v>155</v>
      </c>
      <c r="G82" s="198"/>
      <c r="H82" s="198"/>
      <c r="I82" s="201"/>
      <c r="J82" s="202">
        <f>BK82</f>
        <v>0</v>
      </c>
      <c r="K82" s="198"/>
      <c r="L82" s="203"/>
      <c r="M82" s="204"/>
      <c r="N82" s="205"/>
      <c r="O82" s="205"/>
      <c r="P82" s="206">
        <f>P83</f>
        <v>0</v>
      </c>
      <c r="Q82" s="205"/>
      <c r="R82" s="206">
        <f>R83</f>
        <v>0.0104</v>
      </c>
      <c r="S82" s="205"/>
      <c r="T82" s="207">
        <f>T83</f>
        <v>0</v>
      </c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R82" s="208" t="s">
        <v>79</v>
      </c>
      <c r="AT82" s="209" t="s">
        <v>71</v>
      </c>
      <c r="AU82" s="209" t="s">
        <v>72</v>
      </c>
      <c r="AY82" s="208" t="s">
        <v>156</v>
      </c>
      <c r="BK82" s="210">
        <f>BK83</f>
        <v>0</v>
      </c>
    </row>
    <row r="83" spans="1:63" s="12" customFormat="1" ht="22.8" customHeight="1">
      <c r="A83" s="12"/>
      <c r="B83" s="197"/>
      <c r="C83" s="198"/>
      <c r="D83" s="199" t="s">
        <v>71</v>
      </c>
      <c r="E83" s="211" t="s">
        <v>79</v>
      </c>
      <c r="F83" s="211" t="s">
        <v>1676</v>
      </c>
      <c r="G83" s="198"/>
      <c r="H83" s="198"/>
      <c r="I83" s="201"/>
      <c r="J83" s="212">
        <f>BK83</f>
        <v>0</v>
      </c>
      <c r="K83" s="198"/>
      <c r="L83" s="203"/>
      <c r="M83" s="204"/>
      <c r="N83" s="205"/>
      <c r="O83" s="205"/>
      <c r="P83" s="206">
        <f>SUM(P84:P94)</f>
        <v>0</v>
      </c>
      <c r="Q83" s="205"/>
      <c r="R83" s="206">
        <f>SUM(R84:R94)</f>
        <v>0.0104</v>
      </c>
      <c r="S83" s="205"/>
      <c r="T83" s="207">
        <f>SUM(T84:T94)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208" t="s">
        <v>79</v>
      </c>
      <c r="AT83" s="209" t="s">
        <v>71</v>
      </c>
      <c r="AU83" s="209" t="s">
        <v>79</v>
      </c>
      <c r="AY83" s="208" t="s">
        <v>156</v>
      </c>
      <c r="BK83" s="210">
        <f>SUM(BK84:BK94)</f>
        <v>0</v>
      </c>
    </row>
    <row r="84" spans="1:65" s="2" customFormat="1" ht="44.25" customHeight="1">
      <c r="A84" s="39"/>
      <c r="B84" s="40"/>
      <c r="C84" s="213" t="s">
        <v>79</v>
      </c>
      <c r="D84" s="213" t="s">
        <v>159</v>
      </c>
      <c r="E84" s="214" t="s">
        <v>1677</v>
      </c>
      <c r="F84" s="215" t="s">
        <v>1678</v>
      </c>
      <c r="G84" s="216" t="s">
        <v>172</v>
      </c>
      <c r="H84" s="217">
        <v>30</v>
      </c>
      <c r="I84" s="218"/>
      <c r="J84" s="219">
        <f>ROUND(I84*H84,2)</f>
        <v>0</v>
      </c>
      <c r="K84" s="215" t="s">
        <v>163</v>
      </c>
      <c r="L84" s="45"/>
      <c r="M84" s="220" t="s">
        <v>19</v>
      </c>
      <c r="N84" s="221" t="s">
        <v>43</v>
      </c>
      <c r="O84" s="85"/>
      <c r="P84" s="222">
        <f>O84*H84</f>
        <v>0</v>
      </c>
      <c r="Q84" s="222">
        <v>0</v>
      </c>
      <c r="R84" s="222">
        <f>Q84*H84</f>
        <v>0</v>
      </c>
      <c r="S84" s="222">
        <v>0</v>
      </c>
      <c r="T84" s="223">
        <f>S84*H84</f>
        <v>0</v>
      </c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R84" s="224" t="s">
        <v>164</v>
      </c>
      <c r="AT84" s="224" t="s">
        <v>159</v>
      </c>
      <c r="AU84" s="224" t="s">
        <v>81</v>
      </c>
      <c r="AY84" s="18" t="s">
        <v>156</v>
      </c>
      <c r="BE84" s="225">
        <f>IF(N84="základní",J84,0)</f>
        <v>0</v>
      </c>
      <c r="BF84" s="225">
        <f>IF(N84="snížená",J84,0)</f>
        <v>0</v>
      </c>
      <c r="BG84" s="225">
        <f>IF(N84="zákl. přenesená",J84,0)</f>
        <v>0</v>
      </c>
      <c r="BH84" s="225">
        <f>IF(N84="sníž. přenesená",J84,0)</f>
        <v>0</v>
      </c>
      <c r="BI84" s="225">
        <f>IF(N84="nulová",J84,0)</f>
        <v>0</v>
      </c>
      <c r="BJ84" s="18" t="s">
        <v>79</v>
      </c>
      <c r="BK84" s="225">
        <f>ROUND(I84*H84,2)</f>
        <v>0</v>
      </c>
      <c r="BL84" s="18" t="s">
        <v>164</v>
      </c>
      <c r="BM84" s="224" t="s">
        <v>1679</v>
      </c>
    </row>
    <row r="85" spans="1:65" s="2" customFormat="1" ht="44.25" customHeight="1">
      <c r="A85" s="39"/>
      <c r="B85" s="40"/>
      <c r="C85" s="213" t="s">
        <v>81</v>
      </c>
      <c r="D85" s="213" t="s">
        <v>159</v>
      </c>
      <c r="E85" s="214" t="s">
        <v>1680</v>
      </c>
      <c r="F85" s="215" t="s">
        <v>1681</v>
      </c>
      <c r="G85" s="216" t="s">
        <v>172</v>
      </c>
      <c r="H85" s="217">
        <v>2</v>
      </c>
      <c r="I85" s="218"/>
      <c r="J85" s="219">
        <f>ROUND(I85*H85,2)</f>
        <v>0</v>
      </c>
      <c r="K85" s="215" t="s">
        <v>163</v>
      </c>
      <c r="L85" s="45"/>
      <c r="M85" s="220" t="s">
        <v>19</v>
      </c>
      <c r="N85" s="221" t="s">
        <v>43</v>
      </c>
      <c r="O85" s="85"/>
      <c r="P85" s="222">
        <f>O85*H85</f>
        <v>0</v>
      </c>
      <c r="Q85" s="222">
        <v>0</v>
      </c>
      <c r="R85" s="222">
        <f>Q85*H85</f>
        <v>0</v>
      </c>
      <c r="S85" s="222">
        <v>0</v>
      </c>
      <c r="T85" s="223">
        <f>S85*H85</f>
        <v>0</v>
      </c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R85" s="224" t="s">
        <v>164</v>
      </c>
      <c r="AT85" s="224" t="s">
        <v>159</v>
      </c>
      <c r="AU85" s="224" t="s">
        <v>81</v>
      </c>
      <c r="AY85" s="18" t="s">
        <v>156</v>
      </c>
      <c r="BE85" s="225">
        <f>IF(N85="základní",J85,0)</f>
        <v>0</v>
      </c>
      <c r="BF85" s="225">
        <f>IF(N85="snížená",J85,0)</f>
        <v>0</v>
      </c>
      <c r="BG85" s="225">
        <f>IF(N85="zákl. přenesená",J85,0)</f>
        <v>0</v>
      </c>
      <c r="BH85" s="225">
        <f>IF(N85="sníž. přenesená",J85,0)</f>
        <v>0</v>
      </c>
      <c r="BI85" s="225">
        <f>IF(N85="nulová",J85,0)</f>
        <v>0</v>
      </c>
      <c r="BJ85" s="18" t="s">
        <v>79</v>
      </c>
      <c r="BK85" s="225">
        <f>ROUND(I85*H85,2)</f>
        <v>0</v>
      </c>
      <c r="BL85" s="18" t="s">
        <v>164</v>
      </c>
      <c r="BM85" s="224" t="s">
        <v>1682</v>
      </c>
    </row>
    <row r="86" spans="1:65" s="2" customFormat="1" ht="12">
      <c r="A86" s="39"/>
      <c r="B86" s="40"/>
      <c r="C86" s="213" t="s">
        <v>169</v>
      </c>
      <c r="D86" s="213" t="s">
        <v>159</v>
      </c>
      <c r="E86" s="214" t="s">
        <v>1683</v>
      </c>
      <c r="F86" s="215" t="s">
        <v>1684</v>
      </c>
      <c r="G86" s="216" t="s">
        <v>172</v>
      </c>
      <c r="H86" s="217">
        <v>30</v>
      </c>
      <c r="I86" s="218"/>
      <c r="J86" s="219">
        <f>ROUND(I86*H86,2)</f>
        <v>0</v>
      </c>
      <c r="K86" s="215" t="s">
        <v>163</v>
      </c>
      <c r="L86" s="45"/>
      <c r="M86" s="220" t="s">
        <v>19</v>
      </c>
      <c r="N86" s="221" t="s">
        <v>43</v>
      </c>
      <c r="O86" s="85"/>
      <c r="P86" s="222">
        <f>O86*H86</f>
        <v>0</v>
      </c>
      <c r="Q86" s="222">
        <v>0</v>
      </c>
      <c r="R86" s="222">
        <f>Q86*H86</f>
        <v>0</v>
      </c>
      <c r="S86" s="222">
        <v>0</v>
      </c>
      <c r="T86" s="223">
        <f>S86*H86</f>
        <v>0</v>
      </c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R86" s="224" t="s">
        <v>164</v>
      </c>
      <c r="AT86" s="224" t="s">
        <v>159</v>
      </c>
      <c r="AU86" s="224" t="s">
        <v>81</v>
      </c>
      <c r="AY86" s="18" t="s">
        <v>156</v>
      </c>
      <c r="BE86" s="225">
        <f>IF(N86="základní",J86,0)</f>
        <v>0</v>
      </c>
      <c r="BF86" s="225">
        <f>IF(N86="snížená",J86,0)</f>
        <v>0</v>
      </c>
      <c r="BG86" s="225">
        <f>IF(N86="zákl. přenesená",J86,0)</f>
        <v>0</v>
      </c>
      <c r="BH86" s="225">
        <f>IF(N86="sníž. přenesená",J86,0)</f>
        <v>0</v>
      </c>
      <c r="BI86" s="225">
        <f>IF(N86="nulová",J86,0)</f>
        <v>0</v>
      </c>
      <c r="BJ86" s="18" t="s">
        <v>79</v>
      </c>
      <c r="BK86" s="225">
        <f>ROUND(I86*H86,2)</f>
        <v>0</v>
      </c>
      <c r="BL86" s="18" t="s">
        <v>164</v>
      </c>
      <c r="BM86" s="224" t="s">
        <v>1685</v>
      </c>
    </row>
    <row r="87" spans="1:65" s="2" customFormat="1" ht="21.75" customHeight="1">
      <c r="A87" s="39"/>
      <c r="B87" s="40"/>
      <c r="C87" s="265" t="s">
        <v>164</v>
      </c>
      <c r="D87" s="265" t="s">
        <v>709</v>
      </c>
      <c r="E87" s="266" t="s">
        <v>1686</v>
      </c>
      <c r="F87" s="267" t="s">
        <v>1687</v>
      </c>
      <c r="G87" s="268" t="s">
        <v>172</v>
      </c>
      <c r="H87" s="269">
        <v>30</v>
      </c>
      <c r="I87" s="270"/>
      <c r="J87" s="271">
        <f>ROUND(I87*H87,2)</f>
        <v>0</v>
      </c>
      <c r="K87" s="267" t="s">
        <v>19</v>
      </c>
      <c r="L87" s="272"/>
      <c r="M87" s="273" t="s">
        <v>19</v>
      </c>
      <c r="N87" s="274" t="s">
        <v>43</v>
      </c>
      <c r="O87" s="85"/>
      <c r="P87" s="222">
        <f>O87*H87</f>
        <v>0</v>
      </c>
      <c r="Q87" s="222">
        <v>0</v>
      </c>
      <c r="R87" s="222">
        <f>Q87*H87</f>
        <v>0</v>
      </c>
      <c r="S87" s="222">
        <v>0</v>
      </c>
      <c r="T87" s="223">
        <f>S87*H87</f>
        <v>0</v>
      </c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R87" s="224" t="s">
        <v>190</v>
      </c>
      <c r="AT87" s="224" t="s">
        <v>709</v>
      </c>
      <c r="AU87" s="224" t="s">
        <v>81</v>
      </c>
      <c r="AY87" s="18" t="s">
        <v>156</v>
      </c>
      <c r="BE87" s="225">
        <f>IF(N87="základní",J87,0)</f>
        <v>0</v>
      </c>
      <c r="BF87" s="225">
        <f>IF(N87="snížená",J87,0)</f>
        <v>0</v>
      </c>
      <c r="BG87" s="225">
        <f>IF(N87="zákl. přenesená",J87,0)</f>
        <v>0</v>
      </c>
      <c r="BH87" s="225">
        <f>IF(N87="sníž. přenesená",J87,0)</f>
        <v>0</v>
      </c>
      <c r="BI87" s="225">
        <f>IF(N87="nulová",J87,0)</f>
        <v>0</v>
      </c>
      <c r="BJ87" s="18" t="s">
        <v>79</v>
      </c>
      <c r="BK87" s="225">
        <f>ROUND(I87*H87,2)</f>
        <v>0</v>
      </c>
      <c r="BL87" s="18" t="s">
        <v>164</v>
      </c>
      <c r="BM87" s="224" t="s">
        <v>1688</v>
      </c>
    </row>
    <row r="88" spans="1:65" s="2" customFormat="1" ht="12">
      <c r="A88" s="39"/>
      <c r="B88" s="40"/>
      <c r="C88" s="213" t="s">
        <v>177</v>
      </c>
      <c r="D88" s="213" t="s">
        <v>159</v>
      </c>
      <c r="E88" s="214" t="s">
        <v>1689</v>
      </c>
      <c r="F88" s="215" t="s">
        <v>1690</v>
      </c>
      <c r="G88" s="216" t="s">
        <v>172</v>
      </c>
      <c r="H88" s="217">
        <v>2</v>
      </c>
      <c r="I88" s="218"/>
      <c r="J88" s="219">
        <f>ROUND(I88*H88,2)</f>
        <v>0</v>
      </c>
      <c r="K88" s="215" t="s">
        <v>163</v>
      </c>
      <c r="L88" s="45"/>
      <c r="M88" s="220" t="s">
        <v>19</v>
      </c>
      <c r="N88" s="221" t="s">
        <v>43</v>
      </c>
      <c r="O88" s="85"/>
      <c r="P88" s="222">
        <f>O88*H88</f>
        <v>0</v>
      </c>
      <c r="Q88" s="222">
        <v>0</v>
      </c>
      <c r="R88" s="222">
        <f>Q88*H88</f>
        <v>0</v>
      </c>
      <c r="S88" s="222">
        <v>0</v>
      </c>
      <c r="T88" s="223">
        <f>S88*H88</f>
        <v>0</v>
      </c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R88" s="224" t="s">
        <v>164</v>
      </c>
      <c r="AT88" s="224" t="s">
        <v>159</v>
      </c>
      <c r="AU88" s="224" t="s">
        <v>81</v>
      </c>
      <c r="AY88" s="18" t="s">
        <v>156</v>
      </c>
      <c r="BE88" s="225">
        <f>IF(N88="základní",J88,0)</f>
        <v>0</v>
      </c>
      <c r="BF88" s="225">
        <f>IF(N88="snížená",J88,0)</f>
        <v>0</v>
      </c>
      <c r="BG88" s="225">
        <f>IF(N88="zákl. přenesená",J88,0)</f>
        <v>0</v>
      </c>
      <c r="BH88" s="225">
        <f>IF(N88="sníž. přenesená",J88,0)</f>
        <v>0</v>
      </c>
      <c r="BI88" s="225">
        <f>IF(N88="nulová",J88,0)</f>
        <v>0</v>
      </c>
      <c r="BJ88" s="18" t="s">
        <v>79</v>
      </c>
      <c r="BK88" s="225">
        <f>ROUND(I88*H88,2)</f>
        <v>0</v>
      </c>
      <c r="BL88" s="18" t="s">
        <v>164</v>
      </c>
      <c r="BM88" s="224" t="s">
        <v>1691</v>
      </c>
    </row>
    <row r="89" spans="1:65" s="2" customFormat="1" ht="21.75" customHeight="1">
      <c r="A89" s="39"/>
      <c r="B89" s="40"/>
      <c r="C89" s="265" t="s">
        <v>157</v>
      </c>
      <c r="D89" s="265" t="s">
        <v>709</v>
      </c>
      <c r="E89" s="266" t="s">
        <v>1692</v>
      </c>
      <c r="F89" s="267" t="s">
        <v>1693</v>
      </c>
      <c r="G89" s="268" t="s">
        <v>172</v>
      </c>
      <c r="H89" s="269">
        <v>2</v>
      </c>
      <c r="I89" s="270"/>
      <c r="J89" s="271">
        <f>ROUND(I89*H89,2)</f>
        <v>0</v>
      </c>
      <c r="K89" s="267" t="s">
        <v>19</v>
      </c>
      <c r="L89" s="272"/>
      <c r="M89" s="273" t="s">
        <v>19</v>
      </c>
      <c r="N89" s="274" t="s">
        <v>43</v>
      </c>
      <c r="O89" s="85"/>
      <c r="P89" s="222">
        <f>O89*H89</f>
        <v>0</v>
      </c>
      <c r="Q89" s="222">
        <v>0</v>
      </c>
      <c r="R89" s="222">
        <f>Q89*H89</f>
        <v>0</v>
      </c>
      <c r="S89" s="222">
        <v>0</v>
      </c>
      <c r="T89" s="223">
        <f>S89*H89</f>
        <v>0</v>
      </c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R89" s="224" t="s">
        <v>190</v>
      </c>
      <c r="AT89" s="224" t="s">
        <v>709</v>
      </c>
      <c r="AU89" s="224" t="s">
        <v>81</v>
      </c>
      <c r="AY89" s="18" t="s">
        <v>156</v>
      </c>
      <c r="BE89" s="225">
        <f>IF(N89="základní",J89,0)</f>
        <v>0</v>
      </c>
      <c r="BF89" s="225">
        <f>IF(N89="snížená",J89,0)</f>
        <v>0</v>
      </c>
      <c r="BG89" s="225">
        <f>IF(N89="zákl. přenesená",J89,0)</f>
        <v>0</v>
      </c>
      <c r="BH89" s="225">
        <f>IF(N89="sníž. přenesená",J89,0)</f>
        <v>0</v>
      </c>
      <c r="BI89" s="225">
        <f>IF(N89="nulová",J89,0)</f>
        <v>0</v>
      </c>
      <c r="BJ89" s="18" t="s">
        <v>79</v>
      </c>
      <c r="BK89" s="225">
        <f>ROUND(I89*H89,2)</f>
        <v>0</v>
      </c>
      <c r="BL89" s="18" t="s">
        <v>164</v>
      </c>
      <c r="BM89" s="224" t="s">
        <v>1694</v>
      </c>
    </row>
    <row r="90" spans="1:65" s="2" customFormat="1" ht="12">
      <c r="A90" s="39"/>
      <c r="B90" s="40"/>
      <c r="C90" s="213" t="s">
        <v>186</v>
      </c>
      <c r="D90" s="213" t="s">
        <v>159</v>
      </c>
      <c r="E90" s="214" t="s">
        <v>1695</v>
      </c>
      <c r="F90" s="215" t="s">
        <v>1696</v>
      </c>
      <c r="G90" s="216" t="s">
        <v>162</v>
      </c>
      <c r="H90" s="217">
        <v>5</v>
      </c>
      <c r="I90" s="218"/>
      <c r="J90" s="219">
        <f>ROUND(I90*H90,2)</f>
        <v>0</v>
      </c>
      <c r="K90" s="215" t="s">
        <v>163</v>
      </c>
      <c r="L90" s="45"/>
      <c r="M90" s="220" t="s">
        <v>19</v>
      </c>
      <c r="N90" s="221" t="s">
        <v>43</v>
      </c>
      <c r="O90" s="85"/>
      <c r="P90" s="222">
        <f>O90*H90</f>
        <v>0</v>
      </c>
      <c r="Q90" s="222">
        <v>0</v>
      </c>
      <c r="R90" s="222">
        <f>Q90*H90</f>
        <v>0</v>
      </c>
      <c r="S90" s="222">
        <v>0</v>
      </c>
      <c r="T90" s="223">
        <f>S90*H90</f>
        <v>0</v>
      </c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R90" s="224" t="s">
        <v>164</v>
      </c>
      <c r="AT90" s="224" t="s">
        <v>159</v>
      </c>
      <c r="AU90" s="224" t="s">
        <v>81</v>
      </c>
      <c r="AY90" s="18" t="s">
        <v>156</v>
      </c>
      <c r="BE90" s="225">
        <f>IF(N90="základní",J90,0)</f>
        <v>0</v>
      </c>
      <c r="BF90" s="225">
        <f>IF(N90="snížená",J90,0)</f>
        <v>0</v>
      </c>
      <c r="BG90" s="225">
        <f>IF(N90="zákl. přenesená",J90,0)</f>
        <v>0</v>
      </c>
      <c r="BH90" s="225">
        <f>IF(N90="sníž. přenesená",J90,0)</f>
        <v>0</v>
      </c>
      <c r="BI90" s="225">
        <f>IF(N90="nulová",J90,0)</f>
        <v>0</v>
      </c>
      <c r="BJ90" s="18" t="s">
        <v>79</v>
      </c>
      <c r="BK90" s="225">
        <f>ROUND(I90*H90,2)</f>
        <v>0</v>
      </c>
      <c r="BL90" s="18" t="s">
        <v>164</v>
      </c>
      <c r="BM90" s="224" t="s">
        <v>1697</v>
      </c>
    </row>
    <row r="91" spans="1:51" s="14" customFormat="1" ht="12">
      <c r="A91" s="14"/>
      <c r="B91" s="243"/>
      <c r="C91" s="244"/>
      <c r="D91" s="234" t="s">
        <v>599</v>
      </c>
      <c r="E91" s="245" t="s">
        <v>19</v>
      </c>
      <c r="F91" s="246" t="s">
        <v>1698</v>
      </c>
      <c r="G91" s="244"/>
      <c r="H91" s="247">
        <v>5</v>
      </c>
      <c r="I91" s="248"/>
      <c r="J91" s="244"/>
      <c r="K91" s="244"/>
      <c r="L91" s="249"/>
      <c r="M91" s="250"/>
      <c r="N91" s="251"/>
      <c r="O91" s="251"/>
      <c r="P91" s="251"/>
      <c r="Q91" s="251"/>
      <c r="R91" s="251"/>
      <c r="S91" s="251"/>
      <c r="T91" s="252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T91" s="253" t="s">
        <v>599</v>
      </c>
      <c r="AU91" s="253" t="s">
        <v>81</v>
      </c>
      <c r="AV91" s="14" t="s">
        <v>81</v>
      </c>
      <c r="AW91" s="14" t="s">
        <v>33</v>
      </c>
      <c r="AX91" s="14" t="s">
        <v>72</v>
      </c>
      <c r="AY91" s="253" t="s">
        <v>156</v>
      </c>
    </row>
    <row r="92" spans="1:51" s="15" customFormat="1" ht="12">
      <c r="A92" s="15"/>
      <c r="B92" s="254"/>
      <c r="C92" s="255"/>
      <c r="D92" s="234" t="s">
        <v>599</v>
      </c>
      <c r="E92" s="256" t="s">
        <v>19</v>
      </c>
      <c r="F92" s="257" t="s">
        <v>603</v>
      </c>
      <c r="G92" s="255"/>
      <c r="H92" s="258">
        <v>5</v>
      </c>
      <c r="I92" s="259"/>
      <c r="J92" s="255"/>
      <c r="K92" s="255"/>
      <c r="L92" s="260"/>
      <c r="M92" s="261"/>
      <c r="N92" s="262"/>
      <c r="O92" s="262"/>
      <c r="P92" s="262"/>
      <c r="Q92" s="262"/>
      <c r="R92" s="262"/>
      <c r="S92" s="262"/>
      <c r="T92" s="263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T92" s="264" t="s">
        <v>599</v>
      </c>
      <c r="AU92" s="264" t="s">
        <v>81</v>
      </c>
      <c r="AV92" s="15" t="s">
        <v>164</v>
      </c>
      <c r="AW92" s="15" t="s">
        <v>33</v>
      </c>
      <c r="AX92" s="15" t="s">
        <v>79</v>
      </c>
      <c r="AY92" s="264" t="s">
        <v>156</v>
      </c>
    </row>
    <row r="93" spans="1:65" s="2" customFormat="1" ht="16.5" customHeight="1">
      <c r="A93" s="39"/>
      <c r="B93" s="40"/>
      <c r="C93" s="265" t="s">
        <v>190</v>
      </c>
      <c r="D93" s="265" t="s">
        <v>709</v>
      </c>
      <c r="E93" s="266" t="s">
        <v>1699</v>
      </c>
      <c r="F93" s="267" t="s">
        <v>1700</v>
      </c>
      <c r="G93" s="268" t="s">
        <v>614</v>
      </c>
      <c r="H93" s="269">
        <v>0.052</v>
      </c>
      <c r="I93" s="270"/>
      <c r="J93" s="271">
        <f>ROUND(I93*H93,2)</f>
        <v>0</v>
      </c>
      <c r="K93" s="267" t="s">
        <v>163</v>
      </c>
      <c r="L93" s="272"/>
      <c r="M93" s="273" t="s">
        <v>19</v>
      </c>
      <c r="N93" s="274" t="s">
        <v>43</v>
      </c>
      <c r="O93" s="85"/>
      <c r="P93" s="222">
        <f>O93*H93</f>
        <v>0</v>
      </c>
      <c r="Q93" s="222">
        <v>0.2</v>
      </c>
      <c r="R93" s="222">
        <f>Q93*H93</f>
        <v>0.0104</v>
      </c>
      <c r="S93" s="222">
        <v>0</v>
      </c>
      <c r="T93" s="223">
        <f>S93*H93</f>
        <v>0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R93" s="224" t="s">
        <v>190</v>
      </c>
      <c r="AT93" s="224" t="s">
        <v>709</v>
      </c>
      <c r="AU93" s="224" t="s">
        <v>81</v>
      </c>
      <c r="AY93" s="18" t="s">
        <v>156</v>
      </c>
      <c r="BE93" s="225">
        <f>IF(N93="základní",J93,0)</f>
        <v>0</v>
      </c>
      <c r="BF93" s="225">
        <f>IF(N93="snížená",J93,0)</f>
        <v>0</v>
      </c>
      <c r="BG93" s="225">
        <f>IF(N93="zákl. přenesená",J93,0)</f>
        <v>0</v>
      </c>
      <c r="BH93" s="225">
        <f>IF(N93="sníž. přenesená",J93,0)</f>
        <v>0</v>
      </c>
      <c r="BI93" s="225">
        <f>IF(N93="nulová",J93,0)</f>
        <v>0</v>
      </c>
      <c r="BJ93" s="18" t="s">
        <v>79</v>
      </c>
      <c r="BK93" s="225">
        <f>ROUND(I93*H93,2)</f>
        <v>0</v>
      </c>
      <c r="BL93" s="18" t="s">
        <v>164</v>
      </c>
      <c r="BM93" s="224" t="s">
        <v>1701</v>
      </c>
    </row>
    <row r="94" spans="1:65" s="2" customFormat="1" ht="16.5" customHeight="1">
      <c r="A94" s="39"/>
      <c r="B94" s="40"/>
      <c r="C94" s="265" t="s">
        <v>184</v>
      </c>
      <c r="D94" s="265" t="s">
        <v>709</v>
      </c>
      <c r="E94" s="266" t="s">
        <v>1702</v>
      </c>
      <c r="F94" s="267" t="s">
        <v>1703</v>
      </c>
      <c r="G94" s="268" t="s">
        <v>162</v>
      </c>
      <c r="H94" s="269">
        <v>5</v>
      </c>
      <c r="I94" s="270"/>
      <c r="J94" s="271">
        <f>ROUND(I94*H94,2)</f>
        <v>0</v>
      </c>
      <c r="K94" s="267" t="s">
        <v>19</v>
      </c>
      <c r="L94" s="272"/>
      <c r="M94" s="278" t="s">
        <v>19</v>
      </c>
      <c r="N94" s="279" t="s">
        <v>43</v>
      </c>
      <c r="O94" s="229"/>
      <c r="P94" s="230">
        <f>O94*H94</f>
        <v>0</v>
      </c>
      <c r="Q94" s="230">
        <v>0</v>
      </c>
      <c r="R94" s="230">
        <f>Q94*H94</f>
        <v>0</v>
      </c>
      <c r="S94" s="230">
        <v>0</v>
      </c>
      <c r="T94" s="231">
        <f>S94*H94</f>
        <v>0</v>
      </c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R94" s="224" t="s">
        <v>190</v>
      </c>
      <c r="AT94" s="224" t="s">
        <v>709</v>
      </c>
      <c r="AU94" s="224" t="s">
        <v>81</v>
      </c>
      <c r="AY94" s="18" t="s">
        <v>156</v>
      </c>
      <c r="BE94" s="225">
        <f>IF(N94="základní",J94,0)</f>
        <v>0</v>
      </c>
      <c r="BF94" s="225">
        <f>IF(N94="snížená",J94,0)</f>
        <v>0</v>
      </c>
      <c r="BG94" s="225">
        <f>IF(N94="zákl. přenesená",J94,0)</f>
        <v>0</v>
      </c>
      <c r="BH94" s="225">
        <f>IF(N94="sníž. přenesená",J94,0)</f>
        <v>0</v>
      </c>
      <c r="BI94" s="225">
        <f>IF(N94="nulová",J94,0)</f>
        <v>0</v>
      </c>
      <c r="BJ94" s="18" t="s">
        <v>79</v>
      </c>
      <c r="BK94" s="225">
        <f>ROUND(I94*H94,2)</f>
        <v>0</v>
      </c>
      <c r="BL94" s="18" t="s">
        <v>164</v>
      </c>
      <c r="BM94" s="224" t="s">
        <v>1704</v>
      </c>
    </row>
    <row r="95" spans="1:31" s="2" customFormat="1" ht="6.95" customHeight="1">
      <c r="A95" s="39"/>
      <c r="B95" s="60"/>
      <c r="C95" s="61"/>
      <c r="D95" s="61"/>
      <c r="E95" s="61"/>
      <c r="F95" s="61"/>
      <c r="G95" s="61"/>
      <c r="H95" s="61"/>
      <c r="I95" s="61"/>
      <c r="J95" s="61"/>
      <c r="K95" s="61"/>
      <c r="L95" s="45"/>
      <c r="M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</sheetData>
  <sheetProtection password="CC35" sheet="1" objects="1" scenarios="1" formatColumns="0" formatRows="0" autoFilter="0"/>
  <autoFilter ref="C80:K94"/>
  <mergeCells count="9">
    <mergeCell ref="E7:H7"/>
    <mergeCell ref="E9:H9"/>
    <mergeCell ref="E18:H18"/>
    <mergeCell ref="E27:H27"/>
    <mergeCell ref="E48:H48"/>
    <mergeCell ref="E50:H50"/>
    <mergeCell ref="E71:H71"/>
    <mergeCell ref="E73:H7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116</v>
      </c>
    </row>
    <row r="3" spans="2:46" s="1" customFormat="1" ht="6.95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21"/>
      <c r="AT3" s="18" t="s">
        <v>81</v>
      </c>
    </row>
    <row r="4" spans="2:46" s="1" customFormat="1" ht="24.95" customHeight="1">
      <c r="B4" s="21"/>
      <c r="D4" s="141" t="s">
        <v>117</v>
      </c>
      <c r="L4" s="21"/>
      <c r="M4" s="14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3" t="s">
        <v>16</v>
      </c>
      <c r="L6" s="21"/>
    </row>
    <row r="7" spans="2:12" s="1" customFormat="1" ht="26.25" customHeight="1">
      <c r="B7" s="21"/>
      <c r="E7" s="144" t="str">
        <f>'Rekapitulace stavby'!K6</f>
        <v>MODERNIZACE ODBORNÝCH UČEBEN ZŠ ANTONÍNA SOVY, ČESKÁ LÍPA</v>
      </c>
      <c r="F7" s="143"/>
      <c r="G7" s="143"/>
      <c r="H7" s="143"/>
      <c r="L7" s="21"/>
    </row>
    <row r="8" spans="1:31" s="2" customFormat="1" ht="12" customHeight="1">
      <c r="A8" s="39"/>
      <c r="B8" s="45"/>
      <c r="C8" s="39"/>
      <c r="D8" s="143" t="s">
        <v>118</v>
      </c>
      <c r="E8" s="39"/>
      <c r="F8" s="39"/>
      <c r="G8" s="39"/>
      <c r="H8" s="39"/>
      <c r="I8" s="39"/>
      <c r="J8" s="39"/>
      <c r="K8" s="39"/>
      <c r="L8" s="14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6" t="s">
        <v>1705</v>
      </c>
      <c r="F9" s="39"/>
      <c r="G9" s="39"/>
      <c r="H9" s="39"/>
      <c r="I9" s="39"/>
      <c r="J9" s="39"/>
      <c r="K9" s="39"/>
      <c r="L9" s="14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4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3" t="s">
        <v>18</v>
      </c>
      <c r="E11" s="39"/>
      <c r="F11" s="134" t="s">
        <v>19</v>
      </c>
      <c r="G11" s="39"/>
      <c r="H11" s="39"/>
      <c r="I11" s="143" t="s">
        <v>20</v>
      </c>
      <c r="J11" s="134" t="s">
        <v>19</v>
      </c>
      <c r="K11" s="39"/>
      <c r="L11" s="14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3" t="s">
        <v>21</v>
      </c>
      <c r="E12" s="39"/>
      <c r="F12" s="134" t="s">
        <v>22</v>
      </c>
      <c r="G12" s="39"/>
      <c r="H12" s="39"/>
      <c r="I12" s="143" t="s">
        <v>23</v>
      </c>
      <c r="J12" s="147" t="str">
        <f>'Rekapitulace stavby'!AN8</f>
        <v>21. 1. 2021</v>
      </c>
      <c r="K12" s="39"/>
      <c r="L12" s="14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4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3" t="s">
        <v>25</v>
      </c>
      <c r="E14" s="39"/>
      <c r="F14" s="39"/>
      <c r="G14" s="39"/>
      <c r="H14" s="39"/>
      <c r="I14" s="143" t="s">
        <v>26</v>
      </c>
      <c r="J14" s="134" t="s">
        <v>19</v>
      </c>
      <c r="K14" s="39"/>
      <c r="L14" s="14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4" t="s">
        <v>27</v>
      </c>
      <c r="F15" s="39"/>
      <c r="G15" s="39"/>
      <c r="H15" s="39"/>
      <c r="I15" s="143" t="s">
        <v>28</v>
      </c>
      <c r="J15" s="134" t="s">
        <v>19</v>
      </c>
      <c r="K15" s="39"/>
      <c r="L15" s="14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4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3" t="s">
        <v>29</v>
      </c>
      <c r="E17" s="39"/>
      <c r="F17" s="39"/>
      <c r="G17" s="39"/>
      <c r="H17" s="39"/>
      <c r="I17" s="143" t="s">
        <v>26</v>
      </c>
      <c r="J17" s="34" t="str">
        <f>'Rekapitulace stavby'!AN13</f>
        <v>Vyplň údaj</v>
      </c>
      <c r="K17" s="39"/>
      <c r="L17" s="14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4"/>
      <c r="G18" s="134"/>
      <c r="H18" s="134"/>
      <c r="I18" s="143" t="s">
        <v>28</v>
      </c>
      <c r="J18" s="34" t="str">
        <f>'Rekapitulace stavby'!AN14</f>
        <v>Vyplň údaj</v>
      </c>
      <c r="K18" s="39"/>
      <c r="L18" s="14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4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3" t="s">
        <v>31</v>
      </c>
      <c r="E20" s="39"/>
      <c r="F20" s="39"/>
      <c r="G20" s="39"/>
      <c r="H20" s="39"/>
      <c r="I20" s="143" t="s">
        <v>26</v>
      </c>
      <c r="J20" s="134" t="s">
        <v>19</v>
      </c>
      <c r="K20" s="39"/>
      <c r="L20" s="14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4" t="s">
        <v>32</v>
      </c>
      <c r="F21" s="39"/>
      <c r="G21" s="39"/>
      <c r="H21" s="39"/>
      <c r="I21" s="143" t="s">
        <v>28</v>
      </c>
      <c r="J21" s="134" t="s">
        <v>19</v>
      </c>
      <c r="K21" s="39"/>
      <c r="L21" s="14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4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3" t="s">
        <v>34</v>
      </c>
      <c r="E23" s="39"/>
      <c r="F23" s="39"/>
      <c r="G23" s="39"/>
      <c r="H23" s="39"/>
      <c r="I23" s="143" t="s">
        <v>26</v>
      </c>
      <c r="J23" s="134" t="s">
        <v>19</v>
      </c>
      <c r="K23" s="39"/>
      <c r="L23" s="14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4" t="s">
        <v>35</v>
      </c>
      <c r="F24" s="39"/>
      <c r="G24" s="39"/>
      <c r="H24" s="39"/>
      <c r="I24" s="143" t="s">
        <v>28</v>
      </c>
      <c r="J24" s="134" t="s">
        <v>19</v>
      </c>
      <c r="K24" s="39"/>
      <c r="L24" s="14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4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3" t="s">
        <v>36</v>
      </c>
      <c r="E26" s="39"/>
      <c r="F26" s="39"/>
      <c r="G26" s="39"/>
      <c r="H26" s="39"/>
      <c r="I26" s="39"/>
      <c r="J26" s="39"/>
      <c r="K26" s="39"/>
      <c r="L26" s="14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8"/>
      <c r="B27" s="149"/>
      <c r="C27" s="148"/>
      <c r="D27" s="148"/>
      <c r="E27" s="150" t="s">
        <v>19</v>
      </c>
      <c r="F27" s="150"/>
      <c r="G27" s="150"/>
      <c r="H27" s="150"/>
      <c r="I27" s="148"/>
      <c r="J27" s="148"/>
      <c r="K27" s="148"/>
      <c r="L27" s="151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4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2"/>
      <c r="E29" s="152"/>
      <c r="F29" s="152"/>
      <c r="G29" s="152"/>
      <c r="H29" s="152"/>
      <c r="I29" s="152"/>
      <c r="J29" s="152"/>
      <c r="K29" s="152"/>
      <c r="L29" s="14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3" t="s">
        <v>38</v>
      </c>
      <c r="E30" s="39"/>
      <c r="F30" s="39"/>
      <c r="G30" s="39"/>
      <c r="H30" s="39"/>
      <c r="I30" s="39"/>
      <c r="J30" s="154">
        <f>ROUND(J83,2)</f>
        <v>0</v>
      </c>
      <c r="K30" s="39"/>
      <c r="L30" s="14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2"/>
      <c r="E31" s="152"/>
      <c r="F31" s="152"/>
      <c r="G31" s="152"/>
      <c r="H31" s="152"/>
      <c r="I31" s="152"/>
      <c r="J31" s="152"/>
      <c r="K31" s="152"/>
      <c r="L31" s="14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5" t="s">
        <v>40</v>
      </c>
      <c r="G32" s="39"/>
      <c r="H32" s="39"/>
      <c r="I32" s="155" t="s">
        <v>39</v>
      </c>
      <c r="J32" s="155" t="s">
        <v>41</v>
      </c>
      <c r="K32" s="39"/>
      <c r="L32" s="14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6" t="s">
        <v>42</v>
      </c>
      <c r="E33" s="143" t="s">
        <v>43</v>
      </c>
      <c r="F33" s="157">
        <f>ROUND((SUM(BE83:BE99)),2)</f>
        <v>0</v>
      </c>
      <c r="G33" s="39"/>
      <c r="H33" s="39"/>
      <c r="I33" s="158">
        <v>0.21</v>
      </c>
      <c r="J33" s="157">
        <f>ROUND(((SUM(BE83:BE99))*I33),2)</f>
        <v>0</v>
      </c>
      <c r="K33" s="39"/>
      <c r="L33" s="14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3" t="s">
        <v>44</v>
      </c>
      <c r="F34" s="157">
        <f>ROUND((SUM(BF83:BF99)),2)</f>
        <v>0</v>
      </c>
      <c r="G34" s="39"/>
      <c r="H34" s="39"/>
      <c r="I34" s="158">
        <v>0.15</v>
      </c>
      <c r="J34" s="157">
        <f>ROUND(((SUM(BF83:BF99))*I34),2)</f>
        <v>0</v>
      </c>
      <c r="K34" s="39"/>
      <c r="L34" s="14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3" t="s">
        <v>45</v>
      </c>
      <c r="F35" s="157">
        <f>ROUND((SUM(BG83:BG99)),2)</f>
        <v>0</v>
      </c>
      <c r="G35" s="39"/>
      <c r="H35" s="39"/>
      <c r="I35" s="158">
        <v>0.21</v>
      </c>
      <c r="J35" s="157">
        <f>0</f>
        <v>0</v>
      </c>
      <c r="K35" s="39"/>
      <c r="L35" s="14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3" t="s">
        <v>46</v>
      </c>
      <c r="F36" s="157">
        <f>ROUND((SUM(BH83:BH99)),2)</f>
        <v>0</v>
      </c>
      <c r="G36" s="39"/>
      <c r="H36" s="39"/>
      <c r="I36" s="158">
        <v>0.15</v>
      </c>
      <c r="J36" s="157">
        <f>0</f>
        <v>0</v>
      </c>
      <c r="K36" s="39"/>
      <c r="L36" s="14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3" t="s">
        <v>47</v>
      </c>
      <c r="F37" s="157">
        <f>ROUND((SUM(BI83:BI99)),2)</f>
        <v>0</v>
      </c>
      <c r="G37" s="39"/>
      <c r="H37" s="39"/>
      <c r="I37" s="158">
        <v>0</v>
      </c>
      <c r="J37" s="157">
        <f>0</f>
        <v>0</v>
      </c>
      <c r="K37" s="39"/>
      <c r="L37" s="14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4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9"/>
      <c r="D39" s="160" t="s">
        <v>48</v>
      </c>
      <c r="E39" s="161"/>
      <c r="F39" s="161"/>
      <c r="G39" s="162" t="s">
        <v>49</v>
      </c>
      <c r="H39" s="163" t="s">
        <v>50</v>
      </c>
      <c r="I39" s="161"/>
      <c r="J39" s="164">
        <f>SUM(J30:J37)</f>
        <v>0</v>
      </c>
      <c r="K39" s="165"/>
      <c r="L39" s="14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66"/>
      <c r="C40" s="167"/>
      <c r="D40" s="167"/>
      <c r="E40" s="167"/>
      <c r="F40" s="167"/>
      <c r="G40" s="167"/>
      <c r="H40" s="167"/>
      <c r="I40" s="167"/>
      <c r="J40" s="167"/>
      <c r="K40" s="167"/>
      <c r="L40" s="14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68"/>
      <c r="C44" s="169"/>
      <c r="D44" s="169"/>
      <c r="E44" s="169"/>
      <c r="F44" s="169"/>
      <c r="G44" s="169"/>
      <c r="H44" s="169"/>
      <c r="I44" s="169"/>
      <c r="J44" s="169"/>
      <c r="K44" s="169"/>
      <c r="L44" s="14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124</v>
      </c>
      <c r="D45" s="41"/>
      <c r="E45" s="41"/>
      <c r="F45" s="41"/>
      <c r="G45" s="41"/>
      <c r="H45" s="41"/>
      <c r="I45" s="41"/>
      <c r="J45" s="41"/>
      <c r="K45" s="41"/>
      <c r="L45" s="14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4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4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26.25" customHeight="1">
      <c r="A48" s="39"/>
      <c r="B48" s="40"/>
      <c r="C48" s="41"/>
      <c r="D48" s="41"/>
      <c r="E48" s="170" t="str">
        <f>E7</f>
        <v>MODERNIZACE ODBORNÝCH UČEBEN ZŠ ANTONÍNA SOVY, ČESKÁ LÍPA</v>
      </c>
      <c r="F48" s="33"/>
      <c r="G48" s="33"/>
      <c r="H48" s="33"/>
      <c r="I48" s="41"/>
      <c r="J48" s="41"/>
      <c r="K48" s="41"/>
      <c r="L48" s="14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118</v>
      </c>
      <c r="D49" s="41"/>
      <c r="E49" s="41"/>
      <c r="F49" s="41"/>
      <c r="G49" s="41"/>
      <c r="H49" s="41"/>
      <c r="I49" s="41"/>
      <c r="J49" s="41"/>
      <c r="K49" s="41"/>
      <c r="L49" s="14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VRN - VRN VEDLEJŠÍ ROZPOČTOVÉ NÁKLADY</v>
      </c>
      <c r="F50" s="41"/>
      <c r="G50" s="41"/>
      <c r="H50" s="41"/>
      <c r="I50" s="41"/>
      <c r="J50" s="41"/>
      <c r="K50" s="41"/>
      <c r="L50" s="14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4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>ČESKÁ LÍPA</v>
      </c>
      <c r="G52" s="41"/>
      <c r="H52" s="41"/>
      <c r="I52" s="33" t="s">
        <v>23</v>
      </c>
      <c r="J52" s="73" t="str">
        <f>IF(J12="","",J12)</f>
        <v>21. 1. 2021</v>
      </c>
      <c r="K52" s="41"/>
      <c r="L52" s="14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4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5.15" customHeight="1">
      <c r="A54" s="39"/>
      <c r="B54" s="40"/>
      <c r="C54" s="33" t="s">
        <v>25</v>
      </c>
      <c r="D54" s="41"/>
      <c r="E54" s="41"/>
      <c r="F54" s="28" t="str">
        <f>E15</f>
        <v>ZŠ SLOVANKA, ČESKÁ LÍPA</v>
      </c>
      <c r="G54" s="41"/>
      <c r="H54" s="41"/>
      <c r="I54" s="33" t="s">
        <v>31</v>
      </c>
      <c r="J54" s="37" t="str">
        <f>E21</f>
        <v>Ing. Petr KUČERA</v>
      </c>
      <c r="K54" s="41"/>
      <c r="L54" s="14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29</v>
      </c>
      <c r="D55" s="41"/>
      <c r="E55" s="41"/>
      <c r="F55" s="28" t="str">
        <f>IF(E18="","",E18)</f>
        <v>Vyplň údaj</v>
      </c>
      <c r="G55" s="41"/>
      <c r="H55" s="41"/>
      <c r="I55" s="33" t="s">
        <v>34</v>
      </c>
      <c r="J55" s="37" t="str">
        <f>E24</f>
        <v xml:space="preserve">Jaroslav VALENTA                    </v>
      </c>
      <c r="K55" s="41"/>
      <c r="L55" s="14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4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71" t="s">
        <v>125</v>
      </c>
      <c r="D57" s="172"/>
      <c r="E57" s="172"/>
      <c r="F57" s="172"/>
      <c r="G57" s="172"/>
      <c r="H57" s="172"/>
      <c r="I57" s="172"/>
      <c r="J57" s="173" t="s">
        <v>126</v>
      </c>
      <c r="K57" s="172"/>
      <c r="L57" s="14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4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74" t="s">
        <v>70</v>
      </c>
      <c r="D59" s="41"/>
      <c r="E59" s="41"/>
      <c r="F59" s="41"/>
      <c r="G59" s="41"/>
      <c r="H59" s="41"/>
      <c r="I59" s="41"/>
      <c r="J59" s="103">
        <f>J83</f>
        <v>0</v>
      </c>
      <c r="K59" s="41"/>
      <c r="L59" s="14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127</v>
      </c>
    </row>
    <row r="60" spans="1:31" s="9" customFormat="1" ht="24.95" customHeight="1">
      <c r="A60" s="9"/>
      <c r="B60" s="175"/>
      <c r="C60" s="176"/>
      <c r="D60" s="177" t="s">
        <v>1706</v>
      </c>
      <c r="E60" s="178"/>
      <c r="F60" s="178"/>
      <c r="G60" s="178"/>
      <c r="H60" s="178"/>
      <c r="I60" s="178"/>
      <c r="J60" s="179">
        <f>J84</f>
        <v>0</v>
      </c>
      <c r="K60" s="176"/>
      <c r="L60" s="18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1"/>
      <c r="C61" s="126"/>
      <c r="D61" s="182" t="s">
        <v>1707</v>
      </c>
      <c r="E61" s="183"/>
      <c r="F61" s="183"/>
      <c r="G61" s="183"/>
      <c r="H61" s="183"/>
      <c r="I61" s="183"/>
      <c r="J61" s="184">
        <f>J85</f>
        <v>0</v>
      </c>
      <c r="K61" s="126"/>
      <c r="L61" s="185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81"/>
      <c r="C62" s="126"/>
      <c r="D62" s="182" t="s">
        <v>1708</v>
      </c>
      <c r="E62" s="183"/>
      <c r="F62" s="183"/>
      <c r="G62" s="183"/>
      <c r="H62" s="183"/>
      <c r="I62" s="183"/>
      <c r="J62" s="184">
        <f>J90</f>
        <v>0</v>
      </c>
      <c r="K62" s="126"/>
      <c r="L62" s="185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81"/>
      <c r="C63" s="126"/>
      <c r="D63" s="182" t="s">
        <v>1709</v>
      </c>
      <c r="E63" s="183"/>
      <c r="F63" s="183"/>
      <c r="G63" s="183"/>
      <c r="H63" s="183"/>
      <c r="I63" s="183"/>
      <c r="J63" s="184">
        <f>J93</f>
        <v>0</v>
      </c>
      <c r="K63" s="126"/>
      <c r="L63" s="185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2" customFormat="1" ht="21.8" customHeight="1">
      <c r="A64" s="39"/>
      <c r="B64" s="40"/>
      <c r="C64" s="41"/>
      <c r="D64" s="41"/>
      <c r="E64" s="41"/>
      <c r="F64" s="41"/>
      <c r="G64" s="41"/>
      <c r="H64" s="41"/>
      <c r="I64" s="41"/>
      <c r="J64" s="41"/>
      <c r="K64" s="41"/>
      <c r="L64" s="145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</row>
    <row r="65" spans="1:31" s="2" customFormat="1" ht="6.95" customHeight="1">
      <c r="A65" s="39"/>
      <c r="B65" s="60"/>
      <c r="C65" s="61"/>
      <c r="D65" s="61"/>
      <c r="E65" s="61"/>
      <c r="F65" s="61"/>
      <c r="G65" s="61"/>
      <c r="H65" s="61"/>
      <c r="I65" s="61"/>
      <c r="J65" s="61"/>
      <c r="K65" s="61"/>
      <c r="L65" s="145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9" spans="1:31" s="2" customFormat="1" ht="6.95" customHeight="1">
      <c r="A69" s="39"/>
      <c r="B69" s="62"/>
      <c r="C69" s="63"/>
      <c r="D69" s="63"/>
      <c r="E69" s="63"/>
      <c r="F69" s="63"/>
      <c r="G69" s="63"/>
      <c r="H69" s="63"/>
      <c r="I69" s="63"/>
      <c r="J69" s="63"/>
      <c r="K69" s="63"/>
      <c r="L69" s="145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0" spans="1:31" s="2" customFormat="1" ht="24.95" customHeight="1">
      <c r="A70" s="39"/>
      <c r="B70" s="40"/>
      <c r="C70" s="24" t="s">
        <v>141</v>
      </c>
      <c r="D70" s="41"/>
      <c r="E70" s="41"/>
      <c r="F70" s="41"/>
      <c r="G70" s="41"/>
      <c r="H70" s="41"/>
      <c r="I70" s="41"/>
      <c r="J70" s="41"/>
      <c r="K70" s="41"/>
      <c r="L70" s="145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6.95" customHeight="1">
      <c r="A71" s="39"/>
      <c r="B71" s="40"/>
      <c r="C71" s="41"/>
      <c r="D71" s="41"/>
      <c r="E71" s="41"/>
      <c r="F71" s="41"/>
      <c r="G71" s="41"/>
      <c r="H71" s="41"/>
      <c r="I71" s="41"/>
      <c r="J71" s="41"/>
      <c r="K71" s="41"/>
      <c r="L71" s="14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12" customHeight="1">
      <c r="A72" s="39"/>
      <c r="B72" s="40"/>
      <c r="C72" s="33" t="s">
        <v>16</v>
      </c>
      <c r="D72" s="41"/>
      <c r="E72" s="41"/>
      <c r="F72" s="41"/>
      <c r="G72" s="41"/>
      <c r="H72" s="41"/>
      <c r="I72" s="41"/>
      <c r="J72" s="41"/>
      <c r="K72" s="41"/>
      <c r="L72" s="14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26.25" customHeight="1">
      <c r="A73" s="39"/>
      <c r="B73" s="40"/>
      <c r="C73" s="41"/>
      <c r="D73" s="41"/>
      <c r="E73" s="170" t="str">
        <f>E7</f>
        <v>MODERNIZACE ODBORNÝCH UČEBEN ZŠ ANTONÍNA SOVY, ČESKÁ LÍPA</v>
      </c>
      <c r="F73" s="33"/>
      <c r="G73" s="33"/>
      <c r="H73" s="33"/>
      <c r="I73" s="41"/>
      <c r="J73" s="41"/>
      <c r="K73" s="41"/>
      <c r="L73" s="14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12" customHeight="1">
      <c r="A74" s="39"/>
      <c r="B74" s="40"/>
      <c r="C74" s="33" t="s">
        <v>118</v>
      </c>
      <c r="D74" s="41"/>
      <c r="E74" s="41"/>
      <c r="F74" s="41"/>
      <c r="G74" s="41"/>
      <c r="H74" s="41"/>
      <c r="I74" s="41"/>
      <c r="J74" s="41"/>
      <c r="K74" s="41"/>
      <c r="L74" s="14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16.5" customHeight="1">
      <c r="A75" s="39"/>
      <c r="B75" s="40"/>
      <c r="C75" s="41"/>
      <c r="D75" s="41"/>
      <c r="E75" s="70" t="str">
        <f>E9</f>
        <v>VRN - VRN VEDLEJŠÍ ROZPOČTOVÉ NÁKLADY</v>
      </c>
      <c r="F75" s="41"/>
      <c r="G75" s="41"/>
      <c r="H75" s="41"/>
      <c r="I75" s="41"/>
      <c r="J75" s="41"/>
      <c r="K75" s="41"/>
      <c r="L75" s="14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6.95" customHeight="1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14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2" customHeight="1">
      <c r="A77" s="39"/>
      <c r="B77" s="40"/>
      <c r="C77" s="33" t="s">
        <v>21</v>
      </c>
      <c r="D77" s="41"/>
      <c r="E77" s="41"/>
      <c r="F77" s="28" t="str">
        <f>F12</f>
        <v>ČESKÁ LÍPA</v>
      </c>
      <c r="G77" s="41"/>
      <c r="H77" s="41"/>
      <c r="I77" s="33" t="s">
        <v>23</v>
      </c>
      <c r="J77" s="73" t="str">
        <f>IF(J12="","",J12)</f>
        <v>21. 1. 2021</v>
      </c>
      <c r="K77" s="41"/>
      <c r="L77" s="14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6.95" customHeight="1">
      <c r="A78" s="39"/>
      <c r="B78" s="40"/>
      <c r="C78" s="41"/>
      <c r="D78" s="41"/>
      <c r="E78" s="41"/>
      <c r="F78" s="41"/>
      <c r="G78" s="41"/>
      <c r="H78" s="41"/>
      <c r="I78" s="41"/>
      <c r="J78" s="41"/>
      <c r="K78" s="41"/>
      <c r="L78" s="14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5.15" customHeight="1">
      <c r="A79" s="39"/>
      <c r="B79" s="40"/>
      <c r="C79" s="33" t="s">
        <v>25</v>
      </c>
      <c r="D79" s="41"/>
      <c r="E79" s="41"/>
      <c r="F79" s="28" t="str">
        <f>E15</f>
        <v>ZŠ SLOVANKA, ČESKÁ LÍPA</v>
      </c>
      <c r="G79" s="41"/>
      <c r="H79" s="41"/>
      <c r="I79" s="33" t="s">
        <v>31</v>
      </c>
      <c r="J79" s="37" t="str">
        <f>E21</f>
        <v>Ing. Petr KUČERA</v>
      </c>
      <c r="K79" s="41"/>
      <c r="L79" s="14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5.15" customHeight="1">
      <c r="A80" s="39"/>
      <c r="B80" s="40"/>
      <c r="C80" s="33" t="s">
        <v>29</v>
      </c>
      <c r="D80" s="41"/>
      <c r="E80" s="41"/>
      <c r="F80" s="28" t="str">
        <f>IF(E18="","",E18)</f>
        <v>Vyplň údaj</v>
      </c>
      <c r="G80" s="41"/>
      <c r="H80" s="41"/>
      <c r="I80" s="33" t="s">
        <v>34</v>
      </c>
      <c r="J80" s="37" t="str">
        <f>E24</f>
        <v xml:space="preserve">Jaroslav VALENTA                    </v>
      </c>
      <c r="K80" s="41"/>
      <c r="L80" s="14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0.3" customHeight="1">
      <c r="A81" s="39"/>
      <c r="B81" s="40"/>
      <c r="C81" s="41"/>
      <c r="D81" s="41"/>
      <c r="E81" s="41"/>
      <c r="F81" s="41"/>
      <c r="G81" s="41"/>
      <c r="H81" s="41"/>
      <c r="I81" s="41"/>
      <c r="J81" s="41"/>
      <c r="K81" s="41"/>
      <c r="L81" s="14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11" customFormat="1" ht="29.25" customHeight="1">
      <c r="A82" s="186"/>
      <c r="B82" s="187"/>
      <c r="C82" s="188" t="s">
        <v>142</v>
      </c>
      <c r="D82" s="189" t="s">
        <v>57</v>
      </c>
      <c r="E82" s="189" t="s">
        <v>53</v>
      </c>
      <c r="F82" s="189" t="s">
        <v>54</v>
      </c>
      <c r="G82" s="189" t="s">
        <v>143</v>
      </c>
      <c r="H82" s="189" t="s">
        <v>144</v>
      </c>
      <c r="I82" s="189" t="s">
        <v>145</v>
      </c>
      <c r="J82" s="189" t="s">
        <v>126</v>
      </c>
      <c r="K82" s="190" t="s">
        <v>146</v>
      </c>
      <c r="L82" s="191"/>
      <c r="M82" s="93" t="s">
        <v>19</v>
      </c>
      <c r="N82" s="94" t="s">
        <v>42</v>
      </c>
      <c r="O82" s="94" t="s">
        <v>147</v>
      </c>
      <c r="P82" s="94" t="s">
        <v>148</v>
      </c>
      <c r="Q82" s="94" t="s">
        <v>149</v>
      </c>
      <c r="R82" s="94" t="s">
        <v>150</v>
      </c>
      <c r="S82" s="94" t="s">
        <v>151</v>
      </c>
      <c r="T82" s="95" t="s">
        <v>152</v>
      </c>
      <c r="U82" s="186"/>
      <c r="V82" s="186"/>
      <c r="W82" s="186"/>
      <c r="X82" s="186"/>
      <c r="Y82" s="186"/>
      <c r="Z82" s="186"/>
      <c r="AA82" s="186"/>
      <c r="AB82" s="186"/>
      <c r="AC82" s="186"/>
      <c r="AD82" s="186"/>
      <c r="AE82" s="186"/>
    </row>
    <row r="83" spans="1:63" s="2" customFormat="1" ht="22.8" customHeight="1">
      <c r="A83" s="39"/>
      <c r="B83" s="40"/>
      <c r="C83" s="100" t="s">
        <v>153</v>
      </c>
      <c r="D83" s="41"/>
      <c r="E83" s="41"/>
      <c r="F83" s="41"/>
      <c r="G83" s="41"/>
      <c r="H83" s="41"/>
      <c r="I83" s="41"/>
      <c r="J83" s="192">
        <f>BK83</f>
        <v>0</v>
      </c>
      <c r="K83" s="41"/>
      <c r="L83" s="45"/>
      <c r="M83" s="96"/>
      <c r="N83" s="193"/>
      <c r="O83" s="97"/>
      <c r="P83" s="194">
        <f>P84</f>
        <v>0</v>
      </c>
      <c r="Q83" s="97"/>
      <c r="R83" s="194">
        <f>R84</f>
        <v>0</v>
      </c>
      <c r="S83" s="97"/>
      <c r="T83" s="195">
        <f>T84</f>
        <v>0</v>
      </c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T83" s="18" t="s">
        <v>71</v>
      </c>
      <c r="AU83" s="18" t="s">
        <v>127</v>
      </c>
      <c r="BK83" s="196">
        <f>BK84</f>
        <v>0</v>
      </c>
    </row>
    <row r="84" spans="1:63" s="12" customFormat="1" ht="25.9" customHeight="1">
      <c r="A84" s="12"/>
      <c r="B84" s="197"/>
      <c r="C84" s="198"/>
      <c r="D84" s="199" t="s">
        <v>71</v>
      </c>
      <c r="E84" s="200" t="s">
        <v>114</v>
      </c>
      <c r="F84" s="200" t="s">
        <v>1710</v>
      </c>
      <c r="G84" s="198"/>
      <c r="H84" s="198"/>
      <c r="I84" s="201"/>
      <c r="J84" s="202">
        <f>BK84</f>
        <v>0</v>
      </c>
      <c r="K84" s="198"/>
      <c r="L84" s="203"/>
      <c r="M84" s="204"/>
      <c r="N84" s="205"/>
      <c r="O84" s="205"/>
      <c r="P84" s="206">
        <f>P85+P90+P93</f>
        <v>0</v>
      </c>
      <c r="Q84" s="205"/>
      <c r="R84" s="206">
        <f>R85+R90+R93</f>
        <v>0</v>
      </c>
      <c r="S84" s="205"/>
      <c r="T84" s="207">
        <f>T85+T90+T93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208" t="s">
        <v>177</v>
      </c>
      <c r="AT84" s="209" t="s">
        <v>71</v>
      </c>
      <c r="AU84" s="209" t="s">
        <v>72</v>
      </c>
      <c r="AY84" s="208" t="s">
        <v>156</v>
      </c>
      <c r="BK84" s="210">
        <f>BK85+BK90+BK93</f>
        <v>0</v>
      </c>
    </row>
    <row r="85" spans="1:63" s="12" customFormat="1" ht="22.8" customHeight="1">
      <c r="A85" s="12"/>
      <c r="B85" s="197"/>
      <c r="C85" s="198"/>
      <c r="D85" s="199" t="s">
        <v>71</v>
      </c>
      <c r="E85" s="211" t="s">
        <v>1711</v>
      </c>
      <c r="F85" s="211" t="s">
        <v>1712</v>
      </c>
      <c r="G85" s="198"/>
      <c r="H85" s="198"/>
      <c r="I85" s="201"/>
      <c r="J85" s="212">
        <f>BK85</f>
        <v>0</v>
      </c>
      <c r="K85" s="198"/>
      <c r="L85" s="203"/>
      <c r="M85" s="204"/>
      <c r="N85" s="205"/>
      <c r="O85" s="205"/>
      <c r="P85" s="206">
        <f>SUM(P86:P89)</f>
        <v>0</v>
      </c>
      <c r="Q85" s="205"/>
      <c r="R85" s="206">
        <f>SUM(R86:R89)</f>
        <v>0</v>
      </c>
      <c r="S85" s="205"/>
      <c r="T85" s="207">
        <f>SUM(T86:T89)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08" t="s">
        <v>177</v>
      </c>
      <c r="AT85" s="209" t="s">
        <v>71</v>
      </c>
      <c r="AU85" s="209" t="s">
        <v>79</v>
      </c>
      <c r="AY85" s="208" t="s">
        <v>156</v>
      </c>
      <c r="BK85" s="210">
        <f>SUM(BK86:BK89)</f>
        <v>0</v>
      </c>
    </row>
    <row r="86" spans="1:65" s="2" customFormat="1" ht="16.5" customHeight="1">
      <c r="A86" s="39"/>
      <c r="B86" s="40"/>
      <c r="C86" s="213" t="s">
        <v>79</v>
      </c>
      <c r="D86" s="213" t="s">
        <v>159</v>
      </c>
      <c r="E86" s="214" t="s">
        <v>1713</v>
      </c>
      <c r="F86" s="215" t="s">
        <v>1714</v>
      </c>
      <c r="G86" s="216" t="s">
        <v>622</v>
      </c>
      <c r="H86" s="217">
        <v>1</v>
      </c>
      <c r="I86" s="218"/>
      <c r="J86" s="219">
        <f>ROUND(I86*H86,2)</f>
        <v>0</v>
      </c>
      <c r="K86" s="215" t="s">
        <v>163</v>
      </c>
      <c r="L86" s="45"/>
      <c r="M86" s="220" t="s">
        <v>19</v>
      </c>
      <c r="N86" s="221" t="s">
        <v>43</v>
      </c>
      <c r="O86" s="85"/>
      <c r="P86" s="222">
        <f>O86*H86</f>
        <v>0</v>
      </c>
      <c r="Q86" s="222">
        <v>0</v>
      </c>
      <c r="R86" s="222">
        <f>Q86*H86</f>
        <v>0</v>
      </c>
      <c r="S86" s="222">
        <v>0</v>
      </c>
      <c r="T86" s="223">
        <f>S86*H86</f>
        <v>0</v>
      </c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R86" s="224" t="s">
        <v>1715</v>
      </c>
      <c r="AT86" s="224" t="s">
        <v>159</v>
      </c>
      <c r="AU86" s="224" t="s">
        <v>81</v>
      </c>
      <c r="AY86" s="18" t="s">
        <v>156</v>
      </c>
      <c r="BE86" s="225">
        <f>IF(N86="základní",J86,0)</f>
        <v>0</v>
      </c>
      <c r="BF86" s="225">
        <f>IF(N86="snížená",J86,0)</f>
        <v>0</v>
      </c>
      <c r="BG86" s="225">
        <f>IF(N86="zákl. přenesená",J86,0)</f>
        <v>0</v>
      </c>
      <c r="BH86" s="225">
        <f>IF(N86="sníž. přenesená",J86,0)</f>
        <v>0</v>
      </c>
      <c r="BI86" s="225">
        <f>IF(N86="nulová",J86,0)</f>
        <v>0</v>
      </c>
      <c r="BJ86" s="18" t="s">
        <v>79</v>
      </c>
      <c r="BK86" s="225">
        <f>ROUND(I86*H86,2)</f>
        <v>0</v>
      </c>
      <c r="BL86" s="18" t="s">
        <v>1715</v>
      </c>
      <c r="BM86" s="224" t="s">
        <v>1716</v>
      </c>
    </row>
    <row r="87" spans="1:51" s="14" customFormat="1" ht="12">
      <c r="A87" s="14"/>
      <c r="B87" s="243"/>
      <c r="C87" s="244"/>
      <c r="D87" s="234" t="s">
        <v>599</v>
      </c>
      <c r="E87" s="245" t="s">
        <v>19</v>
      </c>
      <c r="F87" s="246" t="s">
        <v>1717</v>
      </c>
      <c r="G87" s="244"/>
      <c r="H87" s="247">
        <v>1</v>
      </c>
      <c r="I87" s="248"/>
      <c r="J87" s="244"/>
      <c r="K87" s="244"/>
      <c r="L87" s="249"/>
      <c r="M87" s="250"/>
      <c r="N87" s="251"/>
      <c r="O87" s="251"/>
      <c r="P87" s="251"/>
      <c r="Q87" s="251"/>
      <c r="R87" s="251"/>
      <c r="S87" s="251"/>
      <c r="T87" s="252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T87" s="253" t="s">
        <v>599</v>
      </c>
      <c r="AU87" s="253" t="s">
        <v>81</v>
      </c>
      <c r="AV87" s="14" t="s">
        <v>81</v>
      </c>
      <c r="AW87" s="14" t="s">
        <v>33</v>
      </c>
      <c r="AX87" s="14" t="s">
        <v>79</v>
      </c>
      <c r="AY87" s="253" t="s">
        <v>156</v>
      </c>
    </row>
    <row r="88" spans="1:65" s="2" customFormat="1" ht="16.5" customHeight="1">
      <c r="A88" s="39"/>
      <c r="B88" s="40"/>
      <c r="C88" s="213" t="s">
        <v>81</v>
      </c>
      <c r="D88" s="213" t="s">
        <v>159</v>
      </c>
      <c r="E88" s="214" t="s">
        <v>1718</v>
      </c>
      <c r="F88" s="215" t="s">
        <v>1719</v>
      </c>
      <c r="G88" s="216" t="s">
        <v>622</v>
      </c>
      <c r="H88" s="217">
        <v>1</v>
      </c>
      <c r="I88" s="218"/>
      <c r="J88" s="219">
        <f>ROUND(I88*H88,2)</f>
        <v>0</v>
      </c>
      <c r="K88" s="215" t="s">
        <v>163</v>
      </c>
      <c r="L88" s="45"/>
      <c r="M88" s="220" t="s">
        <v>19</v>
      </c>
      <c r="N88" s="221" t="s">
        <v>43</v>
      </c>
      <c r="O88" s="85"/>
      <c r="P88" s="222">
        <f>O88*H88</f>
        <v>0</v>
      </c>
      <c r="Q88" s="222">
        <v>0</v>
      </c>
      <c r="R88" s="222">
        <f>Q88*H88</f>
        <v>0</v>
      </c>
      <c r="S88" s="222">
        <v>0</v>
      </c>
      <c r="T88" s="223">
        <f>S88*H88</f>
        <v>0</v>
      </c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R88" s="224" t="s">
        <v>1715</v>
      </c>
      <c r="AT88" s="224" t="s">
        <v>159</v>
      </c>
      <c r="AU88" s="224" t="s">
        <v>81</v>
      </c>
      <c r="AY88" s="18" t="s">
        <v>156</v>
      </c>
      <c r="BE88" s="225">
        <f>IF(N88="základní",J88,0)</f>
        <v>0</v>
      </c>
      <c r="BF88" s="225">
        <f>IF(N88="snížená",J88,0)</f>
        <v>0</v>
      </c>
      <c r="BG88" s="225">
        <f>IF(N88="zákl. přenesená",J88,0)</f>
        <v>0</v>
      </c>
      <c r="BH88" s="225">
        <f>IF(N88="sníž. přenesená",J88,0)</f>
        <v>0</v>
      </c>
      <c r="BI88" s="225">
        <f>IF(N88="nulová",J88,0)</f>
        <v>0</v>
      </c>
      <c r="BJ88" s="18" t="s">
        <v>79</v>
      </c>
      <c r="BK88" s="225">
        <f>ROUND(I88*H88,2)</f>
        <v>0</v>
      </c>
      <c r="BL88" s="18" t="s">
        <v>1715</v>
      </c>
      <c r="BM88" s="224" t="s">
        <v>1720</v>
      </c>
    </row>
    <row r="89" spans="1:51" s="14" customFormat="1" ht="12">
      <c r="A89" s="14"/>
      <c r="B89" s="243"/>
      <c r="C89" s="244"/>
      <c r="D89" s="234" t="s">
        <v>599</v>
      </c>
      <c r="E89" s="245" t="s">
        <v>19</v>
      </c>
      <c r="F89" s="246" t="s">
        <v>1721</v>
      </c>
      <c r="G89" s="244"/>
      <c r="H89" s="247">
        <v>1</v>
      </c>
      <c r="I89" s="248"/>
      <c r="J89" s="244"/>
      <c r="K89" s="244"/>
      <c r="L89" s="249"/>
      <c r="M89" s="250"/>
      <c r="N89" s="251"/>
      <c r="O89" s="251"/>
      <c r="P89" s="251"/>
      <c r="Q89" s="251"/>
      <c r="R89" s="251"/>
      <c r="S89" s="251"/>
      <c r="T89" s="252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T89" s="253" t="s">
        <v>599</v>
      </c>
      <c r="AU89" s="253" t="s">
        <v>81</v>
      </c>
      <c r="AV89" s="14" t="s">
        <v>81</v>
      </c>
      <c r="AW89" s="14" t="s">
        <v>33</v>
      </c>
      <c r="AX89" s="14" t="s">
        <v>79</v>
      </c>
      <c r="AY89" s="253" t="s">
        <v>156</v>
      </c>
    </row>
    <row r="90" spans="1:63" s="12" customFormat="1" ht="22.8" customHeight="1">
      <c r="A90" s="12"/>
      <c r="B90" s="197"/>
      <c r="C90" s="198"/>
      <c r="D90" s="199" t="s">
        <v>71</v>
      </c>
      <c r="E90" s="211" t="s">
        <v>1722</v>
      </c>
      <c r="F90" s="211" t="s">
        <v>1723</v>
      </c>
      <c r="G90" s="198"/>
      <c r="H90" s="198"/>
      <c r="I90" s="201"/>
      <c r="J90" s="212">
        <f>BK90</f>
        <v>0</v>
      </c>
      <c r="K90" s="198"/>
      <c r="L90" s="203"/>
      <c r="M90" s="204"/>
      <c r="N90" s="205"/>
      <c r="O90" s="205"/>
      <c r="P90" s="206">
        <f>SUM(P91:P92)</f>
        <v>0</v>
      </c>
      <c r="Q90" s="205"/>
      <c r="R90" s="206">
        <f>SUM(R91:R92)</f>
        <v>0</v>
      </c>
      <c r="S90" s="205"/>
      <c r="T90" s="207">
        <f>SUM(T91:T92)</f>
        <v>0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208" t="s">
        <v>177</v>
      </c>
      <c r="AT90" s="209" t="s">
        <v>71</v>
      </c>
      <c r="AU90" s="209" t="s">
        <v>79</v>
      </c>
      <c r="AY90" s="208" t="s">
        <v>156</v>
      </c>
      <c r="BK90" s="210">
        <f>SUM(BK91:BK92)</f>
        <v>0</v>
      </c>
    </row>
    <row r="91" spans="1:65" s="2" customFormat="1" ht="16.5" customHeight="1">
      <c r="A91" s="39"/>
      <c r="B91" s="40"/>
      <c r="C91" s="213" t="s">
        <v>169</v>
      </c>
      <c r="D91" s="213" t="s">
        <v>159</v>
      </c>
      <c r="E91" s="214" t="s">
        <v>1724</v>
      </c>
      <c r="F91" s="215" t="s">
        <v>1723</v>
      </c>
      <c r="G91" s="216" t="s">
        <v>622</v>
      </c>
      <c r="H91" s="217">
        <v>1</v>
      </c>
      <c r="I91" s="218"/>
      <c r="J91" s="219">
        <f>ROUND(I91*H91,2)</f>
        <v>0</v>
      </c>
      <c r="K91" s="215" t="s">
        <v>163</v>
      </c>
      <c r="L91" s="45"/>
      <c r="M91" s="220" t="s">
        <v>19</v>
      </c>
      <c r="N91" s="221" t="s">
        <v>43</v>
      </c>
      <c r="O91" s="85"/>
      <c r="P91" s="222">
        <f>O91*H91</f>
        <v>0</v>
      </c>
      <c r="Q91" s="222">
        <v>0</v>
      </c>
      <c r="R91" s="222">
        <f>Q91*H91</f>
        <v>0</v>
      </c>
      <c r="S91" s="222">
        <v>0</v>
      </c>
      <c r="T91" s="223">
        <f>S91*H91</f>
        <v>0</v>
      </c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R91" s="224" t="s">
        <v>1715</v>
      </c>
      <c r="AT91" s="224" t="s">
        <v>159</v>
      </c>
      <c r="AU91" s="224" t="s">
        <v>81</v>
      </c>
      <c r="AY91" s="18" t="s">
        <v>156</v>
      </c>
      <c r="BE91" s="225">
        <f>IF(N91="základní",J91,0)</f>
        <v>0</v>
      </c>
      <c r="BF91" s="225">
        <f>IF(N91="snížená",J91,0)</f>
        <v>0</v>
      </c>
      <c r="BG91" s="225">
        <f>IF(N91="zákl. přenesená",J91,0)</f>
        <v>0</v>
      </c>
      <c r="BH91" s="225">
        <f>IF(N91="sníž. přenesená",J91,0)</f>
        <v>0</v>
      </c>
      <c r="BI91" s="225">
        <f>IF(N91="nulová",J91,0)</f>
        <v>0</v>
      </c>
      <c r="BJ91" s="18" t="s">
        <v>79</v>
      </c>
      <c r="BK91" s="225">
        <f>ROUND(I91*H91,2)</f>
        <v>0</v>
      </c>
      <c r="BL91" s="18" t="s">
        <v>1715</v>
      </c>
      <c r="BM91" s="224" t="s">
        <v>1725</v>
      </c>
    </row>
    <row r="92" spans="1:51" s="14" customFormat="1" ht="12">
      <c r="A92" s="14"/>
      <c r="B92" s="243"/>
      <c r="C92" s="244"/>
      <c r="D92" s="234" t="s">
        <v>599</v>
      </c>
      <c r="E92" s="245" t="s">
        <v>19</v>
      </c>
      <c r="F92" s="246" t="s">
        <v>1726</v>
      </c>
      <c r="G92" s="244"/>
      <c r="H92" s="247">
        <v>1</v>
      </c>
      <c r="I92" s="248"/>
      <c r="J92" s="244"/>
      <c r="K92" s="244"/>
      <c r="L92" s="249"/>
      <c r="M92" s="250"/>
      <c r="N92" s="251"/>
      <c r="O92" s="251"/>
      <c r="P92" s="251"/>
      <c r="Q92" s="251"/>
      <c r="R92" s="251"/>
      <c r="S92" s="251"/>
      <c r="T92" s="252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T92" s="253" t="s">
        <v>599</v>
      </c>
      <c r="AU92" s="253" t="s">
        <v>81</v>
      </c>
      <c r="AV92" s="14" t="s">
        <v>81</v>
      </c>
      <c r="AW92" s="14" t="s">
        <v>33</v>
      </c>
      <c r="AX92" s="14" t="s">
        <v>79</v>
      </c>
      <c r="AY92" s="253" t="s">
        <v>156</v>
      </c>
    </row>
    <row r="93" spans="1:63" s="12" customFormat="1" ht="22.8" customHeight="1">
      <c r="A93" s="12"/>
      <c r="B93" s="197"/>
      <c r="C93" s="198"/>
      <c r="D93" s="199" t="s">
        <v>71</v>
      </c>
      <c r="E93" s="211" t="s">
        <v>1727</v>
      </c>
      <c r="F93" s="211" t="s">
        <v>1728</v>
      </c>
      <c r="G93" s="198"/>
      <c r="H93" s="198"/>
      <c r="I93" s="201"/>
      <c r="J93" s="212">
        <f>BK93</f>
        <v>0</v>
      </c>
      <c r="K93" s="198"/>
      <c r="L93" s="203"/>
      <c r="M93" s="204"/>
      <c r="N93" s="205"/>
      <c r="O93" s="205"/>
      <c r="P93" s="206">
        <f>SUM(P94:P99)</f>
        <v>0</v>
      </c>
      <c r="Q93" s="205"/>
      <c r="R93" s="206">
        <f>SUM(R94:R99)</f>
        <v>0</v>
      </c>
      <c r="S93" s="205"/>
      <c r="T93" s="207">
        <f>SUM(T94:T99)</f>
        <v>0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08" t="s">
        <v>177</v>
      </c>
      <c r="AT93" s="209" t="s">
        <v>71</v>
      </c>
      <c r="AU93" s="209" t="s">
        <v>79</v>
      </c>
      <c r="AY93" s="208" t="s">
        <v>156</v>
      </c>
      <c r="BK93" s="210">
        <f>SUM(BK94:BK99)</f>
        <v>0</v>
      </c>
    </row>
    <row r="94" spans="1:65" s="2" customFormat="1" ht="16.5" customHeight="1">
      <c r="A94" s="39"/>
      <c r="B94" s="40"/>
      <c r="C94" s="213" t="s">
        <v>164</v>
      </c>
      <c r="D94" s="213" t="s">
        <v>159</v>
      </c>
      <c r="E94" s="214" t="s">
        <v>1729</v>
      </c>
      <c r="F94" s="215" t="s">
        <v>1730</v>
      </c>
      <c r="G94" s="216" t="s">
        <v>622</v>
      </c>
      <c r="H94" s="217">
        <v>1</v>
      </c>
      <c r="I94" s="218"/>
      <c r="J94" s="219">
        <f>ROUND(I94*H94,2)</f>
        <v>0</v>
      </c>
      <c r="K94" s="215" t="s">
        <v>163</v>
      </c>
      <c r="L94" s="45"/>
      <c r="M94" s="220" t="s">
        <v>19</v>
      </c>
      <c r="N94" s="221" t="s">
        <v>43</v>
      </c>
      <c r="O94" s="85"/>
      <c r="P94" s="222">
        <f>O94*H94</f>
        <v>0</v>
      </c>
      <c r="Q94" s="222">
        <v>0</v>
      </c>
      <c r="R94" s="222">
        <f>Q94*H94</f>
        <v>0</v>
      </c>
      <c r="S94" s="222">
        <v>0</v>
      </c>
      <c r="T94" s="223">
        <f>S94*H94</f>
        <v>0</v>
      </c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R94" s="224" t="s">
        <v>1715</v>
      </c>
      <c r="AT94" s="224" t="s">
        <v>159</v>
      </c>
      <c r="AU94" s="224" t="s">
        <v>81</v>
      </c>
      <c r="AY94" s="18" t="s">
        <v>156</v>
      </c>
      <c r="BE94" s="225">
        <f>IF(N94="základní",J94,0)</f>
        <v>0</v>
      </c>
      <c r="BF94" s="225">
        <f>IF(N94="snížená",J94,0)</f>
        <v>0</v>
      </c>
      <c r="BG94" s="225">
        <f>IF(N94="zákl. přenesená",J94,0)</f>
        <v>0</v>
      </c>
      <c r="BH94" s="225">
        <f>IF(N94="sníž. přenesená",J94,0)</f>
        <v>0</v>
      </c>
      <c r="BI94" s="225">
        <f>IF(N94="nulová",J94,0)</f>
        <v>0</v>
      </c>
      <c r="BJ94" s="18" t="s">
        <v>79</v>
      </c>
      <c r="BK94" s="225">
        <f>ROUND(I94*H94,2)</f>
        <v>0</v>
      </c>
      <c r="BL94" s="18" t="s">
        <v>1715</v>
      </c>
      <c r="BM94" s="224" t="s">
        <v>1731</v>
      </c>
    </row>
    <row r="95" spans="1:51" s="14" customFormat="1" ht="12">
      <c r="A95" s="14"/>
      <c r="B95" s="243"/>
      <c r="C95" s="244"/>
      <c r="D95" s="234" t="s">
        <v>599</v>
      </c>
      <c r="E95" s="245" t="s">
        <v>19</v>
      </c>
      <c r="F95" s="246" t="s">
        <v>1732</v>
      </c>
      <c r="G95" s="244"/>
      <c r="H95" s="247">
        <v>1</v>
      </c>
      <c r="I95" s="248"/>
      <c r="J95" s="244"/>
      <c r="K95" s="244"/>
      <c r="L95" s="249"/>
      <c r="M95" s="250"/>
      <c r="N95" s="251"/>
      <c r="O95" s="251"/>
      <c r="P95" s="251"/>
      <c r="Q95" s="251"/>
      <c r="R95" s="251"/>
      <c r="S95" s="251"/>
      <c r="T95" s="252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T95" s="253" t="s">
        <v>599</v>
      </c>
      <c r="AU95" s="253" t="s">
        <v>81</v>
      </c>
      <c r="AV95" s="14" t="s">
        <v>81</v>
      </c>
      <c r="AW95" s="14" t="s">
        <v>33</v>
      </c>
      <c r="AX95" s="14" t="s">
        <v>79</v>
      </c>
      <c r="AY95" s="253" t="s">
        <v>156</v>
      </c>
    </row>
    <row r="96" spans="1:65" s="2" customFormat="1" ht="16.5" customHeight="1">
      <c r="A96" s="39"/>
      <c r="B96" s="40"/>
      <c r="C96" s="213" t="s">
        <v>177</v>
      </c>
      <c r="D96" s="213" t="s">
        <v>159</v>
      </c>
      <c r="E96" s="214" t="s">
        <v>1733</v>
      </c>
      <c r="F96" s="215" t="s">
        <v>1471</v>
      </c>
      <c r="G96" s="216" t="s">
        <v>622</v>
      </c>
      <c r="H96" s="217">
        <v>1</v>
      </c>
      <c r="I96" s="218"/>
      <c r="J96" s="219">
        <f>ROUND(I96*H96,2)</f>
        <v>0</v>
      </c>
      <c r="K96" s="215" t="s">
        <v>163</v>
      </c>
      <c r="L96" s="45"/>
      <c r="M96" s="220" t="s">
        <v>19</v>
      </c>
      <c r="N96" s="221" t="s">
        <v>43</v>
      </c>
      <c r="O96" s="85"/>
      <c r="P96" s="222">
        <f>O96*H96</f>
        <v>0</v>
      </c>
      <c r="Q96" s="222">
        <v>0</v>
      </c>
      <c r="R96" s="222">
        <f>Q96*H96</f>
        <v>0</v>
      </c>
      <c r="S96" s="222">
        <v>0</v>
      </c>
      <c r="T96" s="223">
        <f>S96*H96</f>
        <v>0</v>
      </c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R96" s="224" t="s">
        <v>1715</v>
      </c>
      <c r="AT96" s="224" t="s">
        <v>159</v>
      </c>
      <c r="AU96" s="224" t="s">
        <v>81</v>
      </c>
      <c r="AY96" s="18" t="s">
        <v>156</v>
      </c>
      <c r="BE96" s="225">
        <f>IF(N96="základní",J96,0)</f>
        <v>0</v>
      </c>
      <c r="BF96" s="225">
        <f>IF(N96="snížená",J96,0)</f>
        <v>0</v>
      </c>
      <c r="BG96" s="225">
        <f>IF(N96="zákl. přenesená",J96,0)</f>
        <v>0</v>
      </c>
      <c r="BH96" s="225">
        <f>IF(N96="sníž. přenesená",J96,0)</f>
        <v>0</v>
      </c>
      <c r="BI96" s="225">
        <f>IF(N96="nulová",J96,0)</f>
        <v>0</v>
      </c>
      <c r="BJ96" s="18" t="s">
        <v>79</v>
      </c>
      <c r="BK96" s="225">
        <f>ROUND(I96*H96,2)</f>
        <v>0</v>
      </c>
      <c r="BL96" s="18" t="s">
        <v>1715</v>
      </c>
      <c r="BM96" s="224" t="s">
        <v>1734</v>
      </c>
    </row>
    <row r="97" spans="1:51" s="14" customFormat="1" ht="12">
      <c r="A97" s="14"/>
      <c r="B97" s="243"/>
      <c r="C97" s="244"/>
      <c r="D97" s="234" t="s">
        <v>599</v>
      </c>
      <c r="E97" s="245" t="s">
        <v>19</v>
      </c>
      <c r="F97" s="246" t="s">
        <v>1735</v>
      </c>
      <c r="G97" s="244"/>
      <c r="H97" s="247">
        <v>1</v>
      </c>
      <c r="I97" s="248"/>
      <c r="J97" s="244"/>
      <c r="K97" s="244"/>
      <c r="L97" s="249"/>
      <c r="M97" s="250"/>
      <c r="N97" s="251"/>
      <c r="O97" s="251"/>
      <c r="P97" s="251"/>
      <c r="Q97" s="251"/>
      <c r="R97" s="251"/>
      <c r="S97" s="251"/>
      <c r="T97" s="252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T97" s="253" t="s">
        <v>599</v>
      </c>
      <c r="AU97" s="253" t="s">
        <v>81</v>
      </c>
      <c r="AV97" s="14" t="s">
        <v>81</v>
      </c>
      <c r="AW97" s="14" t="s">
        <v>33</v>
      </c>
      <c r="AX97" s="14" t="s">
        <v>79</v>
      </c>
      <c r="AY97" s="253" t="s">
        <v>156</v>
      </c>
    </row>
    <row r="98" spans="1:65" s="2" customFormat="1" ht="16.5" customHeight="1">
      <c r="A98" s="39"/>
      <c r="B98" s="40"/>
      <c r="C98" s="213" t="s">
        <v>157</v>
      </c>
      <c r="D98" s="213" t="s">
        <v>159</v>
      </c>
      <c r="E98" s="214" t="s">
        <v>1736</v>
      </c>
      <c r="F98" s="215" t="s">
        <v>1737</v>
      </c>
      <c r="G98" s="216" t="s">
        <v>622</v>
      </c>
      <c r="H98" s="217">
        <v>1</v>
      </c>
      <c r="I98" s="218"/>
      <c r="J98" s="219">
        <f>ROUND(I98*H98,2)</f>
        <v>0</v>
      </c>
      <c r="K98" s="215" t="s">
        <v>163</v>
      </c>
      <c r="L98" s="45"/>
      <c r="M98" s="220" t="s">
        <v>19</v>
      </c>
      <c r="N98" s="221" t="s">
        <v>43</v>
      </c>
      <c r="O98" s="85"/>
      <c r="P98" s="222">
        <f>O98*H98</f>
        <v>0</v>
      </c>
      <c r="Q98" s="222">
        <v>0</v>
      </c>
      <c r="R98" s="222">
        <f>Q98*H98</f>
        <v>0</v>
      </c>
      <c r="S98" s="222">
        <v>0</v>
      </c>
      <c r="T98" s="223">
        <f>S98*H98</f>
        <v>0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224" t="s">
        <v>1715</v>
      </c>
      <c r="AT98" s="224" t="s">
        <v>159</v>
      </c>
      <c r="AU98" s="224" t="s">
        <v>81</v>
      </c>
      <c r="AY98" s="18" t="s">
        <v>156</v>
      </c>
      <c r="BE98" s="225">
        <f>IF(N98="základní",J98,0)</f>
        <v>0</v>
      </c>
      <c r="BF98" s="225">
        <f>IF(N98="snížená",J98,0)</f>
        <v>0</v>
      </c>
      <c r="BG98" s="225">
        <f>IF(N98="zákl. přenesená",J98,0)</f>
        <v>0</v>
      </c>
      <c r="BH98" s="225">
        <f>IF(N98="sníž. přenesená",J98,0)</f>
        <v>0</v>
      </c>
      <c r="BI98" s="225">
        <f>IF(N98="nulová",J98,0)</f>
        <v>0</v>
      </c>
      <c r="BJ98" s="18" t="s">
        <v>79</v>
      </c>
      <c r="BK98" s="225">
        <f>ROUND(I98*H98,2)</f>
        <v>0</v>
      </c>
      <c r="BL98" s="18" t="s">
        <v>1715</v>
      </c>
      <c r="BM98" s="224" t="s">
        <v>1738</v>
      </c>
    </row>
    <row r="99" spans="1:51" s="14" customFormat="1" ht="12">
      <c r="A99" s="14"/>
      <c r="B99" s="243"/>
      <c r="C99" s="244"/>
      <c r="D99" s="234" t="s">
        <v>599</v>
      </c>
      <c r="E99" s="245" t="s">
        <v>19</v>
      </c>
      <c r="F99" s="246" t="s">
        <v>1739</v>
      </c>
      <c r="G99" s="244"/>
      <c r="H99" s="247">
        <v>1</v>
      </c>
      <c r="I99" s="248"/>
      <c r="J99" s="244"/>
      <c r="K99" s="244"/>
      <c r="L99" s="249"/>
      <c r="M99" s="280"/>
      <c r="N99" s="281"/>
      <c r="O99" s="281"/>
      <c r="P99" s="281"/>
      <c r="Q99" s="281"/>
      <c r="R99" s="281"/>
      <c r="S99" s="281"/>
      <c r="T99" s="282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T99" s="253" t="s">
        <v>599</v>
      </c>
      <c r="AU99" s="253" t="s">
        <v>81</v>
      </c>
      <c r="AV99" s="14" t="s">
        <v>81</v>
      </c>
      <c r="AW99" s="14" t="s">
        <v>33</v>
      </c>
      <c r="AX99" s="14" t="s">
        <v>79</v>
      </c>
      <c r="AY99" s="253" t="s">
        <v>156</v>
      </c>
    </row>
    <row r="100" spans="1:31" s="2" customFormat="1" ht="6.95" customHeight="1">
      <c r="A100" s="39"/>
      <c r="B100" s="60"/>
      <c r="C100" s="61"/>
      <c r="D100" s="61"/>
      <c r="E100" s="61"/>
      <c r="F100" s="61"/>
      <c r="G100" s="61"/>
      <c r="H100" s="61"/>
      <c r="I100" s="61"/>
      <c r="J100" s="61"/>
      <c r="K100" s="61"/>
      <c r="L100" s="45"/>
      <c r="M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</row>
  </sheetData>
  <sheetProtection password="CC35" sheet="1" objects="1" scenarios="1" formatColumns="0" formatRows="0" autoFilter="0"/>
  <autoFilter ref="C82:K99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83" customWidth="1"/>
    <col min="2" max="2" width="1.7109375" style="283" customWidth="1"/>
    <col min="3" max="4" width="5.00390625" style="283" customWidth="1"/>
    <col min="5" max="5" width="11.7109375" style="283" customWidth="1"/>
    <col min="6" max="6" width="9.140625" style="283" customWidth="1"/>
    <col min="7" max="7" width="5.00390625" style="283" customWidth="1"/>
    <col min="8" max="8" width="77.8515625" style="283" customWidth="1"/>
    <col min="9" max="10" width="20.00390625" style="283" customWidth="1"/>
    <col min="11" max="11" width="1.7109375" style="283" customWidth="1"/>
  </cols>
  <sheetData>
    <row r="1" s="1" customFormat="1" ht="37.5" customHeight="1"/>
    <row r="2" spans="2:11" s="1" customFormat="1" ht="7.5" customHeight="1">
      <c r="B2" s="284"/>
      <c r="C2" s="285"/>
      <c r="D2" s="285"/>
      <c r="E2" s="285"/>
      <c r="F2" s="285"/>
      <c r="G2" s="285"/>
      <c r="H2" s="285"/>
      <c r="I2" s="285"/>
      <c r="J2" s="285"/>
      <c r="K2" s="286"/>
    </row>
    <row r="3" spans="2:11" s="16" customFormat="1" ht="45" customHeight="1">
      <c r="B3" s="287"/>
      <c r="C3" s="288" t="s">
        <v>1740</v>
      </c>
      <c r="D3" s="288"/>
      <c r="E3" s="288"/>
      <c r="F3" s="288"/>
      <c r="G3" s="288"/>
      <c r="H3" s="288"/>
      <c r="I3" s="288"/>
      <c r="J3" s="288"/>
      <c r="K3" s="289"/>
    </row>
    <row r="4" spans="2:11" s="1" customFormat="1" ht="25.5" customHeight="1">
      <c r="B4" s="290"/>
      <c r="C4" s="291" t="s">
        <v>1741</v>
      </c>
      <c r="D4" s="291"/>
      <c r="E4" s="291"/>
      <c r="F4" s="291"/>
      <c r="G4" s="291"/>
      <c r="H4" s="291"/>
      <c r="I4" s="291"/>
      <c r="J4" s="291"/>
      <c r="K4" s="292"/>
    </row>
    <row r="5" spans="2:11" s="1" customFormat="1" ht="5.25" customHeight="1">
      <c r="B5" s="290"/>
      <c r="C5" s="293"/>
      <c r="D5" s="293"/>
      <c r="E5" s="293"/>
      <c r="F5" s="293"/>
      <c r="G5" s="293"/>
      <c r="H5" s="293"/>
      <c r="I5" s="293"/>
      <c r="J5" s="293"/>
      <c r="K5" s="292"/>
    </row>
    <row r="6" spans="2:11" s="1" customFormat="1" ht="15" customHeight="1">
      <c r="B6" s="290"/>
      <c r="C6" s="294" t="s">
        <v>1742</v>
      </c>
      <c r="D6" s="294"/>
      <c r="E6" s="294"/>
      <c r="F6" s="294"/>
      <c r="G6" s="294"/>
      <c r="H6" s="294"/>
      <c r="I6" s="294"/>
      <c r="J6" s="294"/>
      <c r="K6" s="292"/>
    </row>
    <row r="7" spans="2:11" s="1" customFormat="1" ht="15" customHeight="1">
      <c r="B7" s="295"/>
      <c r="C7" s="294" t="s">
        <v>1743</v>
      </c>
      <c r="D7" s="294"/>
      <c r="E7" s="294"/>
      <c r="F7" s="294"/>
      <c r="G7" s="294"/>
      <c r="H7" s="294"/>
      <c r="I7" s="294"/>
      <c r="J7" s="294"/>
      <c r="K7" s="292"/>
    </row>
    <row r="8" spans="2:11" s="1" customFormat="1" ht="12.75" customHeight="1">
      <c r="B8" s="295"/>
      <c r="C8" s="294"/>
      <c r="D8" s="294"/>
      <c r="E8" s="294"/>
      <c r="F8" s="294"/>
      <c r="G8" s="294"/>
      <c r="H8" s="294"/>
      <c r="I8" s="294"/>
      <c r="J8" s="294"/>
      <c r="K8" s="292"/>
    </row>
    <row r="9" spans="2:11" s="1" customFormat="1" ht="15" customHeight="1">
      <c r="B9" s="295"/>
      <c r="C9" s="294" t="s">
        <v>1744</v>
      </c>
      <c r="D9" s="294"/>
      <c r="E9" s="294"/>
      <c r="F9" s="294"/>
      <c r="G9" s="294"/>
      <c r="H9" s="294"/>
      <c r="I9" s="294"/>
      <c r="J9" s="294"/>
      <c r="K9" s="292"/>
    </row>
    <row r="10" spans="2:11" s="1" customFormat="1" ht="15" customHeight="1">
      <c r="B10" s="295"/>
      <c r="C10" s="294"/>
      <c r="D10" s="294" t="s">
        <v>1745</v>
      </c>
      <c r="E10" s="294"/>
      <c r="F10" s="294"/>
      <c r="G10" s="294"/>
      <c r="H10" s="294"/>
      <c r="I10" s="294"/>
      <c r="J10" s="294"/>
      <c r="K10" s="292"/>
    </row>
    <row r="11" spans="2:11" s="1" customFormat="1" ht="15" customHeight="1">
      <c r="B11" s="295"/>
      <c r="C11" s="296"/>
      <c r="D11" s="294" t="s">
        <v>1746</v>
      </c>
      <c r="E11" s="294"/>
      <c r="F11" s="294"/>
      <c r="G11" s="294"/>
      <c r="H11" s="294"/>
      <c r="I11" s="294"/>
      <c r="J11" s="294"/>
      <c r="K11" s="292"/>
    </row>
    <row r="12" spans="2:11" s="1" customFormat="1" ht="15" customHeight="1">
      <c r="B12" s="295"/>
      <c r="C12" s="296"/>
      <c r="D12" s="294"/>
      <c r="E12" s="294"/>
      <c r="F12" s="294"/>
      <c r="G12" s="294"/>
      <c r="H12" s="294"/>
      <c r="I12" s="294"/>
      <c r="J12" s="294"/>
      <c r="K12" s="292"/>
    </row>
    <row r="13" spans="2:11" s="1" customFormat="1" ht="15" customHeight="1">
      <c r="B13" s="295"/>
      <c r="C13" s="296"/>
      <c r="D13" s="297" t="s">
        <v>1747</v>
      </c>
      <c r="E13" s="294"/>
      <c r="F13" s="294"/>
      <c r="G13" s="294"/>
      <c r="H13" s="294"/>
      <c r="I13" s="294"/>
      <c r="J13" s="294"/>
      <c r="K13" s="292"/>
    </row>
    <row r="14" spans="2:11" s="1" customFormat="1" ht="12.75" customHeight="1">
      <c r="B14" s="295"/>
      <c r="C14" s="296"/>
      <c r="D14" s="296"/>
      <c r="E14" s="296"/>
      <c r="F14" s="296"/>
      <c r="G14" s="296"/>
      <c r="H14" s="296"/>
      <c r="I14" s="296"/>
      <c r="J14" s="296"/>
      <c r="K14" s="292"/>
    </row>
    <row r="15" spans="2:11" s="1" customFormat="1" ht="15" customHeight="1">
      <c r="B15" s="295"/>
      <c r="C15" s="296"/>
      <c r="D15" s="294" t="s">
        <v>1748</v>
      </c>
      <c r="E15" s="294"/>
      <c r="F15" s="294"/>
      <c r="G15" s="294"/>
      <c r="H15" s="294"/>
      <c r="I15" s="294"/>
      <c r="J15" s="294"/>
      <c r="K15" s="292"/>
    </row>
    <row r="16" spans="2:11" s="1" customFormat="1" ht="15" customHeight="1">
      <c r="B16" s="295"/>
      <c r="C16" s="296"/>
      <c r="D16" s="294" t="s">
        <v>1749</v>
      </c>
      <c r="E16" s="294"/>
      <c r="F16" s="294"/>
      <c r="G16" s="294"/>
      <c r="H16" s="294"/>
      <c r="I16" s="294"/>
      <c r="J16" s="294"/>
      <c r="K16" s="292"/>
    </row>
    <row r="17" spans="2:11" s="1" customFormat="1" ht="15" customHeight="1">
      <c r="B17" s="295"/>
      <c r="C17" s="296"/>
      <c r="D17" s="294" t="s">
        <v>1750</v>
      </c>
      <c r="E17" s="294"/>
      <c r="F17" s="294"/>
      <c r="G17" s="294"/>
      <c r="H17" s="294"/>
      <c r="I17" s="294"/>
      <c r="J17" s="294"/>
      <c r="K17" s="292"/>
    </row>
    <row r="18" spans="2:11" s="1" customFormat="1" ht="15" customHeight="1">
      <c r="B18" s="295"/>
      <c r="C18" s="296"/>
      <c r="D18" s="296"/>
      <c r="E18" s="298" t="s">
        <v>78</v>
      </c>
      <c r="F18" s="294" t="s">
        <v>1751</v>
      </c>
      <c r="G18" s="294"/>
      <c r="H18" s="294"/>
      <c r="I18" s="294"/>
      <c r="J18" s="294"/>
      <c r="K18" s="292"/>
    </row>
    <row r="19" spans="2:11" s="1" customFormat="1" ht="15" customHeight="1">
      <c r="B19" s="295"/>
      <c r="C19" s="296"/>
      <c r="D19" s="296"/>
      <c r="E19" s="298" t="s">
        <v>1752</v>
      </c>
      <c r="F19" s="294" t="s">
        <v>1753</v>
      </c>
      <c r="G19" s="294"/>
      <c r="H19" s="294"/>
      <c r="I19" s="294"/>
      <c r="J19" s="294"/>
      <c r="K19" s="292"/>
    </row>
    <row r="20" spans="2:11" s="1" customFormat="1" ht="15" customHeight="1">
      <c r="B20" s="295"/>
      <c r="C20" s="296"/>
      <c r="D20" s="296"/>
      <c r="E20" s="298" t="s">
        <v>1754</v>
      </c>
      <c r="F20" s="294" t="s">
        <v>1755</v>
      </c>
      <c r="G20" s="294"/>
      <c r="H20" s="294"/>
      <c r="I20" s="294"/>
      <c r="J20" s="294"/>
      <c r="K20" s="292"/>
    </row>
    <row r="21" spans="2:11" s="1" customFormat="1" ht="15" customHeight="1">
      <c r="B21" s="295"/>
      <c r="C21" s="296"/>
      <c r="D21" s="296"/>
      <c r="E21" s="298" t="s">
        <v>1756</v>
      </c>
      <c r="F21" s="294" t="s">
        <v>1757</v>
      </c>
      <c r="G21" s="294"/>
      <c r="H21" s="294"/>
      <c r="I21" s="294"/>
      <c r="J21" s="294"/>
      <c r="K21" s="292"/>
    </row>
    <row r="22" spans="2:11" s="1" customFormat="1" ht="15" customHeight="1">
      <c r="B22" s="295"/>
      <c r="C22" s="296"/>
      <c r="D22" s="296"/>
      <c r="E22" s="298" t="s">
        <v>1758</v>
      </c>
      <c r="F22" s="294" t="s">
        <v>1759</v>
      </c>
      <c r="G22" s="294"/>
      <c r="H22" s="294"/>
      <c r="I22" s="294"/>
      <c r="J22" s="294"/>
      <c r="K22" s="292"/>
    </row>
    <row r="23" spans="2:11" s="1" customFormat="1" ht="15" customHeight="1">
      <c r="B23" s="295"/>
      <c r="C23" s="296"/>
      <c r="D23" s="296"/>
      <c r="E23" s="298" t="s">
        <v>84</v>
      </c>
      <c r="F23" s="294" t="s">
        <v>1760</v>
      </c>
      <c r="G23" s="294"/>
      <c r="H23" s="294"/>
      <c r="I23" s="294"/>
      <c r="J23" s="294"/>
      <c r="K23" s="292"/>
    </row>
    <row r="24" spans="2:11" s="1" customFormat="1" ht="12.75" customHeight="1">
      <c r="B24" s="295"/>
      <c r="C24" s="296"/>
      <c r="D24" s="296"/>
      <c r="E24" s="296"/>
      <c r="F24" s="296"/>
      <c r="G24" s="296"/>
      <c r="H24" s="296"/>
      <c r="I24" s="296"/>
      <c r="J24" s="296"/>
      <c r="K24" s="292"/>
    </row>
    <row r="25" spans="2:11" s="1" customFormat="1" ht="15" customHeight="1">
      <c r="B25" s="295"/>
      <c r="C25" s="294" t="s">
        <v>1761</v>
      </c>
      <c r="D25" s="294"/>
      <c r="E25" s="294"/>
      <c r="F25" s="294"/>
      <c r="G25" s="294"/>
      <c r="H25" s="294"/>
      <c r="I25" s="294"/>
      <c r="J25" s="294"/>
      <c r="K25" s="292"/>
    </row>
    <row r="26" spans="2:11" s="1" customFormat="1" ht="15" customHeight="1">
      <c r="B26" s="295"/>
      <c r="C26" s="294" t="s">
        <v>1762</v>
      </c>
      <c r="D26" s="294"/>
      <c r="E26" s="294"/>
      <c r="F26" s="294"/>
      <c r="G26" s="294"/>
      <c r="H26" s="294"/>
      <c r="I26" s="294"/>
      <c r="J26" s="294"/>
      <c r="K26" s="292"/>
    </row>
    <row r="27" spans="2:11" s="1" customFormat="1" ht="15" customHeight="1">
      <c r="B27" s="295"/>
      <c r="C27" s="294"/>
      <c r="D27" s="294" t="s">
        <v>1763</v>
      </c>
      <c r="E27" s="294"/>
      <c r="F27" s="294"/>
      <c r="G27" s="294"/>
      <c r="H27" s="294"/>
      <c r="I27" s="294"/>
      <c r="J27" s="294"/>
      <c r="K27" s="292"/>
    </row>
    <row r="28" spans="2:11" s="1" customFormat="1" ht="15" customHeight="1">
      <c r="B28" s="295"/>
      <c r="C28" s="296"/>
      <c r="D28" s="294" t="s">
        <v>1764</v>
      </c>
      <c r="E28" s="294"/>
      <c r="F28" s="294"/>
      <c r="G28" s="294"/>
      <c r="H28" s="294"/>
      <c r="I28" s="294"/>
      <c r="J28" s="294"/>
      <c r="K28" s="292"/>
    </row>
    <row r="29" spans="2:11" s="1" customFormat="1" ht="12.75" customHeight="1">
      <c r="B29" s="295"/>
      <c r="C29" s="296"/>
      <c r="D29" s="296"/>
      <c r="E29" s="296"/>
      <c r="F29" s="296"/>
      <c r="G29" s="296"/>
      <c r="H29" s="296"/>
      <c r="I29" s="296"/>
      <c r="J29" s="296"/>
      <c r="K29" s="292"/>
    </row>
    <row r="30" spans="2:11" s="1" customFormat="1" ht="15" customHeight="1">
      <c r="B30" s="295"/>
      <c r="C30" s="296"/>
      <c r="D30" s="294" t="s">
        <v>1765</v>
      </c>
      <c r="E30" s="294"/>
      <c r="F30" s="294"/>
      <c r="G30" s="294"/>
      <c r="H30" s="294"/>
      <c r="I30" s="294"/>
      <c r="J30" s="294"/>
      <c r="K30" s="292"/>
    </row>
    <row r="31" spans="2:11" s="1" customFormat="1" ht="15" customHeight="1">
      <c r="B31" s="295"/>
      <c r="C31" s="296"/>
      <c r="D31" s="294" t="s">
        <v>1766</v>
      </c>
      <c r="E31" s="294"/>
      <c r="F31" s="294"/>
      <c r="G31" s="294"/>
      <c r="H31" s="294"/>
      <c r="I31" s="294"/>
      <c r="J31" s="294"/>
      <c r="K31" s="292"/>
    </row>
    <row r="32" spans="2:11" s="1" customFormat="1" ht="12.75" customHeight="1">
      <c r="B32" s="295"/>
      <c r="C32" s="296"/>
      <c r="D32" s="296"/>
      <c r="E32" s="296"/>
      <c r="F32" s="296"/>
      <c r="G32" s="296"/>
      <c r="H32" s="296"/>
      <c r="I32" s="296"/>
      <c r="J32" s="296"/>
      <c r="K32" s="292"/>
    </row>
    <row r="33" spans="2:11" s="1" customFormat="1" ht="15" customHeight="1">
      <c r="B33" s="295"/>
      <c r="C33" s="296"/>
      <c r="D33" s="294" t="s">
        <v>1767</v>
      </c>
      <c r="E33" s="294"/>
      <c r="F33" s="294"/>
      <c r="G33" s="294"/>
      <c r="H33" s="294"/>
      <c r="I33" s="294"/>
      <c r="J33" s="294"/>
      <c r="K33" s="292"/>
    </row>
    <row r="34" spans="2:11" s="1" customFormat="1" ht="15" customHeight="1">
      <c r="B34" s="295"/>
      <c r="C34" s="296"/>
      <c r="D34" s="294" t="s">
        <v>1768</v>
      </c>
      <c r="E34" s="294"/>
      <c r="F34" s="294"/>
      <c r="G34" s="294"/>
      <c r="H34" s="294"/>
      <c r="I34" s="294"/>
      <c r="J34" s="294"/>
      <c r="K34" s="292"/>
    </row>
    <row r="35" spans="2:11" s="1" customFormat="1" ht="15" customHeight="1">
      <c r="B35" s="295"/>
      <c r="C35" s="296"/>
      <c r="D35" s="294" t="s">
        <v>1769</v>
      </c>
      <c r="E35" s="294"/>
      <c r="F35" s="294"/>
      <c r="G35" s="294"/>
      <c r="H35" s="294"/>
      <c r="I35" s="294"/>
      <c r="J35" s="294"/>
      <c r="K35" s="292"/>
    </row>
    <row r="36" spans="2:11" s="1" customFormat="1" ht="15" customHeight="1">
      <c r="B36" s="295"/>
      <c r="C36" s="296"/>
      <c r="D36" s="294"/>
      <c r="E36" s="297" t="s">
        <v>142</v>
      </c>
      <c r="F36" s="294"/>
      <c r="G36" s="294" t="s">
        <v>1770</v>
      </c>
      <c r="H36" s="294"/>
      <c r="I36" s="294"/>
      <c r="J36" s="294"/>
      <c r="K36" s="292"/>
    </row>
    <row r="37" spans="2:11" s="1" customFormat="1" ht="30.75" customHeight="1">
      <c r="B37" s="295"/>
      <c r="C37" s="296"/>
      <c r="D37" s="294"/>
      <c r="E37" s="297" t="s">
        <v>1771</v>
      </c>
      <c r="F37" s="294"/>
      <c r="G37" s="294" t="s">
        <v>1772</v>
      </c>
      <c r="H37" s="294"/>
      <c r="I37" s="294"/>
      <c r="J37" s="294"/>
      <c r="K37" s="292"/>
    </row>
    <row r="38" spans="2:11" s="1" customFormat="1" ht="15" customHeight="1">
      <c r="B38" s="295"/>
      <c r="C38" s="296"/>
      <c r="D38" s="294"/>
      <c r="E38" s="297" t="s">
        <v>53</v>
      </c>
      <c r="F38" s="294"/>
      <c r="G38" s="294" t="s">
        <v>1773</v>
      </c>
      <c r="H38" s="294"/>
      <c r="I38" s="294"/>
      <c r="J38" s="294"/>
      <c r="K38" s="292"/>
    </row>
    <row r="39" spans="2:11" s="1" customFormat="1" ht="15" customHeight="1">
      <c r="B39" s="295"/>
      <c r="C39" s="296"/>
      <c r="D39" s="294"/>
      <c r="E39" s="297" t="s">
        <v>54</v>
      </c>
      <c r="F39" s="294"/>
      <c r="G39" s="294" t="s">
        <v>1774</v>
      </c>
      <c r="H39" s="294"/>
      <c r="I39" s="294"/>
      <c r="J39" s="294"/>
      <c r="K39" s="292"/>
    </row>
    <row r="40" spans="2:11" s="1" customFormat="1" ht="15" customHeight="1">
      <c r="B40" s="295"/>
      <c r="C40" s="296"/>
      <c r="D40" s="294"/>
      <c r="E40" s="297" t="s">
        <v>143</v>
      </c>
      <c r="F40" s="294"/>
      <c r="G40" s="294" t="s">
        <v>1775</v>
      </c>
      <c r="H40" s="294"/>
      <c r="I40" s="294"/>
      <c r="J40" s="294"/>
      <c r="K40" s="292"/>
    </row>
    <row r="41" spans="2:11" s="1" customFormat="1" ht="15" customHeight="1">
      <c r="B41" s="295"/>
      <c r="C41" s="296"/>
      <c r="D41" s="294"/>
      <c r="E41" s="297" t="s">
        <v>144</v>
      </c>
      <c r="F41" s="294"/>
      <c r="G41" s="294" t="s">
        <v>1776</v>
      </c>
      <c r="H41" s="294"/>
      <c r="I41" s="294"/>
      <c r="J41" s="294"/>
      <c r="K41" s="292"/>
    </row>
    <row r="42" spans="2:11" s="1" customFormat="1" ht="15" customHeight="1">
      <c r="B42" s="295"/>
      <c r="C42" s="296"/>
      <c r="D42" s="294"/>
      <c r="E42" s="297" t="s">
        <v>1777</v>
      </c>
      <c r="F42" s="294"/>
      <c r="G42" s="294" t="s">
        <v>1778</v>
      </c>
      <c r="H42" s="294"/>
      <c r="I42" s="294"/>
      <c r="J42" s="294"/>
      <c r="K42" s="292"/>
    </row>
    <row r="43" spans="2:11" s="1" customFormat="1" ht="15" customHeight="1">
      <c r="B43" s="295"/>
      <c r="C43" s="296"/>
      <c r="D43" s="294"/>
      <c r="E43" s="297"/>
      <c r="F43" s="294"/>
      <c r="G43" s="294" t="s">
        <v>1779</v>
      </c>
      <c r="H43" s="294"/>
      <c r="I43" s="294"/>
      <c r="J43" s="294"/>
      <c r="K43" s="292"/>
    </row>
    <row r="44" spans="2:11" s="1" customFormat="1" ht="15" customHeight="1">
      <c r="B44" s="295"/>
      <c r="C44" s="296"/>
      <c r="D44" s="294"/>
      <c r="E44" s="297" t="s">
        <v>1780</v>
      </c>
      <c r="F44" s="294"/>
      <c r="G44" s="294" t="s">
        <v>1781</v>
      </c>
      <c r="H44" s="294"/>
      <c r="I44" s="294"/>
      <c r="J44" s="294"/>
      <c r="K44" s="292"/>
    </row>
    <row r="45" spans="2:11" s="1" customFormat="1" ht="15" customHeight="1">
      <c r="B45" s="295"/>
      <c r="C45" s="296"/>
      <c r="D45" s="294"/>
      <c r="E45" s="297" t="s">
        <v>146</v>
      </c>
      <c r="F45" s="294"/>
      <c r="G45" s="294" t="s">
        <v>1782</v>
      </c>
      <c r="H45" s="294"/>
      <c r="I45" s="294"/>
      <c r="J45" s="294"/>
      <c r="K45" s="292"/>
    </row>
    <row r="46" spans="2:11" s="1" customFormat="1" ht="12.75" customHeight="1">
      <c r="B46" s="295"/>
      <c r="C46" s="296"/>
      <c r="D46" s="294"/>
      <c r="E46" s="294"/>
      <c r="F46" s="294"/>
      <c r="G46" s="294"/>
      <c r="H46" s="294"/>
      <c r="I46" s="294"/>
      <c r="J46" s="294"/>
      <c r="K46" s="292"/>
    </row>
    <row r="47" spans="2:11" s="1" customFormat="1" ht="15" customHeight="1">
      <c r="B47" s="295"/>
      <c r="C47" s="296"/>
      <c r="D47" s="294" t="s">
        <v>1783</v>
      </c>
      <c r="E47" s="294"/>
      <c r="F47" s="294"/>
      <c r="G47" s="294"/>
      <c r="H47" s="294"/>
      <c r="I47" s="294"/>
      <c r="J47" s="294"/>
      <c r="K47" s="292"/>
    </row>
    <row r="48" spans="2:11" s="1" customFormat="1" ht="15" customHeight="1">
      <c r="B48" s="295"/>
      <c r="C48" s="296"/>
      <c r="D48" s="296"/>
      <c r="E48" s="294" t="s">
        <v>1784</v>
      </c>
      <c r="F48" s="294"/>
      <c r="G48" s="294"/>
      <c r="H48" s="294"/>
      <c r="I48" s="294"/>
      <c r="J48" s="294"/>
      <c r="K48" s="292"/>
    </row>
    <row r="49" spans="2:11" s="1" customFormat="1" ht="15" customHeight="1">
      <c r="B49" s="295"/>
      <c r="C49" s="296"/>
      <c r="D49" s="296"/>
      <c r="E49" s="294" t="s">
        <v>1785</v>
      </c>
      <c r="F49" s="294"/>
      <c r="G49" s="294"/>
      <c r="H49" s="294"/>
      <c r="I49" s="294"/>
      <c r="J49" s="294"/>
      <c r="K49" s="292"/>
    </row>
    <row r="50" spans="2:11" s="1" customFormat="1" ht="15" customHeight="1">
      <c r="B50" s="295"/>
      <c r="C50" s="296"/>
      <c r="D50" s="296"/>
      <c r="E50" s="294" t="s">
        <v>1786</v>
      </c>
      <c r="F50" s="294"/>
      <c r="G50" s="294"/>
      <c r="H50" s="294"/>
      <c r="I50" s="294"/>
      <c r="J50" s="294"/>
      <c r="K50" s="292"/>
    </row>
    <row r="51" spans="2:11" s="1" customFormat="1" ht="15" customHeight="1">
      <c r="B51" s="295"/>
      <c r="C51" s="296"/>
      <c r="D51" s="294" t="s">
        <v>1787</v>
      </c>
      <c r="E51" s="294"/>
      <c r="F51" s="294"/>
      <c r="G51" s="294"/>
      <c r="H51" s="294"/>
      <c r="I51" s="294"/>
      <c r="J51" s="294"/>
      <c r="K51" s="292"/>
    </row>
    <row r="52" spans="2:11" s="1" customFormat="1" ht="25.5" customHeight="1">
      <c r="B52" s="290"/>
      <c r="C52" s="291" t="s">
        <v>1788</v>
      </c>
      <c r="D52" s="291"/>
      <c r="E52" s="291"/>
      <c r="F52" s="291"/>
      <c r="G52" s="291"/>
      <c r="H52" s="291"/>
      <c r="I52" s="291"/>
      <c r="J52" s="291"/>
      <c r="K52" s="292"/>
    </row>
    <row r="53" spans="2:11" s="1" customFormat="1" ht="5.25" customHeight="1">
      <c r="B53" s="290"/>
      <c r="C53" s="293"/>
      <c r="D53" s="293"/>
      <c r="E53" s="293"/>
      <c r="F53" s="293"/>
      <c r="G53" s="293"/>
      <c r="H53" s="293"/>
      <c r="I53" s="293"/>
      <c r="J53" s="293"/>
      <c r="K53" s="292"/>
    </row>
    <row r="54" spans="2:11" s="1" customFormat="1" ht="15" customHeight="1">
      <c r="B54" s="290"/>
      <c r="C54" s="294" t="s">
        <v>1789</v>
      </c>
      <c r="D54" s="294"/>
      <c r="E54" s="294"/>
      <c r="F54" s="294"/>
      <c r="G54" s="294"/>
      <c r="H54" s="294"/>
      <c r="I54" s="294"/>
      <c r="J54" s="294"/>
      <c r="K54" s="292"/>
    </row>
    <row r="55" spans="2:11" s="1" customFormat="1" ht="15" customHeight="1">
      <c r="B55" s="290"/>
      <c r="C55" s="294" t="s">
        <v>1790</v>
      </c>
      <c r="D55" s="294"/>
      <c r="E55" s="294"/>
      <c r="F55" s="294"/>
      <c r="G55" s="294"/>
      <c r="H55" s="294"/>
      <c r="I55" s="294"/>
      <c r="J55" s="294"/>
      <c r="K55" s="292"/>
    </row>
    <row r="56" spans="2:11" s="1" customFormat="1" ht="12.75" customHeight="1">
      <c r="B56" s="290"/>
      <c r="C56" s="294"/>
      <c r="D56" s="294"/>
      <c r="E56" s="294"/>
      <c r="F56" s="294"/>
      <c r="G56" s="294"/>
      <c r="H56" s="294"/>
      <c r="I56" s="294"/>
      <c r="J56" s="294"/>
      <c r="K56" s="292"/>
    </row>
    <row r="57" spans="2:11" s="1" customFormat="1" ht="15" customHeight="1">
      <c r="B57" s="290"/>
      <c r="C57" s="294" t="s">
        <v>1791</v>
      </c>
      <c r="D57" s="294"/>
      <c r="E57" s="294"/>
      <c r="F57" s="294"/>
      <c r="G57" s="294"/>
      <c r="H57" s="294"/>
      <c r="I57" s="294"/>
      <c r="J57" s="294"/>
      <c r="K57" s="292"/>
    </row>
    <row r="58" spans="2:11" s="1" customFormat="1" ht="15" customHeight="1">
      <c r="B58" s="290"/>
      <c r="C58" s="296"/>
      <c r="D58" s="294" t="s">
        <v>1792</v>
      </c>
      <c r="E58" s="294"/>
      <c r="F58" s="294"/>
      <c r="G58" s="294"/>
      <c r="H58" s="294"/>
      <c r="I58" s="294"/>
      <c r="J58" s="294"/>
      <c r="K58" s="292"/>
    </row>
    <row r="59" spans="2:11" s="1" customFormat="1" ht="15" customHeight="1">
      <c r="B59" s="290"/>
      <c r="C59" s="296"/>
      <c r="D59" s="294" t="s">
        <v>1793</v>
      </c>
      <c r="E59" s="294"/>
      <c r="F59" s="294"/>
      <c r="G59" s="294"/>
      <c r="H59" s="294"/>
      <c r="I59" s="294"/>
      <c r="J59" s="294"/>
      <c r="K59" s="292"/>
    </row>
    <row r="60" spans="2:11" s="1" customFormat="1" ht="15" customHeight="1">
      <c r="B60" s="290"/>
      <c r="C60" s="296"/>
      <c r="D60" s="294" t="s">
        <v>1794</v>
      </c>
      <c r="E60" s="294"/>
      <c r="F60" s="294"/>
      <c r="G60" s="294"/>
      <c r="H60" s="294"/>
      <c r="I60" s="294"/>
      <c r="J60" s="294"/>
      <c r="K60" s="292"/>
    </row>
    <row r="61" spans="2:11" s="1" customFormat="1" ht="15" customHeight="1">
      <c r="B61" s="290"/>
      <c r="C61" s="296"/>
      <c r="D61" s="294" t="s">
        <v>1795</v>
      </c>
      <c r="E61" s="294"/>
      <c r="F61" s="294"/>
      <c r="G61" s="294"/>
      <c r="H61" s="294"/>
      <c r="I61" s="294"/>
      <c r="J61" s="294"/>
      <c r="K61" s="292"/>
    </row>
    <row r="62" spans="2:11" s="1" customFormat="1" ht="15" customHeight="1">
      <c r="B62" s="290"/>
      <c r="C62" s="296"/>
      <c r="D62" s="299" t="s">
        <v>1796</v>
      </c>
      <c r="E62" s="299"/>
      <c r="F62" s="299"/>
      <c r="G62" s="299"/>
      <c r="H62" s="299"/>
      <c r="I62" s="299"/>
      <c r="J62" s="299"/>
      <c r="K62" s="292"/>
    </row>
    <row r="63" spans="2:11" s="1" customFormat="1" ht="15" customHeight="1">
      <c r="B63" s="290"/>
      <c r="C63" s="296"/>
      <c r="D63" s="294" t="s">
        <v>1797</v>
      </c>
      <c r="E63" s="294"/>
      <c r="F63" s="294"/>
      <c r="G63" s="294"/>
      <c r="H63" s="294"/>
      <c r="I63" s="294"/>
      <c r="J63" s="294"/>
      <c r="K63" s="292"/>
    </row>
    <row r="64" spans="2:11" s="1" customFormat="1" ht="12.75" customHeight="1">
      <c r="B64" s="290"/>
      <c r="C64" s="296"/>
      <c r="D64" s="296"/>
      <c r="E64" s="300"/>
      <c r="F64" s="296"/>
      <c r="G64" s="296"/>
      <c r="H64" s="296"/>
      <c r="I64" s="296"/>
      <c r="J64" s="296"/>
      <c r="K64" s="292"/>
    </row>
    <row r="65" spans="2:11" s="1" customFormat="1" ht="15" customHeight="1">
      <c r="B65" s="290"/>
      <c r="C65" s="296"/>
      <c r="D65" s="294" t="s">
        <v>1798</v>
      </c>
      <c r="E65" s="294"/>
      <c r="F65" s="294"/>
      <c r="G65" s="294"/>
      <c r="H65" s="294"/>
      <c r="I65" s="294"/>
      <c r="J65" s="294"/>
      <c r="K65" s="292"/>
    </row>
    <row r="66" spans="2:11" s="1" customFormat="1" ht="15" customHeight="1">
      <c r="B66" s="290"/>
      <c r="C66" s="296"/>
      <c r="D66" s="299" t="s">
        <v>1799</v>
      </c>
      <c r="E66" s="299"/>
      <c r="F66" s="299"/>
      <c r="G66" s="299"/>
      <c r="H66" s="299"/>
      <c r="I66" s="299"/>
      <c r="J66" s="299"/>
      <c r="K66" s="292"/>
    </row>
    <row r="67" spans="2:11" s="1" customFormat="1" ht="15" customHeight="1">
      <c r="B67" s="290"/>
      <c r="C67" s="296"/>
      <c r="D67" s="294" t="s">
        <v>1800</v>
      </c>
      <c r="E67" s="294"/>
      <c r="F67" s="294"/>
      <c r="G67" s="294"/>
      <c r="H67" s="294"/>
      <c r="I67" s="294"/>
      <c r="J67" s="294"/>
      <c r="K67" s="292"/>
    </row>
    <row r="68" spans="2:11" s="1" customFormat="1" ht="15" customHeight="1">
      <c r="B68" s="290"/>
      <c r="C68" s="296"/>
      <c r="D68" s="294" t="s">
        <v>1801</v>
      </c>
      <c r="E68" s="294"/>
      <c r="F68" s="294"/>
      <c r="G68" s="294"/>
      <c r="H68" s="294"/>
      <c r="I68" s="294"/>
      <c r="J68" s="294"/>
      <c r="K68" s="292"/>
    </row>
    <row r="69" spans="2:11" s="1" customFormat="1" ht="15" customHeight="1">
      <c r="B69" s="290"/>
      <c r="C69" s="296"/>
      <c r="D69" s="294" t="s">
        <v>1802</v>
      </c>
      <c r="E69" s="294"/>
      <c r="F69" s="294"/>
      <c r="G69" s="294"/>
      <c r="H69" s="294"/>
      <c r="I69" s="294"/>
      <c r="J69" s="294"/>
      <c r="K69" s="292"/>
    </row>
    <row r="70" spans="2:11" s="1" customFormat="1" ht="15" customHeight="1">
      <c r="B70" s="290"/>
      <c r="C70" s="296"/>
      <c r="D70" s="294" t="s">
        <v>1803</v>
      </c>
      <c r="E70" s="294"/>
      <c r="F70" s="294"/>
      <c r="G70" s="294"/>
      <c r="H70" s="294"/>
      <c r="I70" s="294"/>
      <c r="J70" s="294"/>
      <c r="K70" s="292"/>
    </row>
    <row r="71" spans="2:11" s="1" customFormat="1" ht="12.75" customHeight="1">
      <c r="B71" s="301"/>
      <c r="C71" s="302"/>
      <c r="D71" s="302"/>
      <c r="E71" s="302"/>
      <c r="F71" s="302"/>
      <c r="G71" s="302"/>
      <c r="H71" s="302"/>
      <c r="I71" s="302"/>
      <c r="J71" s="302"/>
      <c r="K71" s="303"/>
    </row>
    <row r="72" spans="2:11" s="1" customFormat="1" ht="18.75" customHeight="1">
      <c r="B72" s="304"/>
      <c r="C72" s="304"/>
      <c r="D72" s="304"/>
      <c r="E72" s="304"/>
      <c r="F72" s="304"/>
      <c r="G72" s="304"/>
      <c r="H72" s="304"/>
      <c r="I72" s="304"/>
      <c r="J72" s="304"/>
      <c r="K72" s="305"/>
    </row>
    <row r="73" spans="2:11" s="1" customFormat="1" ht="18.75" customHeight="1">
      <c r="B73" s="305"/>
      <c r="C73" s="305"/>
      <c r="D73" s="305"/>
      <c r="E73" s="305"/>
      <c r="F73" s="305"/>
      <c r="G73" s="305"/>
      <c r="H73" s="305"/>
      <c r="I73" s="305"/>
      <c r="J73" s="305"/>
      <c r="K73" s="305"/>
    </row>
    <row r="74" spans="2:11" s="1" customFormat="1" ht="7.5" customHeight="1">
      <c r="B74" s="306"/>
      <c r="C74" s="307"/>
      <c r="D74" s="307"/>
      <c r="E74" s="307"/>
      <c r="F74" s="307"/>
      <c r="G74" s="307"/>
      <c r="H74" s="307"/>
      <c r="I74" s="307"/>
      <c r="J74" s="307"/>
      <c r="K74" s="308"/>
    </row>
    <row r="75" spans="2:11" s="1" customFormat="1" ht="45" customHeight="1">
      <c r="B75" s="309"/>
      <c r="C75" s="310" t="s">
        <v>1804</v>
      </c>
      <c r="D75" s="310"/>
      <c r="E75" s="310"/>
      <c r="F75" s="310"/>
      <c r="G75" s="310"/>
      <c r="H75" s="310"/>
      <c r="I75" s="310"/>
      <c r="J75" s="310"/>
      <c r="K75" s="311"/>
    </row>
    <row r="76" spans="2:11" s="1" customFormat="1" ht="17.25" customHeight="1">
      <c r="B76" s="309"/>
      <c r="C76" s="312" t="s">
        <v>1805</v>
      </c>
      <c r="D76" s="312"/>
      <c r="E76" s="312"/>
      <c r="F76" s="312" t="s">
        <v>1806</v>
      </c>
      <c r="G76" s="313"/>
      <c r="H76" s="312" t="s">
        <v>54</v>
      </c>
      <c r="I76" s="312" t="s">
        <v>57</v>
      </c>
      <c r="J76" s="312" t="s">
        <v>1807</v>
      </c>
      <c r="K76" s="311"/>
    </row>
    <row r="77" spans="2:11" s="1" customFormat="1" ht="17.25" customHeight="1">
      <c r="B77" s="309"/>
      <c r="C77" s="314" t="s">
        <v>1808</v>
      </c>
      <c r="D77" s="314"/>
      <c r="E77" s="314"/>
      <c r="F77" s="315" t="s">
        <v>1809</v>
      </c>
      <c r="G77" s="316"/>
      <c r="H77" s="314"/>
      <c r="I77" s="314"/>
      <c r="J77" s="314" t="s">
        <v>1810</v>
      </c>
      <c r="K77" s="311"/>
    </row>
    <row r="78" spans="2:11" s="1" customFormat="1" ht="5.25" customHeight="1">
      <c r="B78" s="309"/>
      <c r="C78" s="317"/>
      <c r="D78" s="317"/>
      <c r="E78" s="317"/>
      <c r="F78" s="317"/>
      <c r="G78" s="318"/>
      <c r="H78" s="317"/>
      <c r="I78" s="317"/>
      <c r="J78" s="317"/>
      <c r="K78" s="311"/>
    </row>
    <row r="79" spans="2:11" s="1" customFormat="1" ht="15" customHeight="1">
      <c r="B79" s="309"/>
      <c r="C79" s="297" t="s">
        <v>53</v>
      </c>
      <c r="D79" s="319"/>
      <c r="E79" s="319"/>
      <c r="F79" s="320" t="s">
        <v>1811</v>
      </c>
      <c r="G79" s="321"/>
      <c r="H79" s="297" t="s">
        <v>1812</v>
      </c>
      <c r="I79" s="297" t="s">
        <v>1813</v>
      </c>
      <c r="J79" s="297">
        <v>20</v>
      </c>
      <c r="K79" s="311"/>
    </row>
    <row r="80" spans="2:11" s="1" customFormat="1" ht="15" customHeight="1">
      <c r="B80" s="309"/>
      <c r="C80" s="297" t="s">
        <v>1814</v>
      </c>
      <c r="D80" s="297"/>
      <c r="E80" s="297"/>
      <c r="F80" s="320" t="s">
        <v>1811</v>
      </c>
      <c r="G80" s="321"/>
      <c r="H80" s="297" t="s">
        <v>1815</v>
      </c>
      <c r="I80" s="297" t="s">
        <v>1813</v>
      </c>
      <c r="J80" s="297">
        <v>120</v>
      </c>
      <c r="K80" s="311"/>
    </row>
    <row r="81" spans="2:11" s="1" customFormat="1" ht="15" customHeight="1">
      <c r="B81" s="322"/>
      <c r="C81" s="297" t="s">
        <v>1816</v>
      </c>
      <c r="D81" s="297"/>
      <c r="E81" s="297"/>
      <c r="F81" s="320" t="s">
        <v>1817</v>
      </c>
      <c r="G81" s="321"/>
      <c r="H81" s="297" t="s">
        <v>1818</v>
      </c>
      <c r="I81" s="297" t="s">
        <v>1813</v>
      </c>
      <c r="J81" s="297">
        <v>50</v>
      </c>
      <c r="K81" s="311"/>
    </row>
    <row r="82" spans="2:11" s="1" customFormat="1" ht="15" customHeight="1">
      <c r="B82" s="322"/>
      <c r="C82" s="297" t="s">
        <v>1819</v>
      </c>
      <c r="D82" s="297"/>
      <c r="E82" s="297"/>
      <c r="F82" s="320" t="s">
        <v>1811</v>
      </c>
      <c r="G82" s="321"/>
      <c r="H82" s="297" t="s">
        <v>1820</v>
      </c>
      <c r="I82" s="297" t="s">
        <v>1821</v>
      </c>
      <c r="J82" s="297"/>
      <c r="K82" s="311"/>
    </row>
    <row r="83" spans="2:11" s="1" customFormat="1" ht="15" customHeight="1">
      <c r="B83" s="322"/>
      <c r="C83" s="323" t="s">
        <v>1822</v>
      </c>
      <c r="D83" s="323"/>
      <c r="E83" s="323"/>
      <c r="F83" s="324" t="s">
        <v>1817</v>
      </c>
      <c r="G83" s="323"/>
      <c r="H83" s="323" t="s">
        <v>1823</v>
      </c>
      <c r="I83" s="323" t="s">
        <v>1813</v>
      </c>
      <c r="J83" s="323">
        <v>15</v>
      </c>
      <c r="K83" s="311"/>
    </row>
    <row r="84" spans="2:11" s="1" customFormat="1" ht="15" customHeight="1">
      <c r="B84" s="322"/>
      <c r="C84" s="323" t="s">
        <v>1824</v>
      </c>
      <c r="D84" s="323"/>
      <c r="E84" s="323"/>
      <c r="F84" s="324" t="s">
        <v>1817</v>
      </c>
      <c r="G84" s="323"/>
      <c r="H84" s="323" t="s">
        <v>1825</v>
      </c>
      <c r="I84" s="323" t="s">
        <v>1813</v>
      </c>
      <c r="J84" s="323">
        <v>15</v>
      </c>
      <c r="K84" s="311"/>
    </row>
    <row r="85" spans="2:11" s="1" customFormat="1" ht="15" customHeight="1">
      <c r="B85" s="322"/>
      <c r="C85" s="323" t="s">
        <v>1826</v>
      </c>
      <c r="D85" s="323"/>
      <c r="E85" s="323"/>
      <c r="F85" s="324" t="s">
        <v>1817</v>
      </c>
      <c r="G85" s="323"/>
      <c r="H85" s="323" t="s">
        <v>1827</v>
      </c>
      <c r="I85" s="323" t="s">
        <v>1813</v>
      </c>
      <c r="J85" s="323">
        <v>20</v>
      </c>
      <c r="K85" s="311"/>
    </row>
    <row r="86" spans="2:11" s="1" customFormat="1" ht="15" customHeight="1">
      <c r="B86" s="322"/>
      <c r="C86" s="323" t="s">
        <v>1828</v>
      </c>
      <c r="D86" s="323"/>
      <c r="E86" s="323"/>
      <c r="F86" s="324" t="s">
        <v>1817</v>
      </c>
      <c r="G86" s="323"/>
      <c r="H86" s="323" t="s">
        <v>1829</v>
      </c>
      <c r="I86" s="323" t="s">
        <v>1813</v>
      </c>
      <c r="J86" s="323">
        <v>20</v>
      </c>
      <c r="K86" s="311"/>
    </row>
    <row r="87" spans="2:11" s="1" customFormat="1" ht="15" customHeight="1">
      <c r="B87" s="322"/>
      <c r="C87" s="297" t="s">
        <v>1830</v>
      </c>
      <c r="D87" s="297"/>
      <c r="E87" s="297"/>
      <c r="F87" s="320" t="s">
        <v>1817</v>
      </c>
      <c r="G87" s="321"/>
      <c r="H87" s="297" t="s">
        <v>1831</v>
      </c>
      <c r="I87" s="297" t="s">
        <v>1813</v>
      </c>
      <c r="J87" s="297">
        <v>50</v>
      </c>
      <c r="K87" s="311"/>
    </row>
    <row r="88" spans="2:11" s="1" customFormat="1" ht="15" customHeight="1">
      <c r="B88" s="322"/>
      <c r="C88" s="297" t="s">
        <v>1832</v>
      </c>
      <c r="D88" s="297"/>
      <c r="E88" s="297"/>
      <c r="F88" s="320" t="s">
        <v>1817</v>
      </c>
      <c r="G88" s="321"/>
      <c r="H88" s="297" t="s">
        <v>1833</v>
      </c>
      <c r="I88" s="297" t="s">
        <v>1813</v>
      </c>
      <c r="J88" s="297">
        <v>20</v>
      </c>
      <c r="K88" s="311"/>
    </row>
    <row r="89" spans="2:11" s="1" customFormat="1" ht="15" customHeight="1">
      <c r="B89" s="322"/>
      <c r="C89" s="297" t="s">
        <v>1834</v>
      </c>
      <c r="D89" s="297"/>
      <c r="E89" s="297"/>
      <c r="F89" s="320" t="s">
        <v>1817</v>
      </c>
      <c r="G89" s="321"/>
      <c r="H89" s="297" t="s">
        <v>1835</v>
      </c>
      <c r="I89" s="297" t="s">
        <v>1813</v>
      </c>
      <c r="J89" s="297">
        <v>20</v>
      </c>
      <c r="K89" s="311"/>
    </row>
    <row r="90" spans="2:11" s="1" customFormat="1" ht="15" customHeight="1">
      <c r="B90" s="322"/>
      <c r="C90" s="297" t="s">
        <v>1836</v>
      </c>
      <c r="D90" s="297"/>
      <c r="E90" s="297"/>
      <c r="F90" s="320" t="s">
        <v>1817</v>
      </c>
      <c r="G90" s="321"/>
      <c r="H90" s="297" t="s">
        <v>1837</v>
      </c>
      <c r="I90" s="297" t="s">
        <v>1813</v>
      </c>
      <c r="J90" s="297">
        <v>50</v>
      </c>
      <c r="K90" s="311"/>
    </row>
    <row r="91" spans="2:11" s="1" customFormat="1" ht="15" customHeight="1">
      <c r="B91" s="322"/>
      <c r="C91" s="297" t="s">
        <v>1838</v>
      </c>
      <c r="D91" s="297"/>
      <c r="E91" s="297"/>
      <c r="F91" s="320" t="s">
        <v>1817</v>
      </c>
      <c r="G91" s="321"/>
      <c r="H91" s="297" t="s">
        <v>1838</v>
      </c>
      <c r="I91" s="297" t="s">
        <v>1813</v>
      </c>
      <c r="J91" s="297">
        <v>50</v>
      </c>
      <c r="K91" s="311"/>
    </row>
    <row r="92" spans="2:11" s="1" customFormat="1" ht="15" customHeight="1">
      <c r="B92" s="322"/>
      <c r="C92" s="297" t="s">
        <v>1839</v>
      </c>
      <c r="D92" s="297"/>
      <c r="E92" s="297"/>
      <c r="F92" s="320" t="s">
        <v>1817</v>
      </c>
      <c r="G92" s="321"/>
      <c r="H92" s="297" t="s">
        <v>1840</v>
      </c>
      <c r="I92" s="297" t="s">
        <v>1813</v>
      </c>
      <c r="J92" s="297">
        <v>255</v>
      </c>
      <c r="K92" s="311"/>
    </row>
    <row r="93" spans="2:11" s="1" customFormat="1" ht="15" customHeight="1">
      <c r="B93" s="322"/>
      <c r="C93" s="297" t="s">
        <v>1841</v>
      </c>
      <c r="D93" s="297"/>
      <c r="E93" s="297"/>
      <c r="F93" s="320" t="s">
        <v>1811</v>
      </c>
      <c r="G93" s="321"/>
      <c r="H93" s="297" t="s">
        <v>1842</v>
      </c>
      <c r="I93" s="297" t="s">
        <v>1843</v>
      </c>
      <c r="J93" s="297"/>
      <c r="K93" s="311"/>
    </row>
    <row r="94" spans="2:11" s="1" customFormat="1" ht="15" customHeight="1">
      <c r="B94" s="322"/>
      <c r="C94" s="297" t="s">
        <v>1844</v>
      </c>
      <c r="D94" s="297"/>
      <c r="E94" s="297"/>
      <c r="F94" s="320" t="s">
        <v>1811</v>
      </c>
      <c r="G94" s="321"/>
      <c r="H94" s="297" t="s">
        <v>1845</v>
      </c>
      <c r="I94" s="297" t="s">
        <v>1846</v>
      </c>
      <c r="J94" s="297"/>
      <c r="K94" s="311"/>
    </row>
    <row r="95" spans="2:11" s="1" customFormat="1" ht="15" customHeight="1">
      <c r="B95" s="322"/>
      <c r="C95" s="297" t="s">
        <v>1847</v>
      </c>
      <c r="D95" s="297"/>
      <c r="E95" s="297"/>
      <c r="F95" s="320" t="s">
        <v>1811</v>
      </c>
      <c r="G95" s="321"/>
      <c r="H95" s="297" t="s">
        <v>1847</v>
      </c>
      <c r="I95" s="297" t="s">
        <v>1846</v>
      </c>
      <c r="J95" s="297"/>
      <c r="K95" s="311"/>
    </row>
    <row r="96" spans="2:11" s="1" customFormat="1" ht="15" customHeight="1">
      <c r="B96" s="322"/>
      <c r="C96" s="297" t="s">
        <v>38</v>
      </c>
      <c r="D96" s="297"/>
      <c r="E96" s="297"/>
      <c r="F96" s="320" t="s">
        <v>1811</v>
      </c>
      <c r="G96" s="321"/>
      <c r="H96" s="297" t="s">
        <v>1848</v>
      </c>
      <c r="I96" s="297" t="s">
        <v>1846</v>
      </c>
      <c r="J96" s="297"/>
      <c r="K96" s="311"/>
    </row>
    <row r="97" spans="2:11" s="1" customFormat="1" ht="15" customHeight="1">
      <c r="B97" s="322"/>
      <c r="C97" s="297" t="s">
        <v>48</v>
      </c>
      <c r="D97" s="297"/>
      <c r="E97" s="297"/>
      <c r="F97" s="320" t="s">
        <v>1811</v>
      </c>
      <c r="G97" s="321"/>
      <c r="H97" s="297" t="s">
        <v>1849</v>
      </c>
      <c r="I97" s="297" t="s">
        <v>1846</v>
      </c>
      <c r="J97" s="297"/>
      <c r="K97" s="311"/>
    </row>
    <row r="98" spans="2:11" s="1" customFormat="1" ht="15" customHeight="1">
      <c r="B98" s="325"/>
      <c r="C98" s="326"/>
      <c r="D98" s="326"/>
      <c r="E98" s="326"/>
      <c r="F98" s="326"/>
      <c r="G98" s="326"/>
      <c r="H98" s="326"/>
      <c r="I98" s="326"/>
      <c r="J98" s="326"/>
      <c r="K98" s="327"/>
    </row>
    <row r="99" spans="2:11" s="1" customFormat="1" ht="18.75" customHeight="1">
      <c r="B99" s="328"/>
      <c r="C99" s="329"/>
      <c r="D99" s="329"/>
      <c r="E99" s="329"/>
      <c r="F99" s="329"/>
      <c r="G99" s="329"/>
      <c r="H99" s="329"/>
      <c r="I99" s="329"/>
      <c r="J99" s="329"/>
      <c r="K99" s="328"/>
    </row>
    <row r="100" spans="2:11" s="1" customFormat="1" ht="18.75" customHeight="1">
      <c r="B100" s="305"/>
      <c r="C100" s="305"/>
      <c r="D100" s="305"/>
      <c r="E100" s="305"/>
      <c r="F100" s="305"/>
      <c r="G100" s="305"/>
      <c r="H100" s="305"/>
      <c r="I100" s="305"/>
      <c r="J100" s="305"/>
      <c r="K100" s="305"/>
    </row>
    <row r="101" spans="2:11" s="1" customFormat="1" ht="7.5" customHeight="1">
      <c r="B101" s="306"/>
      <c r="C101" s="307"/>
      <c r="D101" s="307"/>
      <c r="E101" s="307"/>
      <c r="F101" s="307"/>
      <c r="G101" s="307"/>
      <c r="H101" s="307"/>
      <c r="I101" s="307"/>
      <c r="J101" s="307"/>
      <c r="K101" s="308"/>
    </row>
    <row r="102" spans="2:11" s="1" customFormat="1" ht="45" customHeight="1">
      <c r="B102" s="309"/>
      <c r="C102" s="310" t="s">
        <v>1850</v>
      </c>
      <c r="D102" s="310"/>
      <c r="E102" s="310"/>
      <c r="F102" s="310"/>
      <c r="G102" s="310"/>
      <c r="H102" s="310"/>
      <c r="I102" s="310"/>
      <c r="J102" s="310"/>
      <c r="K102" s="311"/>
    </row>
    <row r="103" spans="2:11" s="1" customFormat="1" ht="17.25" customHeight="1">
      <c r="B103" s="309"/>
      <c r="C103" s="312" t="s">
        <v>1805</v>
      </c>
      <c r="D103" s="312"/>
      <c r="E103" s="312"/>
      <c r="F103" s="312" t="s">
        <v>1806</v>
      </c>
      <c r="G103" s="313"/>
      <c r="H103" s="312" t="s">
        <v>54</v>
      </c>
      <c r="I103" s="312" t="s">
        <v>57</v>
      </c>
      <c r="J103" s="312" t="s">
        <v>1807</v>
      </c>
      <c r="K103" s="311"/>
    </row>
    <row r="104" spans="2:11" s="1" customFormat="1" ht="17.25" customHeight="1">
      <c r="B104" s="309"/>
      <c r="C104" s="314" t="s">
        <v>1808</v>
      </c>
      <c r="D104" s="314"/>
      <c r="E104" s="314"/>
      <c r="F104" s="315" t="s">
        <v>1809</v>
      </c>
      <c r="G104" s="316"/>
      <c r="H104" s="314"/>
      <c r="I104" s="314"/>
      <c r="J104" s="314" t="s">
        <v>1810</v>
      </c>
      <c r="K104" s="311"/>
    </row>
    <row r="105" spans="2:11" s="1" customFormat="1" ht="5.25" customHeight="1">
      <c r="B105" s="309"/>
      <c r="C105" s="312"/>
      <c r="D105" s="312"/>
      <c r="E105" s="312"/>
      <c r="F105" s="312"/>
      <c r="G105" s="330"/>
      <c r="H105" s="312"/>
      <c r="I105" s="312"/>
      <c r="J105" s="312"/>
      <c r="K105" s="311"/>
    </row>
    <row r="106" spans="2:11" s="1" customFormat="1" ht="15" customHeight="1">
      <c r="B106" s="309"/>
      <c r="C106" s="297" t="s">
        <v>53</v>
      </c>
      <c r="D106" s="319"/>
      <c r="E106" s="319"/>
      <c r="F106" s="320" t="s">
        <v>1811</v>
      </c>
      <c r="G106" s="297"/>
      <c r="H106" s="297" t="s">
        <v>1851</v>
      </c>
      <c r="I106" s="297" t="s">
        <v>1813</v>
      </c>
      <c r="J106" s="297">
        <v>20</v>
      </c>
      <c r="K106" s="311"/>
    </row>
    <row r="107" spans="2:11" s="1" customFormat="1" ht="15" customHeight="1">
      <c r="B107" s="309"/>
      <c r="C107" s="297" t="s">
        <v>1814</v>
      </c>
      <c r="D107" s="297"/>
      <c r="E107" s="297"/>
      <c r="F107" s="320" t="s">
        <v>1811</v>
      </c>
      <c r="G107" s="297"/>
      <c r="H107" s="297" t="s">
        <v>1851</v>
      </c>
      <c r="I107" s="297" t="s">
        <v>1813</v>
      </c>
      <c r="J107" s="297">
        <v>120</v>
      </c>
      <c r="K107" s="311"/>
    </row>
    <row r="108" spans="2:11" s="1" customFormat="1" ht="15" customHeight="1">
      <c r="B108" s="322"/>
      <c r="C108" s="297" t="s">
        <v>1816</v>
      </c>
      <c r="D108" s="297"/>
      <c r="E108" s="297"/>
      <c r="F108" s="320" t="s">
        <v>1817</v>
      </c>
      <c r="G108" s="297"/>
      <c r="H108" s="297" t="s">
        <v>1851</v>
      </c>
      <c r="I108" s="297" t="s">
        <v>1813</v>
      </c>
      <c r="J108" s="297">
        <v>50</v>
      </c>
      <c r="K108" s="311"/>
    </row>
    <row r="109" spans="2:11" s="1" customFormat="1" ht="15" customHeight="1">
      <c r="B109" s="322"/>
      <c r="C109" s="297" t="s">
        <v>1819</v>
      </c>
      <c r="D109" s="297"/>
      <c r="E109" s="297"/>
      <c r="F109" s="320" t="s">
        <v>1811</v>
      </c>
      <c r="G109" s="297"/>
      <c r="H109" s="297" t="s">
        <v>1851</v>
      </c>
      <c r="I109" s="297" t="s">
        <v>1821</v>
      </c>
      <c r="J109" s="297"/>
      <c r="K109" s="311"/>
    </row>
    <row r="110" spans="2:11" s="1" customFormat="1" ht="15" customHeight="1">
      <c r="B110" s="322"/>
      <c r="C110" s="297" t="s">
        <v>1830</v>
      </c>
      <c r="D110" s="297"/>
      <c r="E110" s="297"/>
      <c r="F110" s="320" t="s">
        <v>1817</v>
      </c>
      <c r="G110" s="297"/>
      <c r="H110" s="297" t="s">
        <v>1851</v>
      </c>
      <c r="I110" s="297" t="s">
        <v>1813</v>
      </c>
      <c r="J110" s="297">
        <v>50</v>
      </c>
      <c r="K110" s="311"/>
    </row>
    <row r="111" spans="2:11" s="1" customFormat="1" ht="15" customHeight="1">
      <c r="B111" s="322"/>
      <c r="C111" s="297" t="s">
        <v>1838</v>
      </c>
      <c r="D111" s="297"/>
      <c r="E111" s="297"/>
      <c r="F111" s="320" t="s">
        <v>1817</v>
      </c>
      <c r="G111" s="297"/>
      <c r="H111" s="297" t="s">
        <v>1851</v>
      </c>
      <c r="I111" s="297" t="s">
        <v>1813</v>
      </c>
      <c r="J111" s="297">
        <v>50</v>
      </c>
      <c r="K111" s="311"/>
    </row>
    <row r="112" spans="2:11" s="1" customFormat="1" ht="15" customHeight="1">
      <c r="B112" s="322"/>
      <c r="C112" s="297" t="s">
        <v>1836</v>
      </c>
      <c r="D112" s="297"/>
      <c r="E112" s="297"/>
      <c r="F112" s="320" t="s">
        <v>1817</v>
      </c>
      <c r="G112" s="297"/>
      <c r="H112" s="297" t="s">
        <v>1851</v>
      </c>
      <c r="I112" s="297" t="s">
        <v>1813</v>
      </c>
      <c r="J112" s="297">
        <v>50</v>
      </c>
      <c r="K112" s="311"/>
    </row>
    <row r="113" spans="2:11" s="1" customFormat="1" ht="15" customHeight="1">
      <c r="B113" s="322"/>
      <c r="C113" s="297" t="s">
        <v>53</v>
      </c>
      <c r="D113" s="297"/>
      <c r="E113" s="297"/>
      <c r="F113" s="320" t="s">
        <v>1811</v>
      </c>
      <c r="G113" s="297"/>
      <c r="H113" s="297" t="s">
        <v>1852</v>
      </c>
      <c r="I113" s="297" t="s">
        <v>1813</v>
      </c>
      <c r="J113" s="297">
        <v>20</v>
      </c>
      <c r="K113" s="311"/>
    </row>
    <row r="114" spans="2:11" s="1" customFormat="1" ht="15" customHeight="1">
      <c r="B114" s="322"/>
      <c r="C114" s="297" t="s">
        <v>1853</v>
      </c>
      <c r="D114" s="297"/>
      <c r="E114" s="297"/>
      <c r="F114" s="320" t="s">
        <v>1811</v>
      </c>
      <c r="G114" s="297"/>
      <c r="H114" s="297" t="s">
        <v>1854</v>
      </c>
      <c r="I114" s="297" t="s">
        <v>1813</v>
      </c>
      <c r="J114" s="297">
        <v>120</v>
      </c>
      <c r="K114" s="311"/>
    </row>
    <row r="115" spans="2:11" s="1" customFormat="1" ht="15" customHeight="1">
      <c r="B115" s="322"/>
      <c r="C115" s="297" t="s">
        <v>38</v>
      </c>
      <c r="D115" s="297"/>
      <c r="E115" s="297"/>
      <c r="F115" s="320" t="s">
        <v>1811</v>
      </c>
      <c r="G115" s="297"/>
      <c r="H115" s="297" t="s">
        <v>1855</v>
      </c>
      <c r="I115" s="297" t="s">
        <v>1846</v>
      </c>
      <c r="J115" s="297"/>
      <c r="K115" s="311"/>
    </row>
    <row r="116" spans="2:11" s="1" customFormat="1" ht="15" customHeight="1">
      <c r="B116" s="322"/>
      <c r="C116" s="297" t="s">
        <v>48</v>
      </c>
      <c r="D116" s="297"/>
      <c r="E116" s="297"/>
      <c r="F116" s="320" t="s">
        <v>1811</v>
      </c>
      <c r="G116" s="297"/>
      <c r="H116" s="297" t="s">
        <v>1856</v>
      </c>
      <c r="I116" s="297" t="s">
        <v>1846</v>
      </c>
      <c r="J116" s="297"/>
      <c r="K116" s="311"/>
    </row>
    <row r="117" spans="2:11" s="1" customFormat="1" ht="15" customHeight="1">
      <c r="B117" s="322"/>
      <c r="C117" s="297" t="s">
        <v>57</v>
      </c>
      <c r="D117" s="297"/>
      <c r="E117" s="297"/>
      <c r="F117" s="320" t="s">
        <v>1811</v>
      </c>
      <c r="G117" s="297"/>
      <c r="H117" s="297" t="s">
        <v>1857</v>
      </c>
      <c r="I117" s="297" t="s">
        <v>1858</v>
      </c>
      <c r="J117" s="297"/>
      <c r="K117" s="311"/>
    </row>
    <row r="118" spans="2:11" s="1" customFormat="1" ht="15" customHeight="1">
      <c r="B118" s="325"/>
      <c r="C118" s="331"/>
      <c r="D118" s="331"/>
      <c r="E118" s="331"/>
      <c r="F118" s="331"/>
      <c r="G118" s="331"/>
      <c r="H118" s="331"/>
      <c r="I118" s="331"/>
      <c r="J118" s="331"/>
      <c r="K118" s="327"/>
    </row>
    <row r="119" spans="2:11" s="1" customFormat="1" ht="18.75" customHeight="1">
      <c r="B119" s="332"/>
      <c r="C119" s="333"/>
      <c r="D119" s="333"/>
      <c r="E119" s="333"/>
      <c r="F119" s="334"/>
      <c r="G119" s="333"/>
      <c r="H119" s="333"/>
      <c r="I119" s="333"/>
      <c r="J119" s="333"/>
      <c r="K119" s="332"/>
    </row>
    <row r="120" spans="2:11" s="1" customFormat="1" ht="18.75" customHeight="1">
      <c r="B120" s="305"/>
      <c r="C120" s="305"/>
      <c r="D120" s="305"/>
      <c r="E120" s="305"/>
      <c r="F120" s="305"/>
      <c r="G120" s="305"/>
      <c r="H120" s="305"/>
      <c r="I120" s="305"/>
      <c r="J120" s="305"/>
      <c r="K120" s="305"/>
    </row>
    <row r="121" spans="2:11" s="1" customFormat="1" ht="7.5" customHeight="1">
      <c r="B121" s="335"/>
      <c r="C121" s="336"/>
      <c r="D121" s="336"/>
      <c r="E121" s="336"/>
      <c r="F121" s="336"/>
      <c r="G121" s="336"/>
      <c r="H121" s="336"/>
      <c r="I121" s="336"/>
      <c r="J121" s="336"/>
      <c r="K121" s="337"/>
    </row>
    <row r="122" spans="2:11" s="1" customFormat="1" ht="45" customHeight="1">
      <c r="B122" s="338"/>
      <c r="C122" s="288" t="s">
        <v>1859</v>
      </c>
      <c r="D122" s="288"/>
      <c r="E122" s="288"/>
      <c r="F122" s="288"/>
      <c r="G122" s="288"/>
      <c r="H122" s="288"/>
      <c r="I122" s="288"/>
      <c r="J122" s="288"/>
      <c r="K122" s="339"/>
    </row>
    <row r="123" spans="2:11" s="1" customFormat="1" ht="17.25" customHeight="1">
      <c r="B123" s="340"/>
      <c r="C123" s="312" t="s">
        <v>1805</v>
      </c>
      <c r="D123" s="312"/>
      <c r="E123" s="312"/>
      <c r="F123" s="312" t="s">
        <v>1806</v>
      </c>
      <c r="G123" s="313"/>
      <c r="H123" s="312" t="s">
        <v>54</v>
      </c>
      <c r="I123" s="312" t="s">
        <v>57</v>
      </c>
      <c r="J123" s="312" t="s">
        <v>1807</v>
      </c>
      <c r="K123" s="341"/>
    </row>
    <row r="124" spans="2:11" s="1" customFormat="1" ht="17.25" customHeight="1">
      <c r="B124" s="340"/>
      <c r="C124" s="314" t="s">
        <v>1808</v>
      </c>
      <c r="D124" s="314"/>
      <c r="E124" s="314"/>
      <c r="F124" s="315" t="s">
        <v>1809</v>
      </c>
      <c r="G124" s="316"/>
      <c r="H124" s="314"/>
      <c r="I124" s="314"/>
      <c r="J124" s="314" t="s">
        <v>1810</v>
      </c>
      <c r="K124" s="341"/>
    </row>
    <row r="125" spans="2:11" s="1" customFormat="1" ht="5.25" customHeight="1">
      <c r="B125" s="342"/>
      <c r="C125" s="317"/>
      <c r="D125" s="317"/>
      <c r="E125" s="317"/>
      <c r="F125" s="317"/>
      <c r="G125" s="343"/>
      <c r="H125" s="317"/>
      <c r="I125" s="317"/>
      <c r="J125" s="317"/>
      <c r="K125" s="344"/>
    </row>
    <row r="126" spans="2:11" s="1" customFormat="1" ht="15" customHeight="1">
      <c r="B126" s="342"/>
      <c r="C126" s="297" t="s">
        <v>1814</v>
      </c>
      <c r="D126" s="319"/>
      <c r="E126" s="319"/>
      <c r="F126" s="320" t="s">
        <v>1811</v>
      </c>
      <c r="G126" s="297"/>
      <c r="H126" s="297" t="s">
        <v>1851</v>
      </c>
      <c r="I126" s="297" t="s">
        <v>1813</v>
      </c>
      <c r="J126" s="297">
        <v>120</v>
      </c>
      <c r="K126" s="345"/>
    </row>
    <row r="127" spans="2:11" s="1" customFormat="1" ht="15" customHeight="1">
      <c r="B127" s="342"/>
      <c r="C127" s="297" t="s">
        <v>1860</v>
      </c>
      <c r="D127" s="297"/>
      <c r="E127" s="297"/>
      <c r="F127" s="320" t="s">
        <v>1811</v>
      </c>
      <c r="G127" s="297"/>
      <c r="H127" s="297" t="s">
        <v>1861</v>
      </c>
      <c r="I127" s="297" t="s">
        <v>1813</v>
      </c>
      <c r="J127" s="297" t="s">
        <v>1862</v>
      </c>
      <c r="K127" s="345"/>
    </row>
    <row r="128" spans="2:11" s="1" customFormat="1" ht="15" customHeight="1">
      <c r="B128" s="342"/>
      <c r="C128" s="297" t="s">
        <v>84</v>
      </c>
      <c r="D128" s="297"/>
      <c r="E128" s="297"/>
      <c r="F128" s="320" t="s">
        <v>1811</v>
      </c>
      <c r="G128" s="297"/>
      <c r="H128" s="297" t="s">
        <v>1863</v>
      </c>
      <c r="I128" s="297" t="s">
        <v>1813</v>
      </c>
      <c r="J128" s="297" t="s">
        <v>1862</v>
      </c>
      <c r="K128" s="345"/>
    </row>
    <row r="129" spans="2:11" s="1" customFormat="1" ht="15" customHeight="1">
      <c r="B129" s="342"/>
      <c r="C129" s="297" t="s">
        <v>1822</v>
      </c>
      <c r="D129" s="297"/>
      <c r="E129" s="297"/>
      <c r="F129" s="320" t="s">
        <v>1817</v>
      </c>
      <c r="G129" s="297"/>
      <c r="H129" s="297" t="s">
        <v>1823</v>
      </c>
      <c r="I129" s="297" t="s">
        <v>1813</v>
      </c>
      <c r="J129" s="297">
        <v>15</v>
      </c>
      <c r="K129" s="345"/>
    </row>
    <row r="130" spans="2:11" s="1" customFormat="1" ht="15" customHeight="1">
      <c r="B130" s="342"/>
      <c r="C130" s="323" t="s">
        <v>1824</v>
      </c>
      <c r="D130" s="323"/>
      <c r="E130" s="323"/>
      <c r="F130" s="324" t="s">
        <v>1817</v>
      </c>
      <c r="G130" s="323"/>
      <c r="H130" s="323" t="s">
        <v>1825</v>
      </c>
      <c r="I130" s="323" t="s">
        <v>1813</v>
      </c>
      <c r="J130" s="323">
        <v>15</v>
      </c>
      <c r="K130" s="345"/>
    </row>
    <row r="131" spans="2:11" s="1" customFormat="1" ht="15" customHeight="1">
      <c r="B131" s="342"/>
      <c r="C131" s="323" t="s">
        <v>1826</v>
      </c>
      <c r="D131" s="323"/>
      <c r="E131" s="323"/>
      <c r="F131" s="324" t="s">
        <v>1817</v>
      </c>
      <c r="G131" s="323"/>
      <c r="H131" s="323" t="s">
        <v>1827</v>
      </c>
      <c r="I131" s="323" t="s">
        <v>1813</v>
      </c>
      <c r="J131" s="323">
        <v>20</v>
      </c>
      <c r="K131" s="345"/>
    </row>
    <row r="132" spans="2:11" s="1" customFormat="1" ht="15" customHeight="1">
      <c r="B132" s="342"/>
      <c r="C132" s="323" t="s">
        <v>1828</v>
      </c>
      <c r="D132" s="323"/>
      <c r="E132" s="323"/>
      <c r="F132" s="324" t="s">
        <v>1817</v>
      </c>
      <c r="G132" s="323"/>
      <c r="H132" s="323" t="s">
        <v>1829</v>
      </c>
      <c r="I132" s="323" t="s">
        <v>1813</v>
      </c>
      <c r="J132" s="323">
        <v>20</v>
      </c>
      <c r="K132" s="345"/>
    </row>
    <row r="133" spans="2:11" s="1" customFormat="1" ht="15" customHeight="1">
      <c r="B133" s="342"/>
      <c r="C133" s="297" t="s">
        <v>1816</v>
      </c>
      <c r="D133" s="297"/>
      <c r="E133" s="297"/>
      <c r="F133" s="320" t="s">
        <v>1817</v>
      </c>
      <c r="G133" s="297"/>
      <c r="H133" s="297" t="s">
        <v>1851</v>
      </c>
      <c r="I133" s="297" t="s">
        <v>1813</v>
      </c>
      <c r="J133" s="297">
        <v>50</v>
      </c>
      <c r="K133" s="345"/>
    </row>
    <row r="134" spans="2:11" s="1" customFormat="1" ht="15" customHeight="1">
      <c r="B134" s="342"/>
      <c r="C134" s="297" t="s">
        <v>1830</v>
      </c>
      <c r="D134" s="297"/>
      <c r="E134" s="297"/>
      <c r="F134" s="320" t="s">
        <v>1817</v>
      </c>
      <c r="G134" s="297"/>
      <c r="H134" s="297" t="s">
        <v>1851</v>
      </c>
      <c r="I134" s="297" t="s">
        <v>1813</v>
      </c>
      <c r="J134" s="297">
        <v>50</v>
      </c>
      <c r="K134" s="345"/>
    </row>
    <row r="135" spans="2:11" s="1" customFormat="1" ht="15" customHeight="1">
      <c r="B135" s="342"/>
      <c r="C135" s="297" t="s">
        <v>1836</v>
      </c>
      <c r="D135" s="297"/>
      <c r="E135" s="297"/>
      <c r="F135" s="320" t="s">
        <v>1817</v>
      </c>
      <c r="G135" s="297"/>
      <c r="H135" s="297" t="s">
        <v>1851</v>
      </c>
      <c r="I135" s="297" t="s">
        <v>1813</v>
      </c>
      <c r="J135" s="297">
        <v>50</v>
      </c>
      <c r="K135" s="345"/>
    </row>
    <row r="136" spans="2:11" s="1" customFormat="1" ht="15" customHeight="1">
      <c r="B136" s="342"/>
      <c r="C136" s="297" t="s">
        <v>1838</v>
      </c>
      <c r="D136" s="297"/>
      <c r="E136" s="297"/>
      <c r="F136" s="320" t="s">
        <v>1817</v>
      </c>
      <c r="G136" s="297"/>
      <c r="H136" s="297" t="s">
        <v>1851</v>
      </c>
      <c r="I136" s="297" t="s">
        <v>1813</v>
      </c>
      <c r="J136" s="297">
        <v>50</v>
      </c>
      <c r="K136" s="345"/>
    </row>
    <row r="137" spans="2:11" s="1" customFormat="1" ht="15" customHeight="1">
      <c r="B137" s="342"/>
      <c r="C137" s="297" t="s">
        <v>1839</v>
      </c>
      <c r="D137" s="297"/>
      <c r="E137" s="297"/>
      <c r="F137" s="320" t="s">
        <v>1817</v>
      </c>
      <c r="G137" s="297"/>
      <c r="H137" s="297" t="s">
        <v>1864</v>
      </c>
      <c r="I137" s="297" t="s">
        <v>1813</v>
      </c>
      <c r="J137" s="297">
        <v>255</v>
      </c>
      <c r="K137" s="345"/>
    </row>
    <row r="138" spans="2:11" s="1" customFormat="1" ht="15" customHeight="1">
      <c r="B138" s="342"/>
      <c r="C138" s="297" t="s">
        <v>1841</v>
      </c>
      <c r="D138" s="297"/>
      <c r="E138" s="297"/>
      <c r="F138" s="320" t="s">
        <v>1811</v>
      </c>
      <c r="G138" s="297"/>
      <c r="H138" s="297" t="s">
        <v>1865</v>
      </c>
      <c r="I138" s="297" t="s">
        <v>1843</v>
      </c>
      <c r="J138" s="297"/>
      <c r="K138" s="345"/>
    </row>
    <row r="139" spans="2:11" s="1" customFormat="1" ht="15" customHeight="1">
      <c r="B139" s="342"/>
      <c r="C139" s="297" t="s">
        <v>1844</v>
      </c>
      <c r="D139" s="297"/>
      <c r="E139" s="297"/>
      <c r="F139" s="320" t="s">
        <v>1811</v>
      </c>
      <c r="G139" s="297"/>
      <c r="H139" s="297" t="s">
        <v>1866</v>
      </c>
      <c r="I139" s="297" t="s">
        <v>1846</v>
      </c>
      <c r="J139" s="297"/>
      <c r="K139" s="345"/>
    </row>
    <row r="140" spans="2:11" s="1" customFormat="1" ht="15" customHeight="1">
      <c r="B140" s="342"/>
      <c r="C140" s="297" t="s">
        <v>1847</v>
      </c>
      <c r="D140" s="297"/>
      <c r="E140" s="297"/>
      <c r="F140" s="320" t="s">
        <v>1811</v>
      </c>
      <c r="G140" s="297"/>
      <c r="H140" s="297" t="s">
        <v>1847</v>
      </c>
      <c r="I140" s="297" t="s">
        <v>1846</v>
      </c>
      <c r="J140" s="297"/>
      <c r="K140" s="345"/>
    </row>
    <row r="141" spans="2:11" s="1" customFormat="1" ht="15" customHeight="1">
      <c r="B141" s="342"/>
      <c r="C141" s="297" t="s">
        <v>38</v>
      </c>
      <c r="D141" s="297"/>
      <c r="E141" s="297"/>
      <c r="F141" s="320" t="s">
        <v>1811</v>
      </c>
      <c r="G141" s="297"/>
      <c r="H141" s="297" t="s">
        <v>1867</v>
      </c>
      <c r="I141" s="297" t="s">
        <v>1846</v>
      </c>
      <c r="J141" s="297"/>
      <c r="K141" s="345"/>
    </row>
    <row r="142" spans="2:11" s="1" customFormat="1" ht="15" customHeight="1">
      <c r="B142" s="342"/>
      <c r="C142" s="297" t="s">
        <v>1868</v>
      </c>
      <c r="D142" s="297"/>
      <c r="E142" s="297"/>
      <c r="F142" s="320" t="s">
        <v>1811</v>
      </c>
      <c r="G142" s="297"/>
      <c r="H142" s="297" t="s">
        <v>1869</v>
      </c>
      <c r="I142" s="297" t="s">
        <v>1846</v>
      </c>
      <c r="J142" s="297"/>
      <c r="K142" s="345"/>
    </row>
    <row r="143" spans="2:11" s="1" customFormat="1" ht="15" customHeight="1">
      <c r="B143" s="346"/>
      <c r="C143" s="347"/>
      <c r="D143" s="347"/>
      <c r="E143" s="347"/>
      <c r="F143" s="347"/>
      <c r="G143" s="347"/>
      <c r="H143" s="347"/>
      <c r="I143" s="347"/>
      <c r="J143" s="347"/>
      <c r="K143" s="348"/>
    </row>
    <row r="144" spans="2:11" s="1" customFormat="1" ht="18.75" customHeight="1">
      <c r="B144" s="333"/>
      <c r="C144" s="333"/>
      <c r="D144" s="333"/>
      <c r="E144" s="333"/>
      <c r="F144" s="334"/>
      <c r="G144" s="333"/>
      <c r="H144" s="333"/>
      <c r="I144" s="333"/>
      <c r="J144" s="333"/>
      <c r="K144" s="333"/>
    </row>
    <row r="145" spans="2:11" s="1" customFormat="1" ht="18.75" customHeight="1">
      <c r="B145" s="305"/>
      <c r="C145" s="305"/>
      <c r="D145" s="305"/>
      <c r="E145" s="305"/>
      <c r="F145" s="305"/>
      <c r="G145" s="305"/>
      <c r="H145" s="305"/>
      <c r="I145" s="305"/>
      <c r="J145" s="305"/>
      <c r="K145" s="305"/>
    </row>
    <row r="146" spans="2:11" s="1" customFormat="1" ht="7.5" customHeight="1">
      <c r="B146" s="306"/>
      <c r="C146" s="307"/>
      <c r="D146" s="307"/>
      <c r="E146" s="307"/>
      <c r="F146" s="307"/>
      <c r="G146" s="307"/>
      <c r="H146" s="307"/>
      <c r="I146" s="307"/>
      <c r="J146" s="307"/>
      <c r="K146" s="308"/>
    </row>
    <row r="147" spans="2:11" s="1" customFormat="1" ht="45" customHeight="1">
      <c r="B147" s="309"/>
      <c r="C147" s="310" t="s">
        <v>1870</v>
      </c>
      <c r="D147" s="310"/>
      <c r="E147" s="310"/>
      <c r="F147" s="310"/>
      <c r="G147" s="310"/>
      <c r="H147" s="310"/>
      <c r="I147" s="310"/>
      <c r="J147" s="310"/>
      <c r="K147" s="311"/>
    </row>
    <row r="148" spans="2:11" s="1" customFormat="1" ht="17.25" customHeight="1">
      <c r="B148" s="309"/>
      <c r="C148" s="312" t="s">
        <v>1805</v>
      </c>
      <c r="D148" s="312"/>
      <c r="E148" s="312"/>
      <c r="F148" s="312" t="s">
        <v>1806</v>
      </c>
      <c r="G148" s="313"/>
      <c r="H148" s="312" t="s">
        <v>54</v>
      </c>
      <c r="I148" s="312" t="s">
        <v>57</v>
      </c>
      <c r="J148" s="312" t="s">
        <v>1807</v>
      </c>
      <c r="K148" s="311"/>
    </row>
    <row r="149" spans="2:11" s="1" customFormat="1" ht="17.25" customHeight="1">
      <c r="B149" s="309"/>
      <c r="C149" s="314" t="s">
        <v>1808</v>
      </c>
      <c r="D149" s="314"/>
      <c r="E149" s="314"/>
      <c r="F149" s="315" t="s">
        <v>1809</v>
      </c>
      <c r="G149" s="316"/>
      <c r="H149" s="314"/>
      <c r="I149" s="314"/>
      <c r="J149" s="314" t="s">
        <v>1810</v>
      </c>
      <c r="K149" s="311"/>
    </row>
    <row r="150" spans="2:11" s="1" customFormat="1" ht="5.25" customHeight="1">
      <c r="B150" s="322"/>
      <c r="C150" s="317"/>
      <c r="D150" s="317"/>
      <c r="E150" s="317"/>
      <c r="F150" s="317"/>
      <c r="G150" s="318"/>
      <c r="H150" s="317"/>
      <c r="I150" s="317"/>
      <c r="J150" s="317"/>
      <c r="K150" s="345"/>
    </row>
    <row r="151" spans="2:11" s="1" customFormat="1" ht="15" customHeight="1">
      <c r="B151" s="322"/>
      <c r="C151" s="349" t="s">
        <v>1814</v>
      </c>
      <c r="D151" s="297"/>
      <c r="E151" s="297"/>
      <c r="F151" s="350" t="s">
        <v>1811</v>
      </c>
      <c r="G151" s="297"/>
      <c r="H151" s="349" t="s">
        <v>1851</v>
      </c>
      <c r="I151" s="349" t="s">
        <v>1813</v>
      </c>
      <c r="J151" s="349">
        <v>120</v>
      </c>
      <c r="K151" s="345"/>
    </row>
    <row r="152" spans="2:11" s="1" customFormat="1" ht="15" customHeight="1">
      <c r="B152" s="322"/>
      <c r="C152" s="349" t="s">
        <v>1860</v>
      </c>
      <c r="D152" s="297"/>
      <c r="E152" s="297"/>
      <c r="F152" s="350" t="s">
        <v>1811</v>
      </c>
      <c r="G152" s="297"/>
      <c r="H152" s="349" t="s">
        <v>1871</v>
      </c>
      <c r="I152" s="349" t="s">
        <v>1813</v>
      </c>
      <c r="J152" s="349" t="s">
        <v>1862</v>
      </c>
      <c r="K152" s="345"/>
    </row>
    <row r="153" spans="2:11" s="1" customFormat="1" ht="15" customHeight="1">
      <c r="B153" s="322"/>
      <c r="C153" s="349" t="s">
        <v>84</v>
      </c>
      <c r="D153" s="297"/>
      <c r="E153" s="297"/>
      <c r="F153" s="350" t="s">
        <v>1811</v>
      </c>
      <c r="G153" s="297"/>
      <c r="H153" s="349" t="s">
        <v>1872</v>
      </c>
      <c r="I153" s="349" t="s">
        <v>1813</v>
      </c>
      <c r="J153" s="349" t="s">
        <v>1862</v>
      </c>
      <c r="K153" s="345"/>
    </row>
    <row r="154" spans="2:11" s="1" customFormat="1" ht="15" customHeight="1">
      <c r="B154" s="322"/>
      <c r="C154" s="349" t="s">
        <v>1816</v>
      </c>
      <c r="D154" s="297"/>
      <c r="E154" s="297"/>
      <c r="F154" s="350" t="s">
        <v>1817</v>
      </c>
      <c r="G154" s="297"/>
      <c r="H154" s="349" t="s">
        <v>1851</v>
      </c>
      <c r="I154" s="349" t="s">
        <v>1813</v>
      </c>
      <c r="J154" s="349">
        <v>50</v>
      </c>
      <c r="K154" s="345"/>
    </row>
    <row r="155" spans="2:11" s="1" customFormat="1" ht="15" customHeight="1">
      <c r="B155" s="322"/>
      <c r="C155" s="349" t="s">
        <v>1819</v>
      </c>
      <c r="D155" s="297"/>
      <c r="E155" s="297"/>
      <c r="F155" s="350" t="s">
        <v>1811</v>
      </c>
      <c r="G155" s="297"/>
      <c r="H155" s="349" t="s">
        <v>1851</v>
      </c>
      <c r="I155" s="349" t="s">
        <v>1821</v>
      </c>
      <c r="J155" s="349"/>
      <c r="K155" s="345"/>
    </row>
    <row r="156" spans="2:11" s="1" customFormat="1" ht="15" customHeight="1">
      <c r="B156" s="322"/>
      <c r="C156" s="349" t="s">
        <v>1830</v>
      </c>
      <c r="D156" s="297"/>
      <c r="E156" s="297"/>
      <c r="F156" s="350" t="s">
        <v>1817</v>
      </c>
      <c r="G156" s="297"/>
      <c r="H156" s="349" t="s">
        <v>1851</v>
      </c>
      <c r="I156" s="349" t="s">
        <v>1813</v>
      </c>
      <c r="J156" s="349">
        <v>50</v>
      </c>
      <c r="K156" s="345"/>
    </row>
    <row r="157" spans="2:11" s="1" customFormat="1" ht="15" customHeight="1">
      <c r="B157" s="322"/>
      <c r="C157" s="349" t="s">
        <v>1838</v>
      </c>
      <c r="D157" s="297"/>
      <c r="E157" s="297"/>
      <c r="F157" s="350" t="s">
        <v>1817</v>
      </c>
      <c r="G157" s="297"/>
      <c r="H157" s="349" t="s">
        <v>1851</v>
      </c>
      <c r="I157" s="349" t="s">
        <v>1813</v>
      </c>
      <c r="J157" s="349">
        <v>50</v>
      </c>
      <c r="K157" s="345"/>
    </row>
    <row r="158" spans="2:11" s="1" customFormat="1" ht="15" customHeight="1">
      <c r="B158" s="322"/>
      <c r="C158" s="349" t="s">
        <v>1836</v>
      </c>
      <c r="D158" s="297"/>
      <c r="E158" s="297"/>
      <c r="F158" s="350" t="s">
        <v>1817</v>
      </c>
      <c r="G158" s="297"/>
      <c r="H158" s="349" t="s">
        <v>1851</v>
      </c>
      <c r="I158" s="349" t="s">
        <v>1813</v>
      </c>
      <c r="J158" s="349">
        <v>50</v>
      </c>
      <c r="K158" s="345"/>
    </row>
    <row r="159" spans="2:11" s="1" customFormat="1" ht="15" customHeight="1">
      <c r="B159" s="322"/>
      <c r="C159" s="349" t="s">
        <v>125</v>
      </c>
      <c r="D159" s="297"/>
      <c r="E159" s="297"/>
      <c r="F159" s="350" t="s">
        <v>1811</v>
      </c>
      <c r="G159" s="297"/>
      <c r="H159" s="349" t="s">
        <v>1873</v>
      </c>
      <c r="I159" s="349" t="s">
        <v>1813</v>
      </c>
      <c r="J159" s="349" t="s">
        <v>1874</v>
      </c>
      <c r="K159" s="345"/>
    </row>
    <row r="160" spans="2:11" s="1" customFormat="1" ht="15" customHeight="1">
      <c r="B160" s="322"/>
      <c r="C160" s="349" t="s">
        <v>1875</v>
      </c>
      <c r="D160" s="297"/>
      <c r="E160" s="297"/>
      <c r="F160" s="350" t="s">
        <v>1811</v>
      </c>
      <c r="G160" s="297"/>
      <c r="H160" s="349" t="s">
        <v>1876</v>
      </c>
      <c r="I160" s="349" t="s">
        <v>1846</v>
      </c>
      <c r="J160" s="349"/>
      <c r="K160" s="345"/>
    </row>
    <row r="161" spans="2:11" s="1" customFormat="1" ht="15" customHeight="1">
      <c r="B161" s="351"/>
      <c r="C161" s="331"/>
      <c r="D161" s="331"/>
      <c r="E161" s="331"/>
      <c r="F161" s="331"/>
      <c r="G161" s="331"/>
      <c r="H161" s="331"/>
      <c r="I161" s="331"/>
      <c r="J161" s="331"/>
      <c r="K161" s="352"/>
    </row>
    <row r="162" spans="2:11" s="1" customFormat="1" ht="18.75" customHeight="1">
      <c r="B162" s="333"/>
      <c r="C162" s="343"/>
      <c r="D162" s="343"/>
      <c r="E162" s="343"/>
      <c r="F162" s="353"/>
      <c r="G162" s="343"/>
      <c r="H162" s="343"/>
      <c r="I162" s="343"/>
      <c r="J162" s="343"/>
      <c r="K162" s="333"/>
    </row>
    <row r="163" spans="2:11" s="1" customFormat="1" ht="18.75" customHeight="1">
      <c r="B163" s="305"/>
      <c r="C163" s="305"/>
      <c r="D163" s="305"/>
      <c r="E163" s="305"/>
      <c r="F163" s="305"/>
      <c r="G163" s="305"/>
      <c r="H163" s="305"/>
      <c r="I163" s="305"/>
      <c r="J163" s="305"/>
      <c r="K163" s="305"/>
    </row>
    <row r="164" spans="2:11" s="1" customFormat="1" ht="7.5" customHeight="1">
      <c r="B164" s="284"/>
      <c r="C164" s="285"/>
      <c r="D164" s="285"/>
      <c r="E164" s="285"/>
      <c r="F164" s="285"/>
      <c r="G164" s="285"/>
      <c r="H164" s="285"/>
      <c r="I164" s="285"/>
      <c r="J164" s="285"/>
      <c r="K164" s="286"/>
    </row>
    <row r="165" spans="2:11" s="1" customFormat="1" ht="45" customHeight="1">
      <c r="B165" s="287"/>
      <c r="C165" s="288" t="s">
        <v>1877</v>
      </c>
      <c r="D165" s="288"/>
      <c r="E165" s="288"/>
      <c r="F165" s="288"/>
      <c r="G165" s="288"/>
      <c r="H165" s="288"/>
      <c r="I165" s="288"/>
      <c r="J165" s="288"/>
      <c r="K165" s="289"/>
    </row>
    <row r="166" spans="2:11" s="1" customFormat="1" ht="17.25" customHeight="1">
      <c r="B166" s="287"/>
      <c r="C166" s="312" t="s">
        <v>1805</v>
      </c>
      <c r="D166" s="312"/>
      <c r="E166" s="312"/>
      <c r="F166" s="312" t="s">
        <v>1806</v>
      </c>
      <c r="G166" s="354"/>
      <c r="H166" s="355" t="s">
        <v>54</v>
      </c>
      <c r="I166" s="355" t="s">
        <v>57</v>
      </c>
      <c r="J166" s="312" t="s">
        <v>1807</v>
      </c>
      <c r="K166" s="289"/>
    </row>
    <row r="167" spans="2:11" s="1" customFormat="1" ht="17.25" customHeight="1">
      <c r="B167" s="290"/>
      <c r="C167" s="314" t="s">
        <v>1808</v>
      </c>
      <c r="D167" s="314"/>
      <c r="E167" s="314"/>
      <c r="F167" s="315" t="s">
        <v>1809</v>
      </c>
      <c r="G167" s="356"/>
      <c r="H167" s="357"/>
      <c r="I167" s="357"/>
      <c r="J167" s="314" t="s">
        <v>1810</v>
      </c>
      <c r="K167" s="292"/>
    </row>
    <row r="168" spans="2:11" s="1" customFormat="1" ht="5.25" customHeight="1">
      <c r="B168" s="322"/>
      <c r="C168" s="317"/>
      <c r="D168" s="317"/>
      <c r="E168" s="317"/>
      <c r="F168" s="317"/>
      <c r="G168" s="318"/>
      <c r="H168" s="317"/>
      <c r="I168" s="317"/>
      <c r="J168" s="317"/>
      <c r="K168" s="345"/>
    </row>
    <row r="169" spans="2:11" s="1" customFormat="1" ht="15" customHeight="1">
      <c r="B169" s="322"/>
      <c r="C169" s="297" t="s">
        <v>1814</v>
      </c>
      <c r="D169" s="297"/>
      <c r="E169" s="297"/>
      <c r="F169" s="320" t="s">
        <v>1811</v>
      </c>
      <c r="G169" s="297"/>
      <c r="H169" s="297" t="s">
        <v>1851</v>
      </c>
      <c r="I169" s="297" t="s">
        <v>1813</v>
      </c>
      <c r="J169" s="297">
        <v>120</v>
      </c>
      <c r="K169" s="345"/>
    </row>
    <row r="170" spans="2:11" s="1" customFormat="1" ht="15" customHeight="1">
      <c r="B170" s="322"/>
      <c r="C170" s="297" t="s">
        <v>1860</v>
      </c>
      <c r="D170" s="297"/>
      <c r="E170" s="297"/>
      <c r="F170" s="320" t="s">
        <v>1811</v>
      </c>
      <c r="G170" s="297"/>
      <c r="H170" s="297" t="s">
        <v>1861</v>
      </c>
      <c r="I170" s="297" t="s">
        <v>1813</v>
      </c>
      <c r="J170" s="297" t="s">
        <v>1862</v>
      </c>
      <c r="K170" s="345"/>
    </row>
    <row r="171" spans="2:11" s="1" customFormat="1" ht="15" customHeight="1">
      <c r="B171" s="322"/>
      <c r="C171" s="297" t="s">
        <v>84</v>
      </c>
      <c r="D171" s="297"/>
      <c r="E171" s="297"/>
      <c r="F171" s="320" t="s">
        <v>1811</v>
      </c>
      <c r="G171" s="297"/>
      <c r="H171" s="297" t="s">
        <v>1878</v>
      </c>
      <c r="I171" s="297" t="s">
        <v>1813</v>
      </c>
      <c r="J171" s="297" t="s">
        <v>1862</v>
      </c>
      <c r="K171" s="345"/>
    </row>
    <row r="172" spans="2:11" s="1" customFormat="1" ht="15" customHeight="1">
      <c r="B172" s="322"/>
      <c r="C172" s="297" t="s">
        <v>1816</v>
      </c>
      <c r="D172" s="297"/>
      <c r="E172" s="297"/>
      <c r="F172" s="320" t="s">
        <v>1817</v>
      </c>
      <c r="G172" s="297"/>
      <c r="H172" s="297" t="s">
        <v>1878</v>
      </c>
      <c r="I172" s="297" t="s">
        <v>1813</v>
      </c>
      <c r="J172" s="297">
        <v>50</v>
      </c>
      <c r="K172" s="345"/>
    </row>
    <row r="173" spans="2:11" s="1" customFormat="1" ht="15" customHeight="1">
      <c r="B173" s="322"/>
      <c r="C173" s="297" t="s">
        <v>1819</v>
      </c>
      <c r="D173" s="297"/>
      <c r="E173" s="297"/>
      <c r="F173" s="320" t="s">
        <v>1811</v>
      </c>
      <c r="G173" s="297"/>
      <c r="H173" s="297" t="s">
        <v>1878</v>
      </c>
      <c r="I173" s="297" t="s">
        <v>1821</v>
      </c>
      <c r="J173" s="297"/>
      <c r="K173" s="345"/>
    </row>
    <row r="174" spans="2:11" s="1" customFormat="1" ht="15" customHeight="1">
      <c r="B174" s="322"/>
      <c r="C174" s="297" t="s">
        <v>1830</v>
      </c>
      <c r="D174" s="297"/>
      <c r="E174" s="297"/>
      <c r="F174" s="320" t="s">
        <v>1817</v>
      </c>
      <c r="G174" s="297"/>
      <c r="H174" s="297" t="s">
        <v>1878</v>
      </c>
      <c r="I174" s="297" t="s">
        <v>1813</v>
      </c>
      <c r="J174" s="297">
        <v>50</v>
      </c>
      <c r="K174" s="345"/>
    </row>
    <row r="175" spans="2:11" s="1" customFormat="1" ht="15" customHeight="1">
      <c r="B175" s="322"/>
      <c r="C175" s="297" t="s">
        <v>1838</v>
      </c>
      <c r="D175" s="297"/>
      <c r="E175" s="297"/>
      <c r="F175" s="320" t="s">
        <v>1817</v>
      </c>
      <c r="G175" s="297"/>
      <c r="H175" s="297" t="s">
        <v>1878</v>
      </c>
      <c r="I175" s="297" t="s">
        <v>1813</v>
      </c>
      <c r="J175" s="297">
        <v>50</v>
      </c>
      <c r="K175" s="345"/>
    </row>
    <row r="176" spans="2:11" s="1" customFormat="1" ht="15" customHeight="1">
      <c r="B176" s="322"/>
      <c r="C176" s="297" t="s">
        <v>1836</v>
      </c>
      <c r="D176" s="297"/>
      <c r="E176" s="297"/>
      <c r="F176" s="320" t="s">
        <v>1817</v>
      </c>
      <c r="G176" s="297"/>
      <c r="H176" s="297" t="s">
        <v>1878</v>
      </c>
      <c r="I176" s="297" t="s">
        <v>1813</v>
      </c>
      <c r="J176" s="297">
        <v>50</v>
      </c>
      <c r="K176" s="345"/>
    </row>
    <row r="177" spans="2:11" s="1" customFormat="1" ht="15" customHeight="1">
      <c r="B177" s="322"/>
      <c r="C177" s="297" t="s">
        <v>142</v>
      </c>
      <c r="D177" s="297"/>
      <c r="E177" s="297"/>
      <c r="F177" s="320" t="s">
        <v>1811</v>
      </c>
      <c r="G177" s="297"/>
      <c r="H177" s="297" t="s">
        <v>1879</v>
      </c>
      <c r="I177" s="297" t="s">
        <v>1880</v>
      </c>
      <c r="J177" s="297"/>
      <c r="K177" s="345"/>
    </row>
    <row r="178" spans="2:11" s="1" customFormat="1" ht="15" customHeight="1">
      <c r="B178" s="322"/>
      <c r="C178" s="297" t="s">
        <v>57</v>
      </c>
      <c r="D178" s="297"/>
      <c r="E178" s="297"/>
      <c r="F178" s="320" t="s">
        <v>1811</v>
      </c>
      <c r="G178" s="297"/>
      <c r="H178" s="297" t="s">
        <v>1881</v>
      </c>
      <c r="I178" s="297" t="s">
        <v>1882</v>
      </c>
      <c r="J178" s="297">
        <v>1</v>
      </c>
      <c r="K178" s="345"/>
    </row>
    <row r="179" spans="2:11" s="1" customFormat="1" ht="15" customHeight="1">
      <c r="B179" s="322"/>
      <c r="C179" s="297" t="s">
        <v>53</v>
      </c>
      <c r="D179" s="297"/>
      <c r="E179" s="297"/>
      <c r="F179" s="320" t="s">
        <v>1811</v>
      </c>
      <c r="G179" s="297"/>
      <c r="H179" s="297" t="s">
        <v>1883</v>
      </c>
      <c r="I179" s="297" t="s">
        <v>1813</v>
      </c>
      <c r="J179" s="297">
        <v>20</v>
      </c>
      <c r="K179" s="345"/>
    </row>
    <row r="180" spans="2:11" s="1" customFormat="1" ht="15" customHeight="1">
      <c r="B180" s="322"/>
      <c r="C180" s="297" t="s">
        <v>54</v>
      </c>
      <c r="D180" s="297"/>
      <c r="E180" s="297"/>
      <c r="F180" s="320" t="s">
        <v>1811</v>
      </c>
      <c r="G180" s="297"/>
      <c r="H180" s="297" t="s">
        <v>1884</v>
      </c>
      <c r="I180" s="297" t="s">
        <v>1813</v>
      </c>
      <c r="J180" s="297">
        <v>255</v>
      </c>
      <c r="K180" s="345"/>
    </row>
    <row r="181" spans="2:11" s="1" customFormat="1" ht="15" customHeight="1">
      <c r="B181" s="322"/>
      <c r="C181" s="297" t="s">
        <v>143</v>
      </c>
      <c r="D181" s="297"/>
      <c r="E181" s="297"/>
      <c r="F181" s="320" t="s">
        <v>1811</v>
      </c>
      <c r="G181" s="297"/>
      <c r="H181" s="297" t="s">
        <v>1775</v>
      </c>
      <c r="I181" s="297" t="s">
        <v>1813</v>
      </c>
      <c r="J181" s="297">
        <v>10</v>
      </c>
      <c r="K181" s="345"/>
    </row>
    <row r="182" spans="2:11" s="1" customFormat="1" ht="15" customHeight="1">
      <c r="B182" s="322"/>
      <c r="C182" s="297" t="s">
        <v>144</v>
      </c>
      <c r="D182" s="297"/>
      <c r="E182" s="297"/>
      <c r="F182" s="320" t="s">
        <v>1811</v>
      </c>
      <c r="G182" s="297"/>
      <c r="H182" s="297" t="s">
        <v>1885</v>
      </c>
      <c r="I182" s="297" t="s">
        <v>1846</v>
      </c>
      <c r="J182" s="297"/>
      <c r="K182" s="345"/>
    </row>
    <row r="183" spans="2:11" s="1" customFormat="1" ht="15" customHeight="1">
      <c r="B183" s="322"/>
      <c r="C183" s="297" t="s">
        <v>1886</v>
      </c>
      <c r="D183" s="297"/>
      <c r="E183" s="297"/>
      <c r="F183" s="320" t="s">
        <v>1811</v>
      </c>
      <c r="G183" s="297"/>
      <c r="H183" s="297" t="s">
        <v>1887</v>
      </c>
      <c r="I183" s="297" t="s">
        <v>1846</v>
      </c>
      <c r="J183" s="297"/>
      <c r="K183" s="345"/>
    </row>
    <row r="184" spans="2:11" s="1" customFormat="1" ht="15" customHeight="1">
      <c r="B184" s="322"/>
      <c r="C184" s="297" t="s">
        <v>1875</v>
      </c>
      <c r="D184" s="297"/>
      <c r="E184" s="297"/>
      <c r="F184" s="320" t="s">
        <v>1811</v>
      </c>
      <c r="G184" s="297"/>
      <c r="H184" s="297" t="s">
        <v>1888</v>
      </c>
      <c r="I184" s="297" t="s">
        <v>1846</v>
      </c>
      <c r="J184" s="297"/>
      <c r="K184" s="345"/>
    </row>
    <row r="185" spans="2:11" s="1" customFormat="1" ht="15" customHeight="1">
      <c r="B185" s="322"/>
      <c r="C185" s="297" t="s">
        <v>146</v>
      </c>
      <c r="D185" s="297"/>
      <c r="E185" s="297"/>
      <c r="F185" s="320" t="s">
        <v>1817</v>
      </c>
      <c r="G185" s="297"/>
      <c r="H185" s="297" t="s">
        <v>1889</v>
      </c>
      <c r="I185" s="297" t="s">
        <v>1813</v>
      </c>
      <c r="J185" s="297">
        <v>50</v>
      </c>
      <c r="K185" s="345"/>
    </row>
    <row r="186" spans="2:11" s="1" customFormat="1" ht="15" customHeight="1">
      <c r="B186" s="322"/>
      <c r="C186" s="297" t="s">
        <v>1890</v>
      </c>
      <c r="D186" s="297"/>
      <c r="E186" s="297"/>
      <c r="F186" s="320" t="s">
        <v>1817</v>
      </c>
      <c r="G186" s="297"/>
      <c r="H186" s="297" t="s">
        <v>1891</v>
      </c>
      <c r="I186" s="297" t="s">
        <v>1892</v>
      </c>
      <c r="J186" s="297"/>
      <c r="K186" s="345"/>
    </row>
    <row r="187" spans="2:11" s="1" customFormat="1" ht="15" customHeight="1">
      <c r="B187" s="322"/>
      <c r="C187" s="297" t="s">
        <v>1893</v>
      </c>
      <c r="D187" s="297"/>
      <c r="E187" s="297"/>
      <c r="F187" s="320" t="s">
        <v>1817</v>
      </c>
      <c r="G187" s="297"/>
      <c r="H187" s="297" t="s">
        <v>1894</v>
      </c>
      <c r="I187" s="297" t="s">
        <v>1892</v>
      </c>
      <c r="J187" s="297"/>
      <c r="K187" s="345"/>
    </row>
    <row r="188" spans="2:11" s="1" customFormat="1" ht="15" customHeight="1">
      <c r="B188" s="322"/>
      <c r="C188" s="297" t="s">
        <v>1895</v>
      </c>
      <c r="D188" s="297"/>
      <c r="E188" s="297"/>
      <c r="F188" s="320" t="s">
        <v>1817</v>
      </c>
      <c r="G188" s="297"/>
      <c r="H188" s="297" t="s">
        <v>1896</v>
      </c>
      <c r="I188" s="297" t="s">
        <v>1892</v>
      </c>
      <c r="J188" s="297"/>
      <c r="K188" s="345"/>
    </row>
    <row r="189" spans="2:11" s="1" customFormat="1" ht="15" customHeight="1">
      <c r="B189" s="322"/>
      <c r="C189" s="358" t="s">
        <v>1897</v>
      </c>
      <c r="D189" s="297"/>
      <c r="E189" s="297"/>
      <c r="F189" s="320" t="s">
        <v>1817</v>
      </c>
      <c r="G189" s="297"/>
      <c r="H189" s="297" t="s">
        <v>1898</v>
      </c>
      <c r="I189" s="297" t="s">
        <v>1899</v>
      </c>
      <c r="J189" s="359" t="s">
        <v>1900</v>
      </c>
      <c r="K189" s="345"/>
    </row>
    <row r="190" spans="2:11" s="1" customFormat="1" ht="15" customHeight="1">
      <c r="B190" s="322"/>
      <c r="C190" s="358" t="s">
        <v>42</v>
      </c>
      <c r="D190" s="297"/>
      <c r="E190" s="297"/>
      <c r="F190" s="320" t="s">
        <v>1811</v>
      </c>
      <c r="G190" s="297"/>
      <c r="H190" s="294" t="s">
        <v>1901</v>
      </c>
      <c r="I190" s="297" t="s">
        <v>1902</v>
      </c>
      <c r="J190" s="297"/>
      <c r="K190" s="345"/>
    </row>
    <row r="191" spans="2:11" s="1" customFormat="1" ht="15" customHeight="1">
      <c r="B191" s="322"/>
      <c r="C191" s="358" t="s">
        <v>1903</v>
      </c>
      <c r="D191" s="297"/>
      <c r="E191" s="297"/>
      <c r="F191" s="320" t="s">
        <v>1811</v>
      </c>
      <c r="G191" s="297"/>
      <c r="H191" s="297" t="s">
        <v>1904</v>
      </c>
      <c r="I191" s="297" t="s">
        <v>1846</v>
      </c>
      <c r="J191" s="297"/>
      <c r="K191" s="345"/>
    </row>
    <row r="192" spans="2:11" s="1" customFormat="1" ht="15" customHeight="1">
      <c r="B192" s="322"/>
      <c r="C192" s="358" t="s">
        <v>1905</v>
      </c>
      <c r="D192" s="297"/>
      <c r="E192" s="297"/>
      <c r="F192" s="320" t="s">
        <v>1811</v>
      </c>
      <c r="G192" s="297"/>
      <c r="H192" s="297" t="s">
        <v>1906</v>
      </c>
      <c r="I192" s="297" t="s">
        <v>1846</v>
      </c>
      <c r="J192" s="297"/>
      <c r="K192" s="345"/>
    </row>
    <row r="193" spans="2:11" s="1" customFormat="1" ht="15" customHeight="1">
      <c r="B193" s="322"/>
      <c r="C193" s="358" t="s">
        <v>1907</v>
      </c>
      <c r="D193" s="297"/>
      <c r="E193" s="297"/>
      <c r="F193" s="320" t="s">
        <v>1817</v>
      </c>
      <c r="G193" s="297"/>
      <c r="H193" s="297" t="s">
        <v>1908</v>
      </c>
      <c r="I193" s="297" t="s">
        <v>1846</v>
      </c>
      <c r="J193" s="297"/>
      <c r="K193" s="345"/>
    </row>
    <row r="194" spans="2:11" s="1" customFormat="1" ht="15" customHeight="1">
      <c r="B194" s="351"/>
      <c r="C194" s="360"/>
      <c r="D194" s="331"/>
      <c r="E194" s="331"/>
      <c r="F194" s="331"/>
      <c r="G194" s="331"/>
      <c r="H194" s="331"/>
      <c r="I194" s="331"/>
      <c r="J194" s="331"/>
      <c r="K194" s="352"/>
    </row>
    <row r="195" spans="2:11" s="1" customFormat="1" ht="18.75" customHeight="1">
      <c r="B195" s="333"/>
      <c r="C195" s="343"/>
      <c r="D195" s="343"/>
      <c r="E195" s="343"/>
      <c r="F195" s="353"/>
      <c r="G195" s="343"/>
      <c r="H195" s="343"/>
      <c r="I195" s="343"/>
      <c r="J195" s="343"/>
      <c r="K195" s="333"/>
    </row>
    <row r="196" spans="2:11" s="1" customFormat="1" ht="18.75" customHeight="1">
      <c r="B196" s="333"/>
      <c r="C196" s="343"/>
      <c r="D196" s="343"/>
      <c r="E196" s="343"/>
      <c r="F196" s="353"/>
      <c r="G196" s="343"/>
      <c r="H196" s="343"/>
      <c r="I196" s="343"/>
      <c r="J196" s="343"/>
      <c r="K196" s="333"/>
    </row>
    <row r="197" spans="2:11" s="1" customFormat="1" ht="18.75" customHeight="1">
      <c r="B197" s="305"/>
      <c r="C197" s="305"/>
      <c r="D197" s="305"/>
      <c r="E197" s="305"/>
      <c r="F197" s="305"/>
      <c r="G197" s="305"/>
      <c r="H197" s="305"/>
      <c r="I197" s="305"/>
      <c r="J197" s="305"/>
      <c r="K197" s="305"/>
    </row>
    <row r="198" spans="2:11" s="1" customFormat="1" ht="13.5">
      <c r="B198" s="284"/>
      <c r="C198" s="285"/>
      <c r="D198" s="285"/>
      <c r="E198" s="285"/>
      <c r="F198" s="285"/>
      <c r="G198" s="285"/>
      <c r="H198" s="285"/>
      <c r="I198" s="285"/>
      <c r="J198" s="285"/>
      <c r="K198" s="286"/>
    </row>
    <row r="199" spans="2:11" s="1" customFormat="1" ht="21">
      <c r="B199" s="287"/>
      <c r="C199" s="288" t="s">
        <v>1909</v>
      </c>
      <c r="D199" s="288"/>
      <c r="E199" s="288"/>
      <c r="F199" s="288"/>
      <c r="G199" s="288"/>
      <c r="H199" s="288"/>
      <c r="I199" s="288"/>
      <c r="J199" s="288"/>
      <c r="K199" s="289"/>
    </row>
    <row r="200" spans="2:11" s="1" customFormat="1" ht="25.5" customHeight="1">
      <c r="B200" s="287"/>
      <c r="C200" s="361" t="s">
        <v>1910</v>
      </c>
      <c r="D200" s="361"/>
      <c r="E200" s="361"/>
      <c r="F200" s="361" t="s">
        <v>1911</v>
      </c>
      <c r="G200" s="362"/>
      <c r="H200" s="361" t="s">
        <v>1912</v>
      </c>
      <c r="I200" s="361"/>
      <c r="J200" s="361"/>
      <c r="K200" s="289"/>
    </row>
    <row r="201" spans="2:11" s="1" customFormat="1" ht="5.25" customHeight="1">
      <c r="B201" s="322"/>
      <c r="C201" s="317"/>
      <c r="D201" s="317"/>
      <c r="E201" s="317"/>
      <c r="F201" s="317"/>
      <c r="G201" s="343"/>
      <c r="H201" s="317"/>
      <c r="I201" s="317"/>
      <c r="J201" s="317"/>
      <c r="K201" s="345"/>
    </row>
    <row r="202" spans="2:11" s="1" customFormat="1" ht="15" customHeight="1">
      <c r="B202" s="322"/>
      <c r="C202" s="297" t="s">
        <v>1902</v>
      </c>
      <c r="D202" s="297"/>
      <c r="E202" s="297"/>
      <c r="F202" s="320" t="s">
        <v>43</v>
      </c>
      <c r="G202" s="297"/>
      <c r="H202" s="297" t="s">
        <v>1913</v>
      </c>
      <c r="I202" s="297"/>
      <c r="J202" s="297"/>
      <c r="K202" s="345"/>
    </row>
    <row r="203" spans="2:11" s="1" customFormat="1" ht="15" customHeight="1">
      <c r="B203" s="322"/>
      <c r="C203" s="297"/>
      <c r="D203" s="297"/>
      <c r="E203" s="297"/>
      <c r="F203" s="320" t="s">
        <v>44</v>
      </c>
      <c r="G203" s="297"/>
      <c r="H203" s="297" t="s">
        <v>1914</v>
      </c>
      <c r="I203" s="297"/>
      <c r="J203" s="297"/>
      <c r="K203" s="345"/>
    </row>
    <row r="204" spans="2:11" s="1" customFormat="1" ht="15" customHeight="1">
      <c r="B204" s="322"/>
      <c r="C204" s="297"/>
      <c r="D204" s="297"/>
      <c r="E204" s="297"/>
      <c r="F204" s="320" t="s">
        <v>47</v>
      </c>
      <c r="G204" s="297"/>
      <c r="H204" s="297" t="s">
        <v>1915</v>
      </c>
      <c r="I204" s="297"/>
      <c r="J204" s="297"/>
      <c r="K204" s="345"/>
    </row>
    <row r="205" spans="2:11" s="1" customFormat="1" ht="15" customHeight="1">
      <c r="B205" s="322"/>
      <c r="C205" s="297"/>
      <c r="D205" s="297"/>
      <c r="E205" s="297"/>
      <c r="F205" s="320" t="s">
        <v>45</v>
      </c>
      <c r="G205" s="297"/>
      <c r="H205" s="297" t="s">
        <v>1916</v>
      </c>
      <c r="I205" s="297"/>
      <c r="J205" s="297"/>
      <c r="K205" s="345"/>
    </row>
    <row r="206" spans="2:11" s="1" customFormat="1" ht="15" customHeight="1">
      <c r="B206" s="322"/>
      <c r="C206" s="297"/>
      <c r="D206" s="297"/>
      <c r="E206" s="297"/>
      <c r="F206" s="320" t="s">
        <v>46</v>
      </c>
      <c r="G206" s="297"/>
      <c r="H206" s="297" t="s">
        <v>1917</v>
      </c>
      <c r="I206" s="297"/>
      <c r="J206" s="297"/>
      <c r="K206" s="345"/>
    </row>
    <row r="207" spans="2:11" s="1" customFormat="1" ht="15" customHeight="1">
      <c r="B207" s="322"/>
      <c r="C207" s="297"/>
      <c r="D207" s="297"/>
      <c r="E207" s="297"/>
      <c r="F207" s="320"/>
      <c r="G207" s="297"/>
      <c r="H207" s="297"/>
      <c r="I207" s="297"/>
      <c r="J207" s="297"/>
      <c r="K207" s="345"/>
    </row>
    <row r="208" spans="2:11" s="1" customFormat="1" ht="15" customHeight="1">
      <c r="B208" s="322"/>
      <c r="C208" s="297" t="s">
        <v>1858</v>
      </c>
      <c r="D208" s="297"/>
      <c r="E208" s="297"/>
      <c r="F208" s="320" t="s">
        <v>78</v>
      </c>
      <c r="G208" s="297"/>
      <c r="H208" s="297" t="s">
        <v>1918</v>
      </c>
      <c r="I208" s="297"/>
      <c r="J208" s="297"/>
      <c r="K208" s="345"/>
    </row>
    <row r="209" spans="2:11" s="1" customFormat="1" ht="15" customHeight="1">
      <c r="B209" s="322"/>
      <c r="C209" s="297"/>
      <c r="D209" s="297"/>
      <c r="E209" s="297"/>
      <c r="F209" s="320" t="s">
        <v>1754</v>
      </c>
      <c r="G209" s="297"/>
      <c r="H209" s="297" t="s">
        <v>1755</v>
      </c>
      <c r="I209" s="297"/>
      <c r="J209" s="297"/>
      <c r="K209" s="345"/>
    </row>
    <row r="210" spans="2:11" s="1" customFormat="1" ht="15" customHeight="1">
      <c r="B210" s="322"/>
      <c r="C210" s="297"/>
      <c r="D210" s="297"/>
      <c r="E210" s="297"/>
      <c r="F210" s="320" t="s">
        <v>1752</v>
      </c>
      <c r="G210" s="297"/>
      <c r="H210" s="297" t="s">
        <v>1919</v>
      </c>
      <c r="I210" s="297"/>
      <c r="J210" s="297"/>
      <c r="K210" s="345"/>
    </row>
    <row r="211" spans="2:11" s="1" customFormat="1" ht="15" customHeight="1">
      <c r="B211" s="363"/>
      <c r="C211" s="297"/>
      <c r="D211" s="297"/>
      <c r="E211" s="297"/>
      <c r="F211" s="320" t="s">
        <v>1756</v>
      </c>
      <c r="G211" s="358"/>
      <c r="H211" s="349" t="s">
        <v>1757</v>
      </c>
      <c r="I211" s="349"/>
      <c r="J211" s="349"/>
      <c r="K211" s="364"/>
    </row>
    <row r="212" spans="2:11" s="1" customFormat="1" ht="15" customHeight="1">
      <c r="B212" s="363"/>
      <c r="C212" s="297"/>
      <c r="D212" s="297"/>
      <c r="E212" s="297"/>
      <c r="F212" s="320" t="s">
        <v>1758</v>
      </c>
      <c r="G212" s="358"/>
      <c r="H212" s="349" t="s">
        <v>1920</v>
      </c>
      <c r="I212" s="349"/>
      <c r="J212" s="349"/>
      <c r="K212" s="364"/>
    </row>
    <row r="213" spans="2:11" s="1" customFormat="1" ht="15" customHeight="1">
      <c r="B213" s="363"/>
      <c r="C213" s="297"/>
      <c r="D213" s="297"/>
      <c r="E213" s="297"/>
      <c r="F213" s="320"/>
      <c r="G213" s="358"/>
      <c r="H213" s="349"/>
      <c r="I213" s="349"/>
      <c r="J213" s="349"/>
      <c r="K213" s="364"/>
    </row>
    <row r="214" spans="2:11" s="1" customFormat="1" ht="15" customHeight="1">
      <c r="B214" s="363"/>
      <c r="C214" s="297" t="s">
        <v>1882</v>
      </c>
      <c r="D214" s="297"/>
      <c r="E214" s="297"/>
      <c r="F214" s="320">
        <v>1</v>
      </c>
      <c r="G214" s="358"/>
      <c r="H214" s="349" t="s">
        <v>1921</v>
      </c>
      <c r="I214" s="349"/>
      <c r="J214" s="349"/>
      <c r="K214" s="364"/>
    </row>
    <row r="215" spans="2:11" s="1" customFormat="1" ht="15" customHeight="1">
      <c r="B215" s="363"/>
      <c r="C215" s="297"/>
      <c r="D215" s="297"/>
      <c r="E215" s="297"/>
      <c r="F215" s="320">
        <v>2</v>
      </c>
      <c r="G215" s="358"/>
      <c r="H215" s="349" t="s">
        <v>1922</v>
      </c>
      <c r="I215" s="349"/>
      <c r="J215" s="349"/>
      <c r="K215" s="364"/>
    </row>
    <row r="216" spans="2:11" s="1" customFormat="1" ht="15" customHeight="1">
      <c r="B216" s="363"/>
      <c r="C216" s="297"/>
      <c r="D216" s="297"/>
      <c r="E216" s="297"/>
      <c r="F216" s="320">
        <v>3</v>
      </c>
      <c r="G216" s="358"/>
      <c r="H216" s="349" t="s">
        <v>1923</v>
      </c>
      <c r="I216" s="349"/>
      <c r="J216" s="349"/>
      <c r="K216" s="364"/>
    </row>
    <row r="217" spans="2:11" s="1" customFormat="1" ht="15" customHeight="1">
      <c r="B217" s="363"/>
      <c r="C217" s="297"/>
      <c r="D217" s="297"/>
      <c r="E217" s="297"/>
      <c r="F217" s="320">
        <v>4</v>
      </c>
      <c r="G217" s="358"/>
      <c r="H217" s="349" t="s">
        <v>1924</v>
      </c>
      <c r="I217" s="349"/>
      <c r="J217" s="349"/>
      <c r="K217" s="364"/>
    </row>
    <row r="218" spans="2:11" s="1" customFormat="1" ht="12.75" customHeight="1">
      <c r="B218" s="365"/>
      <c r="C218" s="366"/>
      <c r="D218" s="366"/>
      <c r="E218" s="366"/>
      <c r="F218" s="366"/>
      <c r="G218" s="366"/>
      <c r="H218" s="366"/>
      <c r="I218" s="366"/>
      <c r="J218" s="366"/>
      <c r="K218" s="367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1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85</v>
      </c>
    </row>
    <row r="3" spans="2:46" s="1" customFormat="1" ht="6.95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21"/>
      <c r="AT3" s="18" t="s">
        <v>81</v>
      </c>
    </row>
    <row r="4" spans="2:46" s="1" customFormat="1" ht="24.95" customHeight="1">
      <c r="B4" s="21"/>
      <c r="D4" s="141" t="s">
        <v>117</v>
      </c>
      <c r="L4" s="21"/>
      <c r="M4" s="14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3" t="s">
        <v>16</v>
      </c>
      <c r="L6" s="21"/>
    </row>
    <row r="7" spans="2:12" s="1" customFormat="1" ht="26.25" customHeight="1">
      <c r="B7" s="21"/>
      <c r="E7" s="144" t="str">
        <f>'Rekapitulace stavby'!K6</f>
        <v>MODERNIZACE ODBORNÝCH UČEBEN ZŠ ANTONÍNA SOVY, ČESKÁ LÍPA</v>
      </c>
      <c r="F7" s="143"/>
      <c r="G7" s="143"/>
      <c r="H7" s="143"/>
      <c r="L7" s="21"/>
    </row>
    <row r="8" spans="2:12" s="1" customFormat="1" ht="12" customHeight="1">
      <c r="B8" s="21"/>
      <c r="D8" s="143" t="s">
        <v>118</v>
      </c>
      <c r="L8" s="21"/>
    </row>
    <row r="9" spans="1:31" s="2" customFormat="1" ht="16.5" customHeight="1">
      <c r="A9" s="39"/>
      <c r="B9" s="45"/>
      <c r="C9" s="39"/>
      <c r="D9" s="39"/>
      <c r="E9" s="144" t="s">
        <v>119</v>
      </c>
      <c r="F9" s="39"/>
      <c r="G9" s="39"/>
      <c r="H9" s="39"/>
      <c r="I9" s="39"/>
      <c r="J9" s="39"/>
      <c r="K9" s="39"/>
      <c r="L9" s="14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43" t="s">
        <v>120</v>
      </c>
      <c r="E10" s="39"/>
      <c r="F10" s="39"/>
      <c r="G10" s="39"/>
      <c r="H10" s="39"/>
      <c r="I10" s="39"/>
      <c r="J10" s="39"/>
      <c r="K10" s="39"/>
      <c r="L10" s="14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46" t="s">
        <v>121</v>
      </c>
      <c r="F11" s="39"/>
      <c r="G11" s="39"/>
      <c r="H11" s="39"/>
      <c r="I11" s="39"/>
      <c r="J11" s="39"/>
      <c r="K11" s="39"/>
      <c r="L11" s="14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14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43" t="s">
        <v>18</v>
      </c>
      <c r="E13" s="39"/>
      <c r="F13" s="134" t="s">
        <v>19</v>
      </c>
      <c r="G13" s="39"/>
      <c r="H13" s="39"/>
      <c r="I13" s="143" t="s">
        <v>20</v>
      </c>
      <c r="J13" s="134" t="s">
        <v>19</v>
      </c>
      <c r="K13" s="39"/>
      <c r="L13" s="14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3" t="s">
        <v>21</v>
      </c>
      <c r="E14" s="39"/>
      <c r="F14" s="134" t="s">
        <v>22</v>
      </c>
      <c r="G14" s="39"/>
      <c r="H14" s="39"/>
      <c r="I14" s="143" t="s">
        <v>23</v>
      </c>
      <c r="J14" s="147" t="str">
        <f>'Rekapitulace stavby'!AN8</f>
        <v>21. 1. 2021</v>
      </c>
      <c r="K14" s="39"/>
      <c r="L14" s="14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14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43" t="s">
        <v>25</v>
      </c>
      <c r="E16" s="39"/>
      <c r="F16" s="39"/>
      <c r="G16" s="39"/>
      <c r="H16" s="39"/>
      <c r="I16" s="143" t="s">
        <v>26</v>
      </c>
      <c r="J16" s="134" t="s">
        <v>19</v>
      </c>
      <c r="K16" s="39"/>
      <c r="L16" s="14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34" t="s">
        <v>27</v>
      </c>
      <c r="F17" s="39"/>
      <c r="G17" s="39"/>
      <c r="H17" s="39"/>
      <c r="I17" s="143" t="s">
        <v>28</v>
      </c>
      <c r="J17" s="134" t="s">
        <v>19</v>
      </c>
      <c r="K17" s="39"/>
      <c r="L17" s="14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14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43" t="s">
        <v>29</v>
      </c>
      <c r="E19" s="39"/>
      <c r="F19" s="39"/>
      <c r="G19" s="39"/>
      <c r="H19" s="39"/>
      <c r="I19" s="143" t="s">
        <v>26</v>
      </c>
      <c r="J19" s="34" t="str">
        <f>'Rekapitulace stavby'!AN13</f>
        <v>Vyplň údaj</v>
      </c>
      <c r="K19" s="39"/>
      <c r="L19" s="14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34"/>
      <c r="G20" s="134"/>
      <c r="H20" s="134"/>
      <c r="I20" s="143" t="s">
        <v>28</v>
      </c>
      <c r="J20" s="34" t="str">
        <f>'Rekapitulace stavby'!AN14</f>
        <v>Vyplň údaj</v>
      </c>
      <c r="K20" s="39"/>
      <c r="L20" s="14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14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43" t="s">
        <v>31</v>
      </c>
      <c r="E22" s="39"/>
      <c r="F22" s="39"/>
      <c r="G22" s="39"/>
      <c r="H22" s="39"/>
      <c r="I22" s="143" t="s">
        <v>26</v>
      </c>
      <c r="J22" s="134" t="str">
        <f>IF('Rekapitulace stavby'!AN16="","",'Rekapitulace stavby'!AN16)</f>
        <v/>
      </c>
      <c r="K22" s="39"/>
      <c r="L22" s="14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34" t="str">
        <f>IF('Rekapitulace stavby'!E17="","",'Rekapitulace stavby'!E17)</f>
        <v>Ing. Petr KUČERA</v>
      </c>
      <c r="F23" s="39"/>
      <c r="G23" s="39"/>
      <c r="H23" s="39"/>
      <c r="I23" s="143" t="s">
        <v>28</v>
      </c>
      <c r="J23" s="134" t="str">
        <f>IF('Rekapitulace stavby'!AN17="","",'Rekapitulace stavby'!AN17)</f>
        <v/>
      </c>
      <c r="K23" s="39"/>
      <c r="L23" s="14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14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43" t="s">
        <v>34</v>
      </c>
      <c r="E25" s="39"/>
      <c r="F25" s="39"/>
      <c r="G25" s="39"/>
      <c r="H25" s="39"/>
      <c r="I25" s="143" t="s">
        <v>26</v>
      </c>
      <c r="J25" s="134" t="s">
        <v>19</v>
      </c>
      <c r="K25" s="39"/>
      <c r="L25" s="14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34" t="s">
        <v>122</v>
      </c>
      <c r="F26" s="39"/>
      <c r="G26" s="39"/>
      <c r="H26" s="39"/>
      <c r="I26" s="143" t="s">
        <v>28</v>
      </c>
      <c r="J26" s="134" t="s">
        <v>19</v>
      </c>
      <c r="K26" s="39"/>
      <c r="L26" s="14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145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43" t="s">
        <v>36</v>
      </c>
      <c r="E28" s="39"/>
      <c r="F28" s="39"/>
      <c r="G28" s="39"/>
      <c r="H28" s="39"/>
      <c r="I28" s="39"/>
      <c r="J28" s="39"/>
      <c r="K28" s="39"/>
      <c r="L28" s="14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71.25" customHeight="1">
      <c r="A29" s="148"/>
      <c r="B29" s="149"/>
      <c r="C29" s="148"/>
      <c r="D29" s="148"/>
      <c r="E29" s="150" t="s">
        <v>123</v>
      </c>
      <c r="F29" s="150"/>
      <c r="G29" s="150"/>
      <c r="H29" s="150"/>
      <c r="I29" s="148"/>
      <c r="J29" s="148"/>
      <c r="K29" s="148"/>
      <c r="L29" s="151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14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2"/>
      <c r="E31" s="152"/>
      <c r="F31" s="152"/>
      <c r="G31" s="152"/>
      <c r="H31" s="152"/>
      <c r="I31" s="152"/>
      <c r="J31" s="152"/>
      <c r="K31" s="152"/>
      <c r="L31" s="14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53" t="s">
        <v>38</v>
      </c>
      <c r="E32" s="39"/>
      <c r="F32" s="39"/>
      <c r="G32" s="39"/>
      <c r="H32" s="39"/>
      <c r="I32" s="39"/>
      <c r="J32" s="154">
        <f>ROUND(J98,2)</f>
        <v>0</v>
      </c>
      <c r="K32" s="39"/>
      <c r="L32" s="14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2"/>
      <c r="E33" s="152"/>
      <c r="F33" s="152"/>
      <c r="G33" s="152"/>
      <c r="H33" s="152"/>
      <c r="I33" s="152"/>
      <c r="J33" s="152"/>
      <c r="K33" s="152"/>
      <c r="L33" s="14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55" t="s">
        <v>40</v>
      </c>
      <c r="G34" s="39"/>
      <c r="H34" s="39"/>
      <c r="I34" s="155" t="s">
        <v>39</v>
      </c>
      <c r="J34" s="155" t="s">
        <v>41</v>
      </c>
      <c r="K34" s="39"/>
      <c r="L34" s="14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56" t="s">
        <v>42</v>
      </c>
      <c r="E35" s="143" t="s">
        <v>43</v>
      </c>
      <c r="F35" s="157">
        <f>ROUND((SUM(BE98:BE215)),2)</f>
        <v>0</v>
      </c>
      <c r="G35" s="39"/>
      <c r="H35" s="39"/>
      <c r="I35" s="158">
        <v>0.21</v>
      </c>
      <c r="J35" s="157">
        <f>ROUND(((SUM(BE98:BE215))*I35),2)</f>
        <v>0</v>
      </c>
      <c r="K35" s="39"/>
      <c r="L35" s="14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43" t="s">
        <v>44</v>
      </c>
      <c r="F36" s="157">
        <f>ROUND((SUM(BF98:BF215)),2)</f>
        <v>0</v>
      </c>
      <c r="G36" s="39"/>
      <c r="H36" s="39"/>
      <c r="I36" s="158">
        <v>0.15</v>
      </c>
      <c r="J36" s="157">
        <f>ROUND(((SUM(BF98:BF215))*I36),2)</f>
        <v>0</v>
      </c>
      <c r="K36" s="39"/>
      <c r="L36" s="14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3" t="s">
        <v>45</v>
      </c>
      <c r="F37" s="157">
        <f>ROUND((SUM(BG98:BG215)),2)</f>
        <v>0</v>
      </c>
      <c r="G37" s="39"/>
      <c r="H37" s="39"/>
      <c r="I37" s="158">
        <v>0.21</v>
      </c>
      <c r="J37" s="157">
        <f>0</f>
        <v>0</v>
      </c>
      <c r="K37" s="39"/>
      <c r="L37" s="14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43" t="s">
        <v>46</v>
      </c>
      <c r="F38" s="157">
        <f>ROUND((SUM(BH98:BH215)),2)</f>
        <v>0</v>
      </c>
      <c r="G38" s="39"/>
      <c r="H38" s="39"/>
      <c r="I38" s="158">
        <v>0.15</v>
      </c>
      <c r="J38" s="157">
        <f>0</f>
        <v>0</v>
      </c>
      <c r="K38" s="39"/>
      <c r="L38" s="14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43" t="s">
        <v>47</v>
      </c>
      <c r="F39" s="157">
        <f>ROUND((SUM(BI98:BI215)),2)</f>
        <v>0</v>
      </c>
      <c r="G39" s="39"/>
      <c r="H39" s="39"/>
      <c r="I39" s="158">
        <v>0</v>
      </c>
      <c r="J39" s="157">
        <f>0</f>
        <v>0</v>
      </c>
      <c r="K39" s="39"/>
      <c r="L39" s="14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14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59"/>
      <c r="D41" s="160" t="s">
        <v>48</v>
      </c>
      <c r="E41" s="161"/>
      <c r="F41" s="161"/>
      <c r="G41" s="162" t="s">
        <v>49</v>
      </c>
      <c r="H41" s="163" t="s">
        <v>50</v>
      </c>
      <c r="I41" s="161"/>
      <c r="J41" s="164">
        <f>SUM(J32:J39)</f>
        <v>0</v>
      </c>
      <c r="K41" s="165"/>
      <c r="L41" s="145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166"/>
      <c r="C42" s="167"/>
      <c r="D42" s="167"/>
      <c r="E42" s="167"/>
      <c r="F42" s="167"/>
      <c r="G42" s="167"/>
      <c r="H42" s="167"/>
      <c r="I42" s="167"/>
      <c r="J42" s="167"/>
      <c r="K42" s="167"/>
      <c r="L42" s="145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6" spans="1:31" s="2" customFormat="1" ht="6.95" customHeight="1">
      <c r="A46" s="39"/>
      <c r="B46" s="168"/>
      <c r="C46" s="169"/>
      <c r="D46" s="169"/>
      <c r="E46" s="169"/>
      <c r="F46" s="169"/>
      <c r="G46" s="169"/>
      <c r="H46" s="169"/>
      <c r="I46" s="169"/>
      <c r="J46" s="169"/>
      <c r="K46" s="169"/>
      <c r="L46" s="14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24.95" customHeight="1">
      <c r="A47" s="39"/>
      <c r="B47" s="40"/>
      <c r="C47" s="24" t="s">
        <v>124</v>
      </c>
      <c r="D47" s="41"/>
      <c r="E47" s="41"/>
      <c r="F47" s="41"/>
      <c r="G47" s="41"/>
      <c r="H47" s="41"/>
      <c r="I47" s="41"/>
      <c r="J47" s="41"/>
      <c r="K47" s="41"/>
      <c r="L47" s="14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14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16</v>
      </c>
      <c r="D49" s="41"/>
      <c r="E49" s="41"/>
      <c r="F49" s="41"/>
      <c r="G49" s="41"/>
      <c r="H49" s="41"/>
      <c r="I49" s="41"/>
      <c r="J49" s="41"/>
      <c r="K49" s="41"/>
      <c r="L49" s="14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26.25" customHeight="1">
      <c r="A50" s="39"/>
      <c r="B50" s="40"/>
      <c r="C50" s="41"/>
      <c r="D50" s="41"/>
      <c r="E50" s="170" t="str">
        <f>E7</f>
        <v>MODERNIZACE ODBORNÝCH UČEBEN ZŠ ANTONÍNA SOVY, ČESKÁ LÍPA</v>
      </c>
      <c r="F50" s="33"/>
      <c r="G50" s="33"/>
      <c r="H50" s="33"/>
      <c r="I50" s="41"/>
      <c r="J50" s="41"/>
      <c r="K50" s="41"/>
      <c r="L50" s="14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2:12" s="1" customFormat="1" ht="12" customHeight="1">
      <c r="B51" s="22"/>
      <c r="C51" s="33" t="s">
        <v>118</v>
      </c>
      <c r="D51" s="23"/>
      <c r="E51" s="23"/>
      <c r="F51" s="23"/>
      <c r="G51" s="23"/>
      <c r="H51" s="23"/>
      <c r="I51" s="23"/>
      <c r="J51" s="23"/>
      <c r="K51" s="23"/>
      <c r="L51" s="21"/>
    </row>
    <row r="52" spans="1:31" s="2" customFormat="1" ht="16.5" customHeight="1">
      <c r="A52" s="39"/>
      <c r="B52" s="40"/>
      <c r="C52" s="41"/>
      <c r="D52" s="41"/>
      <c r="E52" s="170" t="s">
        <v>119</v>
      </c>
      <c r="F52" s="41"/>
      <c r="G52" s="41"/>
      <c r="H52" s="41"/>
      <c r="I52" s="41"/>
      <c r="J52" s="41"/>
      <c r="K52" s="41"/>
      <c r="L52" s="14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12" customHeight="1">
      <c r="A53" s="39"/>
      <c r="B53" s="40"/>
      <c r="C53" s="33" t="s">
        <v>120</v>
      </c>
      <c r="D53" s="41"/>
      <c r="E53" s="41"/>
      <c r="F53" s="41"/>
      <c r="G53" s="41"/>
      <c r="H53" s="41"/>
      <c r="I53" s="41"/>
      <c r="J53" s="41"/>
      <c r="K53" s="41"/>
      <c r="L53" s="14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6.5" customHeight="1">
      <c r="A54" s="39"/>
      <c r="B54" s="40"/>
      <c r="C54" s="41"/>
      <c r="D54" s="41"/>
      <c r="E54" s="70" t="str">
        <f>E11</f>
        <v>CHEMIE A FYZIKA - UČEBNA FYZIKY A CHEMIE</v>
      </c>
      <c r="F54" s="41"/>
      <c r="G54" s="41"/>
      <c r="H54" s="41"/>
      <c r="I54" s="41"/>
      <c r="J54" s="41"/>
      <c r="K54" s="41"/>
      <c r="L54" s="14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6.95" customHeight="1">
      <c r="A55" s="39"/>
      <c r="B55" s="40"/>
      <c r="C55" s="41"/>
      <c r="D55" s="41"/>
      <c r="E55" s="41"/>
      <c r="F55" s="41"/>
      <c r="G55" s="41"/>
      <c r="H55" s="41"/>
      <c r="I55" s="41"/>
      <c r="J55" s="41"/>
      <c r="K55" s="41"/>
      <c r="L55" s="14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2" customHeight="1">
      <c r="A56" s="39"/>
      <c r="B56" s="40"/>
      <c r="C56" s="33" t="s">
        <v>21</v>
      </c>
      <c r="D56" s="41"/>
      <c r="E56" s="41"/>
      <c r="F56" s="28" t="str">
        <f>F14</f>
        <v>ČESKÁ LÍPA</v>
      </c>
      <c r="G56" s="41"/>
      <c r="H56" s="41"/>
      <c r="I56" s="33" t="s">
        <v>23</v>
      </c>
      <c r="J56" s="73" t="str">
        <f>IF(J14="","",J14)</f>
        <v>21. 1. 2021</v>
      </c>
      <c r="K56" s="41"/>
      <c r="L56" s="14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6.95" customHeight="1">
      <c r="A57" s="39"/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14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5.15" customHeight="1">
      <c r="A58" s="39"/>
      <c r="B58" s="40"/>
      <c r="C58" s="33" t="s">
        <v>25</v>
      </c>
      <c r="D58" s="41"/>
      <c r="E58" s="41"/>
      <c r="F58" s="28" t="str">
        <f>E17</f>
        <v>ZŠ SLOVANKA, ČESKÁ LÍPA</v>
      </c>
      <c r="G58" s="41"/>
      <c r="H58" s="41"/>
      <c r="I58" s="33" t="s">
        <v>31</v>
      </c>
      <c r="J58" s="37" t="str">
        <f>E23</f>
        <v>Ing. Petr KUČERA</v>
      </c>
      <c r="K58" s="41"/>
      <c r="L58" s="14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31" s="2" customFormat="1" ht="15.15" customHeight="1">
      <c r="A59" s="39"/>
      <c r="B59" s="40"/>
      <c r="C59" s="33" t="s">
        <v>29</v>
      </c>
      <c r="D59" s="41"/>
      <c r="E59" s="41"/>
      <c r="F59" s="28" t="str">
        <f>IF(E20="","",E20)</f>
        <v>Vyplň údaj</v>
      </c>
      <c r="G59" s="41"/>
      <c r="H59" s="41"/>
      <c r="I59" s="33" t="s">
        <v>34</v>
      </c>
      <c r="J59" s="37" t="str">
        <f>E26</f>
        <v>Sebastian FENYK</v>
      </c>
      <c r="K59" s="41"/>
      <c r="L59" s="14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pans="1:31" s="2" customFormat="1" ht="10.3" customHeight="1">
      <c r="A60" s="39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145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pans="1:31" s="2" customFormat="1" ht="29.25" customHeight="1">
      <c r="A61" s="39"/>
      <c r="B61" s="40"/>
      <c r="C61" s="171" t="s">
        <v>125</v>
      </c>
      <c r="D61" s="172"/>
      <c r="E61" s="172"/>
      <c r="F61" s="172"/>
      <c r="G61" s="172"/>
      <c r="H61" s="172"/>
      <c r="I61" s="172"/>
      <c r="J61" s="173" t="s">
        <v>126</v>
      </c>
      <c r="K61" s="172"/>
      <c r="L61" s="145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1:31" s="2" customFormat="1" ht="10.3" customHeight="1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145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pans="1:47" s="2" customFormat="1" ht="22.8" customHeight="1">
      <c r="A63" s="39"/>
      <c r="B63" s="40"/>
      <c r="C63" s="174" t="s">
        <v>70</v>
      </c>
      <c r="D63" s="41"/>
      <c r="E63" s="41"/>
      <c r="F63" s="41"/>
      <c r="G63" s="41"/>
      <c r="H63" s="41"/>
      <c r="I63" s="41"/>
      <c r="J63" s="103">
        <f>J98</f>
        <v>0</v>
      </c>
      <c r="K63" s="41"/>
      <c r="L63" s="145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U63" s="18" t="s">
        <v>127</v>
      </c>
    </row>
    <row r="64" spans="1:31" s="9" customFormat="1" ht="24.95" customHeight="1">
      <c r="A64" s="9"/>
      <c r="B64" s="175"/>
      <c r="C64" s="176"/>
      <c r="D64" s="177" t="s">
        <v>128</v>
      </c>
      <c r="E64" s="178"/>
      <c r="F64" s="178"/>
      <c r="G64" s="178"/>
      <c r="H64" s="178"/>
      <c r="I64" s="178"/>
      <c r="J64" s="179">
        <f>J99</f>
        <v>0</v>
      </c>
      <c r="K64" s="176"/>
      <c r="L64" s="180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1"/>
      <c r="C65" s="126"/>
      <c r="D65" s="182" t="s">
        <v>129</v>
      </c>
      <c r="E65" s="183"/>
      <c r="F65" s="183"/>
      <c r="G65" s="183"/>
      <c r="H65" s="183"/>
      <c r="I65" s="183"/>
      <c r="J65" s="184">
        <f>J100</f>
        <v>0</v>
      </c>
      <c r="K65" s="126"/>
      <c r="L65" s="185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1"/>
      <c r="C66" s="126"/>
      <c r="D66" s="182" t="s">
        <v>130</v>
      </c>
      <c r="E66" s="183"/>
      <c r="F66" s="183"/>
      <c r="G66" s="183"/>
      <c r="H66" s="183"/>
      <c r="I66" s="183"/>
      <c r="J66" s="184">
        <f>J107</f>
        <v>0</v>
      </c>
      <c r="K66" s="126"/>
      <c r="L66" s="185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1"/>
      <c r="C67" s="126"/>
      <c r="D67" s="182" t="s">
        <v>131</v>
      </c>
      <c r="E67" s="183"/>
      <c r="F67" s="183"/>
      <c r="G67" s="183"/>
      <c r="H67" s="183"/>
      <c r="I67" s="183"/>
      <c r="J67" s="184">
        <f>J119</f>
        <v>0</v>
      </c>
      <c r="K67" s="126"/>
      <c r="L67" s="185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1"/>
      <c r="C68" s="126"/>
      <c r="D68" s="182" t="s">
        <v>132</v>
      </c>
      <c r="E68" s="183"/>
      <c r="F68" s="183"/>
      <c r="G68" s="183"/>
      <c r="H68" s="183"/>
      <c r="I68" s="183"/>
      <c r="J68" s="184">
        <f>J125</f>
        <v>0</v>
      </c>
      <c r="K68" s="126"/>
      <c r="L68" s="185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9" customFormat="1" ht="24.95" customHeight="1">
      <c r="A69" s="9"/>
      <c r="B69" s="175"/>
      <c r="C69" s="176"/>
      <c r="D69" s="177" t="s">
        <v>133</v>
      </c>
      <c r="E69" s="178"/>
      <c r="F69" s="178"/>
      <c r="G69" s="178"/>
      <c r="H69" s="178"/>
      <c r="I69" s="178"/>
      <c r="J69" s="179">
        <f>J127</f>
        <v>0</v>
      </c>
      <c r="K69" s="176"/>
      <c r="L69" s="180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pans="1:31" s="10" customFormat="1" ht="19.9" customHeight="1">
      <c r="A70" s="10"/>
      <c r="B70" s="181"/>
      <c r="C70" s="126"/>
      <c r="D70" s="182" t="s">
        <v>134</v>
      </c>
      <c r="E70" s="183"/>
      <c r="F70" s="183"/>
      <c r="G70" s="183"/>
      <c r="H70" s="183"/>
      <c r="I70" s="183"/>
      <c r="J70" s="184">
        <f>J128</f>
        <v>0</v>
      </c>
      <c r="K70" s="126"/>
      <c r="L70" s="185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81"/>
      <c r="C71" s="126"/>
      <c r="D71" s="182" t="s">
        <v>135</v>
      </c>
      <c r="E71" s="183"/>
      <c r="F71" s="183"/>
      <c r="G71" s="183"/>
      <c r="H71" s="183"/>
      <c r="I71" s="183"/>
      <c r="J71" s="184">
        <f>J134</f>
        <v>0</v>
      </c>
      <c r="K71" s="126"/>
      <c r="L71" s="185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81"/>
      <c r="C72" s="126"/>
      <c r="D72" s="182" t="s">
        <v>136</v>
      </c>
      <c r="E72" s="183"/>
      <c r="F72" s="183"/>
      <c r="G72" s="183"/>
      <c r="H72" s="183"/>
      <c r="I72" s="183"/>
      <c r="J72" s="184">
        <f>J150</f>
        <v>0</v>
      </c>
      <c r="K72" s="126"/>
      <c r="L72" s="185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81"/>
      <c r="C73" s="126"/>
      <c r="D73" s="182" t="s">
        <v>137</v>
      </c>
      <c r="E73" s="183"/>
      <c r="F73" s="183"/>
      <c r="G73" s="183"/>
      <c r="H73" s="183"/>
      <c r="I73" s="183"/>
      <c r="J73" s="184">
        <f>J159</f>
        <v>0</v>
      </c>
      <c r="K73" s="126"/>
      <c r="L73" s="185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9" customFormat="1" ht="24.95" customHeight="1">
      <c r="A74" s="9"/>
      <c r="B74" s="175"/>
      <c r="C74" s="176"/>
      <c r="D74" s="177" t="s">
        <v>138</v>
      </c>
      <c r="E74" s="178"/>
      <c r="F74" s="178"/>
      <c r="G74" s="178"/>
      <c r="H74" s="178"/>
      <c r="I74" s="178"/>
      <c r="J74" s="179">
        <f>J168</f>
        <v>0</v>
      </c>
      <c r="K74" s="176"/>
      <c r="L74" s="180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</row>
    <row r="75" spans="1:31" s="10" customFormat="1" ht="19.9" customHeight="1">
      <c r="A75" s="10"/>
      <c r="B75" s="181"/>
      <c r="C75" s="126"/>
      <c r="D75" s="182" t="s">
        <v>139</v>
      </c>
      <c r="E75" s="183"/>
      <c r="F75" s="183"/>
      <c r="G75" s="183"/>
      <c r="H75" s="183"/>
      <c r="I75" s="183"/>
      <c r="J75" s="184">
        <f>J169</f>
        <v>0</v>
      </c>
      <c r="K75" s="126"/>
      <c r="L75" s="185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10" customFormat="1" ht="19.9" customHeight="1">
      <c r="A76" s="10"/>
      <c r="B76" s="181"/>
      <c r="C76" s="126"/>
      <c r="D76" s="182" t="s">
        <v>140</v>
      </c>
      <c r="E76" s="183"/>
      <c r="F76" s="183"/>
      <c r="G76" s="183"/>
      <c r="H76" s="183"/>
      <c r="I76" s="183"/>
      <c r="J76" s="184">
        <f>J181</f>
        <v>0</v>
      </c>
      <c r="K76" s="126"/>
      <c r="L76" s="185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1:31" s="2" customFormat="1" ht="21.8" customHeight="1">
      <c r="A77" s="39"/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14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6.95" customHeight="1">
      <c r="A78" s="39"/>
      <c r="B78" s="60"/>
      <c r="C78" s="61"/>
      <c r="D78" s="61"/>
      <c r="E78" s="61"/>
      <c r="F78" s="61"/>
      <c r="G78" s="61"/>
      <c r="H78" s="61"/>
      <c r="I78" s="61"/>
      <c r="J78" s="61"/>
      <c r="K78" s="61"/>
      <c r="L78" s="14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82" spans="1:31" s="2" customFormat="1" ht="6.95" customHeight="1">
      <c r="A82" s="39"/>
      <c r="B82" s="62"/>
      <c r="C82" s="63"/>
      <c r="D82" s="63"/>
      <c r="E82" s="63"/>
      <c r="F82" s="63"/>
      <c r="G82" s="63"/>
      <c r="H82" s="63"/>
      <c r="I82" s="63"/>
      <c r="J82" s="63"/>
      <c r="K82" s="63"/>
      <c r="L82" s="14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24.95" customHeight="1">
      <c r="A83" s="39"/>
      <c r="B83" s="40"/>
      <c r="C83" s="24" t="s">
        <v>141</v>
      </c>
      <c r="D83" s="41"/>
      <c r="E83" s="41"/>
      <c r="F83" s="41"/>
      <c r="G83" s="41"/>
      <c r="H83" s="41"/>
      <c r="I83" s="41"/>
      <c r="J83" s="41"/>
      <c r="K83" s="41"/>
      <c r="L83" s="14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6.95" customHeight="1">
      <c r="A84" s="39"/>
      <c r="B84" s="40"/>
      <c r="C84" s="41"/>
      <c r="D84" s="41"/>
      <c r="E84" s="41"/>
      <c r="F84" s="41"/>
      <c r="G84" s="41"/>
      <c r="H84" s="41"/>
      <c r="I84" s="41"/>
      <c r="J84" s="41"/>
      <c r="K84" s="41"/>
      <c r="L84" s="14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2" customHeight="1">
      <c r="A85" s="39"/>
      <c r="B85" s="40"/>
      <c r="C85" s="33" t="s">
        <v>16</v>
      </c>
      <c r="D85" s="41"/>
      <c r="E85" s="41"/>
      <c r="F85" s="41"/>
      <c r="G85" s="41"/>
      <c r="H85" s="41"/>
      <c r="I85" s="41"/>
      <c r="J85" s="41"/>
      <c r="K85" s="41"/>
      <c r="L85" s="14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26.25" customHeight="1">
      <c r="A86" s="39"/>
      <c r="B86" s="40"/>
      <c r="C86" s="41"/>
      <c r="D86" s="41"/>
      <c r="E86" s="170" t="str">
        <f>E7</f>
        <v>MODERNIZACE ODBORNÝCH UČEBEN ZŠ ANTONÍNA SOVY, ČESKÁ LÍPA</v>
      </c>
      <c r="F86" s="33"/>
      <c r="G86" s="33"/>
      <c r="H86" s="33"/>
      <c r="I86" s="41"/>
      <c r="J86" s="41"/>
      <c r="K86" s="41"/>
      <c r="L86" s="145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2:12" s="1" customFormat="1" ht="12" customHeight="1">
      <c r="B87" s="22"/>
      <c r="C87" s="33" t="s">
        <v>118</v>
      </c>
      <c r="D87" s="23"/>
      <c r="E87" s="23"/>
      <c r="F87" s="23"/>
      <c r="G87" s="23"/>
      <c r="H87" s="23"/>
      <c r="I87" s="23"/>
      <c r="J87" s="23"/>
      <c r="K87" s="23"/>
      <c r="L87" s="21"/>
    </row>
    <row r="88" spans="1:31" s="2" customFormat="1" ht="16.5" customHeight="1">
      <c r="A88" s="39"/>
      <c r="B88" s="40"/>
      <c r="C88" s="41"/>
      <c r="D88" s="41"/>
      <c r="E88" s="170" t="s">
        <v>119</v>
      </c>
      <c r="F88" s="41"/>
      <c r="G88" s="41"/>
      <c r="H88" s="41"/>
      <c r="I88" s="41"/>
      <c r="J88" s="41"/>
      <c r="K88" s="41"/>
      <c r="L88" s="145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120</v>
      </c>
      <c r="D89" s="41"/>
      <c r="E89" s="41"/>
      <c r="F89" s="41"/>
      <c r="G89" s="41"/>
      <c r="H89" s="41"/>
      <c r="I89" s="41"/>
      <c r="J89" s="41"/>
      <c r="K89" s="41"/>
      <c r="L89" s="145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16.5" customHeight="1">
      <c r="A90" s="39"/>
      <c r="B90" s="40"/>
      <c r="C90" s="41"/>
      <c r="D90" s="41"/>
      <c r="E90" s="70" t="str">
        <f>E11</f>
        <v>CHEMIE A FYZIKA - UČEBNA FYZIKY A CHEMIE</v>
      </c>
      <c r="F90" s="41"/>
      <c r="G90" s="41"/>
      <c r="H90" s="41"/>
      <c r="I90" s="41"/>
      <c r="J90" s="41"/>
      <c r="K90" s="41"/>
      <c r="L90" s="145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6.95" customHeight="1">
      <c r="A91" s="39"/>
      <c r="B91" s="40"/>
      <c r="C91" s="41"/>
      <c r="D91" s="41"/>
      <c r="E91" s="41"/>
      <c r="F91" s="41"/>
      <c r="G91" s="41"/>
      <c r="H91" s="41"/>
      <c r="I91" s="41"/>
      <c r="J91" s="41"/>
      <c r="K91" s="41"/>
      <c r="L91" s="145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2" customHeight="1">
      <c r="A92" s="39"/>
      <c r="B92" s="40"/>
      <c r="C92" s="33" t="s">
        <v>21</v>
      </c>
      <c r="D92" s="41"/>
      <c r="E92" s="41"/>
      <c r="F92" s="28" t="str">
        <f>F14</f>
        <v>ČESKÁ LÍPA</v>
      </c>
      <c r="G92" s="41"/>
      <c r="H92" s="41"/>
      <c r="I92" s="33" t="s">
        <v>23</v>
      </c>
      <c r="J92" s="73" t="str">
        <f>IF(J14="","",J14)</f>
        <v>21. 1. 2021</v>
      </c>
      <c r="K92" s="41"/>
      <c r="L92" s="145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6.95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145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5.15" customHeight="1">
      <c r="A94" s="39"/>
      <c r="B94" s="40"/>
      <c r="C94" s="33" t="s">
        <v>25</v>
      </c>
      <c r="D94" s="41"/>
      <c r="E94" s="41"/>
      <c r="F94" s="28" t="str">
        <f>E17</f>
        <v>ZŠ SLOVANKA, ČESKÁ LÍPA</v>
      </c>
      <c r="G94" s="41"/>
      <c r="H94" s="41"/>
      <c r="I94" s="33" t="s">
        <v>31</v>
      </c>
      <c r="J94" s="37" t="str">
        <f>E23</f>
        <v>Ing. Petr KUČERA</v>
      </c>
      <c r="K94" s="41"/>
      <c r="L94" s="145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5.15" customHeight="1">
      <c r="A95" s="39"/>
      <c r="B95" s="40"/>
      <c r="C95" s="33" t="s">
        <v>29</v>
      </c>
      <c r="D95" s="41"/>
      <c r="E95" s="41"/>
      <c r="F95" s="28" t="str">
        <f>IF(E20="","",E20)</f>
        <v>Vyplň údaj</v>
      </c>
      <c r="G95" s="41"/>
      <c r="H95" s="41"/>
      <c r="I95" s="33" t="s">
        <v>34</v>
      </c>
      <c r="J95" s="37" t="str">
        <f>E26</f>
        <v>Sebastian FENYK</v>
      </c>
      <c r="K95" s="41"/>
      <c r="L95" s="145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10.3" customHeight="1">
      <c r="A96" s="39"/>
      <c r="B96" s="40"/>
      <c r="C96" s="41"/>
      <c r="D96" s="41"/>
      <c r="E96" s="41"/>
      <c r="F96" s="41"/>
      <c r="G96" s="41"/>
      <c r="H96" s="41"/>
      <c r="I96" s="41"/>
      <c r="J96" s="41"/>
      <c r="K96" s="41"/>
      <c r="L96" s="145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11" customFormat="1" ht="29.25" customHeight="1">
      <c r="A97" s="186"/>
      <c r="B97" s="187"/>
      <c r="C97" s="188" t="s">
        <v>142</v>
      </c>
      <c r="D97" s="189" t="s">
        <v>57</v>
      </c>
      <c r="E97" s="189" t="s">
        <v>53</v>
      </c>
      <c r="F97" s="189" t="s">
        <v>54</v>
      </c>
      <c r="G97" s="189" t="s">
        <v>143</v>
      </c>
      <c r="H97" s="189" t="s">
        <v>144</v>
      </c>
      <c r="I97" s="189" t="s">
        <v>145</v>
      </c>
      <c r="J97" s="189" t="s">
        <v>126</v>
      </c>
      <c r="K97" s="190" t="s">
        <v>146</v>
      </c>
      <c r="L97" s="191"/>
      <c r="M97" s="93" t="s">
        <v>19</v>
      </c>
      <c r="N97" s="94" t="s">
        <v>42</v>
      </c>
      <c r="O97" s="94" t="s">
        <v>147</v>
      </c>
      <c r="P97" s="94" t="s">
        <v>148</v>
      </c>
      <c r="Q97" s="94" t="s">
        <v>149</v>
      </c>
      <c r="R97" s="94" t="s">
        <v>150</v>
      </c>
      <c r="S97" s="94" t="s">
        <v>151</v>
      </c>
      <c r="T97" s="95" t="s">
        <v>152</v>
      </c>
      <c r="U97" s="186"/>
      <c r="V97" s="186"/>
      <c r="W97" s="186"/>
      <c r="X97" s="186"/>
      <c r="Y97" s="186"/>
      <c r="Z97" s="186"/>
      <c r="AA97" s="186"/>
      <c r="AB97" s="186"/>
      <c r="AC97" s="186"/>
      <c r="AD97" s="186"/>
      <c r="AE97" s="186"/>
    </row>
    <row r="98" spans="1:63" s="2" customFormat="1" ht="22.8" customHeight="1">
      <c r="A98" s="39"/>
      <c r="B98" s="40"/>
      <c r="C98" s="100" t="s">
        <v>153</v>
      </c>
      <c r="D98" s="41"/>
      <c r="E98" s="41"/>
      <c r="F98" s="41"/>
      <c r="G98" s="41"/>
      <c r="H98" s="41"/>
      <c r="I98" s="41"/>
      <c r="J98" s="192">
        <f>BK98</f>
        <v>0</v>
      </c>
      <c r="K98" s="41"/>
      <c r="L98" s="45"/>
      <c r="M98" s="96"/>
      <c r="N98" s="193"/>
      <c r="O98" s="97"/>
      <c r="P98" s="194">
        <f>P99+P127+P168</f>
        <v>0</v>
      </c>
      <c r="Q98" s="97"/>
      <c r="R98" s="194">
        <f>R99+R127+R168</f>
        <v>2.32432</v>
      </c>
      <c r="S98" s="97"/>
      <c r="T98" s="195">
        <f>T99+T127+T168</f>
        <v>0.75433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T98" s="18" t="s">
        <v>71</v>
      </c>
      <c r="AU98" s="18" t="s">
        <v>127</v>
      </c>
      <c r="BK98" s="196">
        <f>BK99+BK127+BK168</f>
        <v>0</v>
      </c>
    </row>
    <row r="99" spans="1:63" s="12" customFormat="1" ht="25.9" customHeight="1">
      <c r="A99" s="12"/>
      <c r="B99" s="197"/>
      <c r="C99" s="198"/>
      <c r="D99" s="199" t="s">
        <v>71</v>
      </c>
      <c r="E99" s="200" t="s">
        <v>154</v>
      </c>
      <c r="F99" s="200" t="s">
        <v>155</v>
      </c>
      <c r="G99" s="198"/>
      <c r="H99" s="198"/>
      <c r="I99" s="201"/>
      <c r="J99" s="202">
        <f>BK99</f>
        <v>0</v>
      </c>
      <c r="K99" s="198"/>
      <c r="L99" s="203"/>
      <c r="M99" s="204"/>
      <c r="N99" s="205"/>
      <c r="O99" s="205"/>
      <c r="P99" s="206">
        <f>P100+P107+P119+P125</f>
        <v>0</v>
      </c>
      <c r="Q99" s="205"/>
      <c r="R99" s="206">
        <f>R100+R107+R119+R125</f>
        <v>0.65035</v>
      </c>
      <c r="S99" s="205"/>
      <c r="T99" s="207">
        <f>T100+T107+T119+T125</f>
        <v>0.20700000000000002</v>
      </c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R99" s="208" t="s">
        <v>79</v>
      </c>
      <c r="AT99" s="209" t="s">
        <v>71</v>
      </c>
      <c r="AU99" s="209" t="s">
        <v>72</v>
      </c>
      <c r="AY99" s="208" t="s">
        <v>156</v>
      </c>
      <c r="BK99" s="210">
        <f>BK100+BK107+BK119+BK125</f>
        <v>0</v>
      </c>
    </row>
    <row r="100" spans="1:63" s="12" customFormat="1" ht="22.8" customHeight="1">
      <c r="A100" s="12"/>
      <c r="B100" s="197"/>
      <c r="C100" s="198"/>
      <c r="D100" s="199" t="s">
        <v>71</v>
      </c>
      <c r="E100" s="211" t="s">
        <v>157</v>
      </c>
      <c r="F100" s="211" t="s">
        <v>158</v>
      </c>
      <c r="G100" s="198"/>
      <c r="H100" s="198"/>
      <c r="I100" s="201"/>
      <c r="J100" s="212">
        <f>BK100</f>
        <v>0</v>
      </c>
      <c r="K100" s="198"/>
      <c r="L100" s="203"/>
      <c r="M100" s="204"/>
      <c r="N100" s="205"/>
      <c r="O100" s="205"/>
      <c r="P100" s="206">
        <f>SUM(P101:P106)</f>
        <v>0</v>
      </c>
      <c r="Q100" s="205"/>
      <c r="R100" s="206">
        <f>SUM(R101:R106)</f>
        <v>0.64865</v>
      </c>
      <c r="S100" s="205"/>
      <c r="T100" s="207">
        <f>SUM(T101:T106)</f>
        <v>0</v>
      </c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R100" s="208" t="s">
        <v>79</v>
      </c>
      <c r="AT100" s="209" t="s">
        <v>71</v>
      </c>
      <c r="AU100" s="209" t="s">
        <v>79</v>
      </c>
      <c r="AY100" s="208" t="s">
        <v>156</v>
      </c>
      <c r="BK100" s="210">
        <f>SUM(BK101:BK106)</f>
        <v>0</v>
      </c>
    </row>
    <row r="101" spans="1:65" s="2" customFormat="1" ht="21.75" customHeight="1">
      <c r="A101" s="39"/>
      <c r="B101" s="40"/>
      <c r="C101" s="213" t="s">
        <v>79</v>
      </c>
      <c r="D101" s="213" t="s">
        <v>159</v>
      </c>
      <c r="E101" s="214" t="s">
        <v>160</v>
      </c>
      <c r="F101" s="215" t="s">
        <v>161</v>
      </c>
      <c r="G101" s="216" t="s">
        <v>162</v>
      </c>
      <c r="H101" s="217">
        <v>5</v>
      </c>
      <c r="I101" s="218"/>
      <c r="J101" s="219">
        <f>ROUND(I101*H101,2)</f>
        <v>0</v>
      </c>
      <c r="K101" s="215" t="s">
        <v>163</v>
      </c>
      <c r="L101" s="45"/>
      <c r="M101" s="220" t="s">
        <v>19</v>
      </c>
      <c r="N101" s="221" t="s">
        <v>43</v>
      </c>
      <c r="O101" s="85"/>
      <c r="P101" s="222">
        <f>O101*H101</f>
        <v>0</v>
      </c>
      <c r="Q101" s="222">
        <v>0.04</v>
      </c>
      <c r="R101" s="222">
        <f>Q101*H101</f>
        <v>0.2</v>
      </c>
      <c r="S101" s="222">
        <v>0</v>
      </c>
      <c r="T101" s="223">
        <f>S101*H101</f>
        <v>0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224" t="s">
        <v>164</v>
      </c>
      <c r="AT101" s="224" t="s">
        <v>159</v>
      </c>
      <c r="AU101" s="224" t="s">
        <v>81</v>
      </c>
      <c r="AY101" s="18" t="s">
        <v>156</v>
      </c>
      <c r="BE101" s="225">
        <f>IF(N101="základní",J101,0)</f>
        <v>0</v>
      </c>
      <c r="BF101" s="225">
        <f>IF(N101="snížená",J101,0)</f>
        <v>0</v>
      </c>
      <c r="BG101" s="225">
        <f>IF(N101="zákl. přenesená",J101,0)</f>
        <v>0</v>
      </c>
      <c r="BH101" s="225">
        <f>IF(N101="sníž. přenesená",J101,0)</f>
        <v>0</v>
      </c>
      <c r="BI101" s="225">
        <f>IF(N101="nulová",J101,0)</f>
        <v>0</v>
      </c>
      <c r="BJ101" s="18" t="s">
        <v>79</v>
      </c>
      <c r="BK101" s="225">
        <f>ROUND(I101*H101,2)</f>
        <v>0</v>
      </c>
      <c r="BL101" s="18" t="s">
        <v>164</v>
      </c>
      <c r="BM101" s="224" t="s">
        <v>165</v>
      </c>
    </row>
    <row r="102" spans="1:65" s="2" customFormat="1" ht="12">
      <c r="A102" s="39"/>
      <c r="B102" s="40"/>
      <c r="C102" s="213" t="s">
        <v>81</v>
      </c>
      <c r="D102" s="213" t="s">
        <v>159</v>
      </c>
      <c r="E102" s="214" t="s">
        <v>166</v>
      </c>
      <c r="F102" s="215" t="s">
        <v>167</v>
      </c>
      <c r="G102" s="216" t="s">
        <v>162</v>
      </c>
      <c r="H102" s="217">
        <v>5</v>
      </c>
      <c r="I102" s="218"/>
      <c r="J102" s="219">
        <f>ROUND(I102*H102,2)</f>
        <v>0</v>
      </c>
      <c r="K102" s="215" t="s">
        <v>163</v>
      </c>
      <c r="L102" s="45"/>
      <c r="M102" s="220" t="s">
        <v>19</v>
      </c>
      <c r="N102" s="221" t="s">
        <v>43</v>
      </c>
      <c r="O102" s="85"/>
      <c r="P102" s="222">
        <f>O102*H102</f>
        <v>0</v>
      </c>
      <c r="Q102" s="222">
        <v>0.04153</v>
      </c>
      <c r="R102" s="222">
        <f>Q102*H102</f>
        <v>0.20765</v>
      </c>
      <c r="S102" s="222">
        <v>0</v>
      </c>
      <c r="T102" s="223">
        <f>S102*H102</f>
        <v>0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224" t="s">
        <v>164</v>
      </c>
      <c r="AT102" s="224" t="s">
        <v>159</v>
      </c>
      <c r="AU102" s="224" t="s">
        <v>81</v>
      </c>
      <c r="AY102" s="18" t="s">
        <v>156</v>
      </c>
      <c r="BE102" s="225">
        <f>IF(N102="základní",J102,0)</f>
        <v>0</v>
      </c>
      <c r="BF102" s="225">
        <f>IF(N102="snížená",J102,0)</f>
        <v>0</v>
      </c>
      <c r="BG102" s="225">
        <f>IF(N102="zákl. přenesená",J102,0)</f>
        <v>0</v>
      </c>
      <c r="BH102" s="225">
        <f>IF(N102="sníž. přenesená",J102,0)</f>
        <v>0</v>
      </c>
      <c r="BI102" s="225">
        <f>IF(N102="nulová",J102,0)</f>
        <v>0</v>
      </c>
      <c r="BJ102" s="18" t="s">
        <v>79</v>
      </c>
      <c r="BK102" s="225">
        <f>ROUND(I102*H102,2)</f>
        <v>0</v>
      </c>
      <c r="BL102" s="18" t="s">
        <v>164</v>
      </c>
      <c r="BM102" s="224" t="s">
        <v>168</v>
      </c>
    </row>
    <row r="103" spans="1:65" s="2" customFormat="1" ht="33" customHeight="1">
      <c r="A103" s="39"/>
      <c r="B103" s="40"/>
      <c r="C103" s="213" t="s">
        <v>169</v>
      </c>
      <c r="D103" s="213" t="s">
        <v>159</v>
      </c>
      <c r="E103" s="214" t="s">
        <v>170</v>
      </c>
      <c r="F103" s="215" t="s">
        <v>171</v>
      </c>
      <c r="G103" s="216" t="s">
        <v>172</v>
      </c>
      <c r="H103" s="217">
        <v>1</v>
      </c>
      <c r="I103" s="218"/>
      <c r="J103" s="219">
        <f>ROUND(I103*H103,2)</f>
        <v>0</v>
      </c>
      <c r="K103" s="215" t="s">
        <v>163</v>
      </c>
      <c r="L103" s="45"/>
      <c r="M103" s="220" t="s">
        <v>19</v>
      </c>
      <c r="N103" s="221" t="s">
        <v>43</v>
      </c>
      <c r="O103" s="85"/>
      <c r="P103" s="222">
        <f>O103*H103</f>
        <v>0</v>
      </c>
      <c r="Q103" s="222">
        <v>0.147</v>
      </c>
      <c r="R103" s="222">
        <f>Q103*H103</f>
        <v>0.147</v>
      </c>
      <c r="S103" s="222">
        <v>0</v>
      </c>
      <c r="T103" s="223">
        <f>S103*H103</f>
        <v>0</v>
      </c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R103" s="224" t="s">
        <v>164</v>
      </c>
      <c r="AT103" s="224" t="s">
        <v>159</v>
      </c>
      <c r="AU103" s="224" t="s">
        <v>81</v>
      </c>
      <c r="AY103" s="18" t="s">
        <v>156</v>
      </c>
      <c r="BE103" s="225">
        <f>IF(N103="základní",J103,0)</f>
        <v>0</v>
      </c>
      <c r="BF103" s="225">
        <f>IF(N103="snížená",J103,0)</f>
        <v>0</v>
      </c>
      <c r="BG103" s="225">
        <f>IF(N103="zákl. přenesená",J103,0)</f>
        <v>0</v>
      </c>
      <c r="BH103" s="225">
        <f>IF(N103="sníž. přenesená",J103,0)</f>
        <v>0</v>
      </c>
      <c r="BI103" s="225">
        <f>IF(N103="nulová",J103,0)</f>
        <v>0</v>
      </c>
      <c r="BJ103" s="18" t="s">
        <v>79</v>
      </c>
      <c r="BK103" s="225">
        <f>ROUND(I103*H103,2)</f>
        <v>0</v>
      </c>
      <c r="BL103" s="18" t="s">
        <v>164</v>
      </c>
      <c r="BM103" s="224" t="s">
        <v>173</v>
      </c>
    </row>
    <row r="104" spans="1:65" s="2" customFormat="1" ht="33" customHeight="1">
      <c r="A104" s="39"/>
      <c r="B104" s="40"/>
      <c r="C104" s="213" t="s">
        <v>164</v>
      </c>
      <c r="D104" s="213" t="s">
        <v>159</v>
      </c>
      <c r="E104" s="214" t="s">
        <v>174</v>
      </c>
      <c r="F104" s="215" t="s">
        <v>175</v>
      </c>
      <c r="G104" s="216" t="s">
        <v>162</v>
      </c>
      <c r="H104" s="217">
        <v>77</v>
      </c>
      <c r="I104" s="218"/>
      <c r="J104" s="219">
        <f>ROUND(I104*H104,2)</f>
        <v>0</v>
      </c>
      <c r="K104" s="215" t="s">
        <v>163</v>
      </c>
      <c r="L104" s="45"/>
      <c r="M104" s="220" t="s">
        <v>19</v>
      </c>
      <c r="N104" s="221" t="s">
        <v>43</v>
      </c>
      <c r="O104" s="85"/>
      <c r="P104" s="222">
        <f>O104*H104</f>
        <v>0</v>
      </c>
      <c r="Q104" s="222">
        <v>0</v>
      </c>
      <c r="R104" s="222">
        <f>Q104*H104</f>
        <v>0</v>
      </c>
      <c r="S104" s="222">
        <v>0</v>
      </c>
      <c r="T104" s="223">
        <f>S104*H104</f>
        <v>0</v>
      </c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R104" s="224" t="s">
        <v>164</v>
      </c>
      <c r="AT104" s="224" t="s">
        <v>159</v>
      </c>
      <c r="AU104" s="224" t="s">
        <v>81</v>
      </c>
      <c r="AY104" s="18" t="s">
        <v>156</v>
      </c>
      <c r="BE104" s="225">
        <f>IF(N104="základní",J104,0)</f>
        <v>0</v>
      </c>
      <c r="BF104" s="225">
        <f>IF(N104="snížená",J104,0)</f>
        <v>0</v>
      </c>
      <c r="BG104" s="225">
        <f>IF(N104="zákl. přenesená",J104,0)</f>
        <v>0</v>
      </c>
      <c r="BH104" s="225">
        <f>IF(N104="sníž. přenesená",J104,0)</f>
        <v>0</v>
      </c>
      <c r="BI104" s="225">
        <f>IF(N104="nulová",J104,0)</f>
        <v>0</v>
      </c>
      <c r="BJ104" s="18" t="s">
        <v>79</v>
      </c>
      <c r="BK104" s="225">
        <f>ROUND(I104*H104,2)</f>
        <v>0</v>
      </c>
      <c r="BL104" s="18" t="s">
        <v>164</v>
      </c>
      <c r="BM104" s="224" t="s">
        <v>176</v>
      </c>
    </row>
    <row r="105" spans="1:65" s="2" customFormat="1" ht="12">
      <c r="A105" s="39"/>
      <c r="B105" s="40"/>
      <c r="C105" s="213" t="s">
        <v>177</v>
      </c>
      <c r="D105" s="213" t="s">
        <v>159</v>
      </c>
      <c r="E105" s="214" t="s">
        <v>178</v>
      </c>
      <c r="F105" s="215" t="s">
        <v>179</v>
      </c>
      <c r="G105" s="216" t="s">
        <v>162</v>
      </c>
      <c r="H105" s="217">
        <v>28</v>
      </c>
      <c r="I105" s="218"/>
      <c r="J105" s="219">
        <f>ROUND(I105*H105,2)</f>
        <v>0</v>
      </c>
      <c r="K105" s="215" t="s">
        <v>163</v>
      </c>
      <c r="L105" s="45"/>
      <c r="M105" s="220" t="s">
        <v>19</v>
      </c>
      <c r="N105" s="221" t="s">
        <v>43</v>
      </c>
      <c r="O105" s="85"/>
      <c r="P105" s="222">
        <f>O105*H105</f>
        <v>0</v>
      </c>
      <c r="Q105" s="222">
        <v>0</v>
      </c>
      <c r="R105" s="222">
        <f>Q105*H105</f>
        <v>0</v>
      </c>
      <c r="S105" s="222">
        <v>0</v>
      </c>
      <c r="T105" s="223">
        <f>S105*H105</f>
        <v>0</v>
      </c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R105" s="224" t="s">
        <v>164</v>
      </c>
      <c r="AT105" s="224" t="s">
        <v>159</v>
      </c>
      <c r="AU105" s="224" t="s">
        <v>81</v>
      </c>
      <c r="AY105" s="18" t="s">
        <v>156</v>
      </c>
      <c r="BE105" s="225">
        <f>IF(N105="základní",J105,0)</f>
        <v>0</v>
      </c>
      <c r="BF105" s="225">
        <f>IF(N105="snížená",J105,0)</f>
        <v>0</v>
      </c>
      <c r="BG105" s="225">
        <f>IF(N105="zákl. přenesená",J105,0)</f>
        <v>0</v>
      </c>
      <c r="BH105" s="225">
        <f>IF(N105="sníž. přenesená",J105,0)</f>
        <v>0</v>
      </c>
      <c r="BI105" s="225">
        <f>IF(N105="nulová",J105,0)</f>
        <v>0</v>
      </c>
      <c r="BJ105" s="18" t="s">
        <v>79</v>
      </c>
      <c r="BK105" s="225">
        <f>ROUND(I105*H105,2)</f>
        <v>0</v>
      </c>
      <c r="BL105" s="18" t="s">
        <v>164</v>
      </c>
      <c r="BM105" s="224" t="s">
        <v>180</v>
      </c>
    </row>
    <row r="106" spans="1:65" s="2" customFormat="1" ht="44.25" customHeight="1">
      <c r="A106" s="39"/>
      <c r="B106" s="40"/>
      <c r="C106" s="213" t="s">
        <v>157</v>
      </c>
      <c r="D106" s="213" t="s">
        <v>159</v>
      </c>
      <c r="E106" s="214" t="s">
        <v>181</v>
      </c>
      <c r="F106" s="215" t="s">
        <v>182</v>
      </c>
      <c r="G106" s="216" t="s">
        <v>172</v>
      </c>
      <c r="H106" s="217">
        <v>47</v>
      </c>
      <c r="I106" s="218"/>
      <c r="J106" s="219">
        <f>ROUND(I106*H106,2)</f>
        <v>0</v>
      </c>
      <c r="K106" s="215" t="s">
        <v>163</v>
      </c>
      <c r="L106" s="45"/>
      <c r="M106" s="220" t="s">
        <v>19</v>
      </c>
      <c r="N106" s="221" t="s">
        <v>43</v>
      </c>
      <c r="O106" s="85"/>
      <c r="P106" s="222">
        <f>O106*H106</f>
        <v>0</v>
      </c>
      <c r="Q106" s="222">
        <v>0.002</v>
      </c>
      <c r="R106" s="222">
        <f>Q106*H106</f>
        <v>0.094</v>
      </c>
      <c r="S106" s="222">
        <v>0</v>
      </c>
      <c r="T106" s="223">
        <f>S106*H106</f>
        <v>0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224" t="s">
        <v>164</v>
      </c>
      <c r="AT106" s="224" t="s">
        <v>159</v>
      </c>
      <c r="AU106" s="224" t="s">
        <v>81</v>
      </c>
      <c r="AY106" s="18" t="s">
        <v>156</v>
      </c>
      <c r="BE106" s="225">
        <f>IF(N106="základní",J106,0)</f>
        <v>0</v>
      </c>
      <c r="BF106" s="225">
        <f>IF(N106="snížená",J106,0)</f>
        <v>0</v>
      </c>
      <c r="BG106" s="225">
        <f>IF(N106="zákl. přenesená",J106,0)</f>
        <v>0</v>
      </c>
      <c r="BH106" s="225">
        <f>IF(N106="sníž. přenesená",J106,0)</f>
        <v>0</v>
      </c>
      <c r="BI106" s="225">
        <f>IF(N106="nulová",J106,0)</f>
        <v>0</v>
      </c>
      <c r="BJ106" s="18" t="s">
        <v>79</v>
      </c>
      <c r="BK106" s="225">
        <f>ROUND(I106*H106,2)</f>
        <v>0</v>
      </c>
      <c r="BL106" s="18" t="s">
        <v>164</v>
      </c>
      <c r="BM106" s="224" t="s">
        <v>183</v>
      </c>
    </row>
    <row r="107" spans="1:63" s="12" customFormat="1" ht="22.8" customHeight="1">
      <c r="A107" s="12"/>
      <c r="B107" s="197"/>
      <c r="C107" s="198"/>
      <c r="D107" s="199" t="s">
        <v>71</v>
      </c>
      <c r="E107" s="211" t="s">
        <v>184</v>
      </c>
      <c r="F107" s="211" t="s">
        <v>185</v>
      </c>
      <c r="G107" s="198"/>
      <c r="H107" s="198"/>
      <c r="I107" s="201"/>
      <c r="J107" s="212">
        <f>BK107</f>
        <v>0</v>
      </c>
      <c r="K107" s="198"/>
      <c r="L107" s="203"/>
      <c r="M107" s="204"/>
      <c r="N107" s="205"/>
      <c r="O107" s="205"/>
      <c r="P107" s="206">
        <f>SUM(P108:P118)</f>
        <v>0</v>
      </c>
      <c r="Q107" s="205"/>
      <c r="R107" s="206">
        <f>SUM(R108:R118)</f>
        <v>0.0017000000000000001</v>
      </c>
      <c r="S107" s="205"/>
      <c r="T107" s="207">
        <f>SUM(T108:T118)</f>
        <v>0.20700000000000002</v>
      </c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R107" s="208" t="s">
        <v>79</v>
      </c>
      <c r="AT107" s="209" t="s">
        <v>71</v>
      </c>
      <c r="AU107" s="209" t="s">
        <v>79</v>
      </c>
      <c r="AY107" s="208" t="s">
        <v>156</v>
      </c>
      <c r="BK107" s="210">
        <f>SUM(BK108:BK118)</f>
        <v>0</v>
      </c>
    </row>
    <row r="108" spans="1:65" s="2" customFormat="1" ht="12">
      <c r="A108" s="39"/>
      <c r="B108" s="40"/>
      <c r="C108" s="213" t="s">
        <v>186</v>
      </c>
      <c r="D108" s="213" t="s">
        <v>159</v>
      </c>
      <c r="E108" s="214" t="s">
        <v>187</v>
      </c>
      <c r="F108" s="215" t="s">
        <v>188</v>
      </c>
      <c r="G108" s="216" t="s">
        <v>162</v>
      </c>
      <c r="H108" s="217">
        <v>40</v>
      </c>
      <c r="I108" s="218"/>
      <c r="J108" s="219">
        <f>ROUND(I108*H108,2)</f>
        <v>0</v>
      </c>
      <c r="K108" s="215" t="s">
        <v>163</v>
      </c>
      <c r="L108" s="45"/>
      <c r="M108" s="220" t="s">
        <v>19</v>
      </c>
      <c r="N108" s="221" t="s">
        <v>43</v>
      </c>
      <c r="O108" s="85"/>
      <c r="P108" s="222">
        <f>O108*H108</f>
        <v>0</v>
      </c>
      <c r="Q108" s="222">
        <v>2E-05</v>
      </c>
      <c r="R108" s="222">
        <f>Q108*H108</f>
        <v>0.0008</v>
      </c>
      <c r="S108" s="222">
        <v>0</v>
      </c>
      <c r="T108" s="223">
        <f>S108*H108</f>
        <v>0</v>
      </c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R108" s="224" t="s">
        <v>164</v>
      </c>
      <c r="AT108" s="224" t="s">
        <v>159</v>
      </c>
      <c r="AU108" s="224" t="s">
        <v>81</v>
      </c>
      <c r="AY108" s="18" t="s">
        <v>156</v>
      </c>
      <c r="BE108" s="225">
        <f>IF(N108="základní",J108,0)</f>
        <v>0</v>
      </c>
      <c r="BF108" s="225">
        <f>IF(N108="snížená",J108,0)</f>
        <v>0</v>
      </c>
      <c r="BG108" s="225">
        <f>IF(N108="zákl. přenesená",J108,0)</f>
        <v>0</v>
      </c>
      <c r="BH108" s="225">
        <f>IF(N108="sníž. přenesená",J108,0)</f>
        <v>0</v>
      </c>
      <c r="BI108" s="225">
        <f>IF(N108="nulová",J108,0)</f>
        <v>0</v>
      </c>
      <c r="BJ108" s="18" t="s">
        <v>79</v>
      </c>
      <c r="BK108" s="225">
        <f>ROUND(I108*H108,2)</f>
        <v>0</v>
      </c>
      <c r="BL108" s="18" t="s">
        <v>164</v>
      </c>
      <c r="BM108" s="224" t="s">
        <v>189</v>
      </c>
    </row>
    <row r="109" spans="1:65" s="2" customFormat="1" ht="33" customHeight="1">
      <c r="A109" s="39"/>
      <c r="B109" s="40"/>
      <c r="C109" s="213" t="s">
        <v>190</v>
      </c>
      <c r="D109" s="213" t="s">
        <v>159</v>
      </c>
      <c r="E109" s="214" t="s">
        <v>191</v>
      </c>
      <c r="F109" s="215" t="s">
        <v>192</v>
      </c>
      <c r="G109" s="216" t="s">
        <v>162</v>
      </c>
      <c r="H109" s="217">
        <v>9</v>
      </c>
      <c r="I109" s="218"/>
      <c r="J109" s="219">
        <f>ROUND(I109*H109,2)</f>
        <v>0</v>
      </c>
      <c r="K109" s="215" t="s">
        <v>163</v>
      </c>
      <c r="L109" s="45"/>
      <c r="M109" s="220" t="s">
        <v>19</v>
      </c>
      <c r="N109" s="221" t="s">
        <v>43</v>
      </c>
      <c r="O109" s="85"/>
      <c r="P109" s="222">
        <f>O109*H109</f>
        <v>0</v>
      </c>
      <c r="Q109" s="222">
        <v>1E-05</v>
      </c>
      <c r="R109" s="222">
        <f>Q109*H109</f>
        <v>9E-05</v>
      </c>
      <c r="S109" s="222">
        <v>0</v>
      </c>
      <c r="T109" s="223">
        <f>S109*H109</f>
        <v>0</v>
      </c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R109" s="224" t="s">
        <v>164</v>
      </c>
      <c r="AT109" s="224" t="s">
        <v>159</v>
      </c>
      <c r="AU109" s="224" t="s">
        <v>81</v>
      </c>
      <c r="AY109" s="18" t="s">
        <v>156</v>
      </c>
      <c r="BE109" s="225">
        <f>IF(N109="základní",J109,0)</f>
        <v>0</v>
      </c>
      <c r="BF109" s="225">
        <f>IF(N109="snížená",J109,0)</f>
        <v>0</v>
      </c>
      <c r="BG109" s="225">
        <f>IF(N109="zákl. přenesená",J109,0)</f>
        <v>0</v>
      </c>
      <c r="BH109" s="225">
        <f>IF(N109="sníž. přenesená",J109,0)</f>
        <v>0</v>
      </c>
      <c r="BI109" s="225">
        <f>IF(N109="nulová",J109,0)</f>
        <v>0</v>
      </c>
      <c r="BJ109" s="18" t="s">
        <v>79</v>
      </c>
      <c r="BK109" s="225">
        <f>ROUND(I109*H109,2)</f>
        <v>0</v>
      </c>
      <c r="BL109" s="18" t="s">
        <v>164</v>
      </c>
      <c r="BM109" s="224" t="s">
        <v>193</v>
      </c>
    </row>
    <row r="110" spans="1:65" s="2" customFormat="1" ht="12">
      <c r="A110" s="39"/>
      <c r="B110" s="40"/>
      <c r="C110" s="213" t="s">
        <v>184</v>
      </c>
      <c r="D110" s="213" t="s">
        <v>159</v>
      </c>
      <c r="E110" s="214" t="s">
        <v>194</v>
      </c>
      <c r="F110" s="215" t="s">
        <v>195</v>
      </c>
      <c r="G110" s="216" t="s">
        <v>162</v>
      </c>
      <c r="H110" s="217">
        <v>77</v>
      </c>
      <c r="I110" s="218"/>
      <c r="J110" s="219">
        <f>ROUND(I110*H110,2)</f>
        <v>0</v>
      </c>
      <c r="K110" s="215" t="s">
        <v>163</v>
      </c>
      <c r="L110" s="45"/>
      <c r="M110" s="220" t="s">
        <v>19</v>
      </c>
      <c r="N110" s="221" t="s">
        <v>43</v>
      </c>
      <c r="O110" s="85"/>
      <c r="P110" s="222">
        <f>O110*H110</f>
        <v>0</v>
      </c>
      <c r="Q110" s="222">
        <v>0</v>
      </c>
      <c r="R110" s="222">
        <f>Q110*H110</f>
        <v>0</v>
      </c>
      <c r="S110" s="222">
        <v>0</v>
      </c>
      <c r="T110" s="223">
        <f>S110*H110</f>
        <v>0</v>
      </c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R110" s="224" t="s">
        <v>164</v>
      </c>
      <c r="AT110" s="224" t="s">
        <v>159</v>
      </c>
      <c r="AU110" s="224" t="s">
        <v>81</v>
      </c>
      <c r="AY110" s="18" t="s">
        <v>156</v>
      </c>
      <c r="BE110" s="225">
        <f>IF(N110="základní",J110,0)</f>
        <v>0</v>
      </c>
      <c r="BF110" s="225">
        <f>IF(N110="snížená",J110,0)</f>
        <v>0</v>
      </c>
      <c r="BG110" s="225">
        <f>IF(N110="zákl. přenesená",J110,0)</f>
        <v>0</v>
      </c>
      <c r="BH110" s="225">
        <f>IF(N110="sníž. přenesená",J110,0)</f>
        <v>0</v>
      </c>
      <c r="BI110" s="225">
        <f>IF(N110="nulová",J110,0)</f>
        <v>0</v>
      </c>
      <c r="BJ110" s="18" t="s">
        <v>79</v>
      </c>
      <c r="BK110" s="225">
        <f>ROUND(I110*H110,2)</f>
        <v>0</v>
      </c>
      <c r="BL110" s="18" t="s">
        <v>164</v>
      </c>
      <c r="BM110" s="224" t="s">
        <v>196</v>
      </c>
    </row>
    <row r="111" spans="1:65" s="2" customFormat="1" ht="12">
      <c r="A111" s="39"/>
      <c r="B111" s="40"/>
      <c r="C111" s="213" t="s">
        <v>165</v>
      </c>
      <c r="D111" s="213" t="s">
        <v>159</v>
      </c>
      <c r="E111" s="214" t="s">
        <v>197</v>
      </c>
      <c r="F111" s="215" t="s">
        <v>198</v>
      </c>
      <c r="G111" s="216" t="s">
        <v>162</v>
      </c>
      <c r="H111" s="217">
        <v>77</v>
      </c>
      <c r="I111" s="218"/>
      <c r="J111" s="219">
        <f>ROUND(I111*H111,2)</f>
        <v>0</v>
      </c>
      <c r="K111" s="215" t="s">
        <v>163</v>
      </c>
      <c r="L111" s="45"/>
      <c r="M111" s="220" t="s">
        <v>19</v>
      </c>
      <c r="N111" s="221" t="s">
        <v>43</v>
      </c>
      <c r="O111" s="85"/>
      <c r="P111" s="222">
        <f>O111*H111</f>
        <v>0</v>
      </c>
      <c r="Q111" s="222">
        <v>1E-05</v>
      </c>
      <c r="R111" s="222">
        <f>Q111*H111</f>
        <v>0.0007700000000000001</v>
      </c>
      <c r="S111" s="222">
        <v>0</v>
      </c>
      <c r="T111" s="223">
        <f>S111*H111</f>
        <v>0</v>
      </c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R111" s="224" t="s">
        <v>164</v>
      </c>
      <c r="AT111" s="224" t="s">
        <v>159</v>
      </c>
      <c r="AU111" s="224" t="s">
        <v>81</v>
      </c>
      <c r="AY111" s="18" t="s">
        <v>156</v>
      </c>
      <c r="BE111" s="225">
        <f>IF(N111="základní",J111,0)</f>
        <v>0</v>
      </c>
      <c r="BF111" s="225">
        <f>IF(N111="snížená",J111,0)</f>
        <v>0</v>
      </c>
      <c r="BG111" s="225">
        <f>IF(N111="zákl. přenesená",J111,0)</f>
        <v>0</v>
      </c>
      <c r="BH111" s="225">
        <f>IF(N111="sníž. přenesená",J111,0)</f>
        <v>0</v>
      </c>
      <c r="BI111" s="225">
        <f>IF(N111="nulová",J111,0)</f>
        <v>0</v>
      </c>
      <c r="BJ111" s="18" t="s">
        <v>79</v>
      </c>
      <c r="BK111" s="225">
        <f>ROUND(I111*H111,2)</f>
        <v>0</v>
      </c>
      <c r="BL111" s="18" t="s">
        <v>164</v>
      </c>
      <c r="BM111" s="224" t="s">
        <v>199</v>
      </c>
    </row>
    <row r="112" spans="1:65" s="2" customFormat="1" ht="12">
      <c r="A112" s="39"/>
      <c r="B112" s="40"/>
      <c r="C112" s="213" t="s">
        <v>200</v>
      </c>
      <c r="D112" s="213" t="s">
        <v>159</v>
      </c>
      <c r="E112" s="214" t="s">
        <v>201</v>
      </c>
      <c r="F112" s="215" t="s">
        <v>202</v>
      </c>
      <c r="G112" s="216" t="s">
        <v>162</v>
      </c>
      <c r="H112" s="217">
        <v>77</v>
      </c>
      <c r="I112" s="218"/>
      <c r="J112" s="219">
        <f>ROUND(I112*H112,2)</f>
        <v>0</v>
      </c>
      <c r="K112" s="215" t="s">
        <v>163</v>
      </c>
      <c r="L112" s="45"/>
      <c r="M112" s="220" t="s">
        <v>19</v>
      </c>
      <c r="N112" s="221" t="s">
        <v>43</v>
      </c>
      <c r="O112" s="85"/>
      <c r="P112" s="222">
        <f>O112*H112</f>
        <v>0</v>
      </c>
      <c r="Q112" s="222">
        <v>0</v>
      </c>
      <c r="R112" s="222">
        <f>Q112*H112</f>
        <v>0</v>
      </c>
      <c r="S112" s="222">
        <v>0</v>
      </c>
      <c r="T112" s="223">
        <f>S112*H112</f>
        <v>0</v>
      </c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R112" s="224" t="s">
        <v>164</v>
      </c>
      <c r="AT112" s="224" t="s">
        <v>159</v>
      </c>
      <c r="AU112" s="224" t="s">
        <v>81</v>
      </c>
      <c r="AY112" s="18" t="s">
        <v>156</v>
      </c>
      <c r="BE112" s="225">
        <f>IF(N112="základní",J112,0)</f>
        <v>0</v>
      </c>
      <c r="BF112" s="225">
        <f>IF(N112="snížená",J112,0)</f>
        <v>0</v>
      </c>
      <c r="BG112" s="225">
        <f>IF(N112="zákl. přenesená",J112,0)</f>
        <v>0</v>
      </c>
      <c r="BH112" s="225">
        <f>IF(N112="sníž. přenesená",J112,0)</f>
        <v>0</v>
      </c>
      <c r="BI112" s="225">
        <f>IF(N112="nulová",J112,0)</f>
        <v>0</v>
      </c>
      <c r="BJ112" s="18" t="s">
        <v>79</v>
      </c>
      <c r="BK112" s="225">
        <f>ROUND(I112*H112,2)</f>
        <v>0</v>
      </c>
      <c r="BL112" s="18" t="s">
        <v>164</v>
      </c>
      <c r="BM112" s="224" t="s">
        <v>203</v>
      </c>
    </row>
    <row r="113" spans="1:65" s="2" customFormat="1" ht="12">
      <c r="A113" s="39"/>
      <c r="B113" s="40"/>
      <c r="C113" s="213" t="s">
        <v>204</v>
      </c>
      <c r="D113" s="213" t="s">
        <v>159</v>
      </c>
      <c r="E113" s="214" t="s">
        <v>205</v>
      </c>
      <c r="F113" s="215" t="s">
        <v>206</v>
      </c>
      <c r="G113" s="216" t="s">
        <v>207</v>
      </c>
      <c r="H113" s="217">
        <v>50</v>
      </c>
      <c r="I113" s="218"/>
      <c r="J113" s="219">
        <f>ROUND(I113*H113,2)</f>
        <v>0</v>
      </c>
      <c r="K113" s="215" t="s">
        <v>163</v>
      </c>
      <c r="L113" s="45"/>
      <c r="M113" s="220" t="s">
        <v>19</v>
      </c>
      <c r="N113" s="221" t="s">
        <v>43</v>
      </c>
      <c r="O113" s="85"/>
      <c r="P113" s="222">
        <f>O113*H113</f>
        <v>0</v>
      </c>
      <c r="Q113" s="222">
        <v>0</v>
      </c>
      <c r="R113" s="222">
        <f>Q113*H113</f>
        <v>0</v>
      </c>
      <c r="S113" s="222">
        <v>0.002</v>
      </c>
      <c r="T113" s="223">
        <f>S113*H113</f>
        <v>0.1</v>
      </c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R113" s="224" t="s">
        <v>164</v>
      </c>
      <c r="AT113" s="224" t="s">
        <v>159</v>
      </c>
      <c r="AU113" s="224" t="s">
        <v>81</v>
      </c>
      <c r="AY113" s="18" t="s">
        <v>156</v>
      </c>
      <c r="BE113" s="225">
        <f>IF(N113="základní",J113,0)</f>
        <v>0</v>
      </c>
      <c r="BF113" s="225">
        <f>IF(N113="snížená",J113,0)</f>
        <v>0</v>
      </c>
      <c r="BG113" s="225">
        <f>IF(N113="zákl. přenesená",J113,0)</f>
        <v>0</v>
      </c>
      <c r="BH113" s="225">
        <f>IF(N113="sníž. přenesená",J113,0)</f>
        <v>0</v>
      </c>
      <c r="BI113" s="225">
        <f>IF(N113="nulová",J113,0)</f>
        <v>0</v>
      </c>
      <c r="BJ113" s="18" t="s">
        <v>79</v>
      </c>
      <c r="BK113" s="225">
        <f>ROUND(I113*H113,2)</f>
        <v>0</v>
      </c>
      <c r="BL113" s="18" t="s">
        <v>164</v>
      </c>
      <c r="BM113" s="224" t="s">
        <v>208</v>
      </c>
    </row>
    <row r="114" spans="1:65" s="2" customFormat="1" ht="12">
      <c r="A114" s="39"/>
      <c r="B114" s="40"/>
      <c r="C114" s="213" t="s">
        <v>209</v>
      </c>
      <c r="D114" s="213" t="s">
        <v>159</v>
      </c>
      <c r="E114" s="214" t="s">
        <v>210</v>
      </c>
      <c r="F114" s="215" t="s">
        <v>211</v>
      </c>
      <c r="G114" s="216" t="s">
        <v>207</v>
      </c>
      <c r="H114" s="217">
        <v>5</v>
      </c>
      <c r="I114" s="218"/>
      <c r="J114" s="219">
        <f>ROUND(I114*H114,2)</f>
        <v>0</v>
      </c>
      <c r="K114" s="215" t="s">
        <v>163</v>
      </c>
      <c r="L114" s="45"/>
      <c r="M114" s="220" t="s">
        <v>19</v>
      </c>
      <c r="N114" s="221" t="s">
        <v>43</v>
      </c>
      <c r="O114" s="85"/>
      <c r="P114" s="222">
        <f>O114*H114</f>
        <v>0</v>
      </c>
      <c r="Q114" s="222">
        <v>0</v>
      </c>
      <c r="R114" s="222">
        <f>Q114*H114</f>
        <v>0</v>
      </c>
      <c r="S114" s="222">
        <v>0.011</v>
      </c>
      <c r="T114" s="223">
        <f>S114*H114</f>
        <v>0.05499999999999999</v>
      </c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R114" s="224" t="s">
        <v>164</v>
      </c>
      <c r="AT114" s="224" t="s">
        <v>159</v>
      </c>
      <c r="AU114" s="224" t="s">
        <v>81</v>
      </c>
      <c r="AY114" s="18" t="s">
        <v>156</v>
      </c>
      <c r="BE114" s="225">
        <f>IF(N114="základní",J114,0)</f>
        <v>0</v>
      </c>
      <c r="BF114" s="225">
        <f>IF(N114="snížená",J114,0)</f>
        <v>0</v>
      </c>
      <c r="BG114" s="225">
        <f>IF(N114="zákl. přenesená",J114,0)</f>
        <v>0</v>
      </c>
      <c r="BH114" s="225">
        <f>IF(N114="sníž. přenesená",J114,0)</f>
        <v>0</v>
      </c>
      <c r="BI114" s="225">
        <f>IF(N114="nulová",J114,0)</f>
        <v>0</v>
      </c>
      <c r="BJ114" s="18" t="s">
        <v>79</v>
      </c>
      <c r="BK114" s="225">
        <f>ROUND(I114*H114,2)</f>
        <v>0</v>
      </c>
      <c r="BL114" s="18" t="s">
        <v>164</v>
      </c>
      <c r="BM114" s="224" t="s">
        <v>212</v>
      </c>
    </row>
    <row r="115" spans="1:65" s="2" customFormat="1" ht="12">
      <c r="A115" s="39"/>
      <c r="B115" s="40"/>
      <c r="C115" s="213" t="s">
        <v>168</v>
      </c>
      <c r="D115" s="213" t="s">
        <v>159</v>
      </c>
      <c r="E115" s="214" t="s">
        <v>213</v>
      </c>
      <c r="F115" s="215" t="s">
        <v>214</v>
      </c>
      <c r="G115" s="216" t="s">
        <v>207</v>
      </c>
      <c r="H115" s="217">
        <v>25</v>
      </c>
      <c r="I115" s="218"/>
      <c r="J115" s="219">
        <f>ROUND(I115*H115,2)</f>
        <v>0</v>
      </c>
      <c r="K115" s="215" t="s">
        <v>163</v>
      </c>
      <c r="L115" s="45"/>
      <c r="M115" s="220" t="s">
        <v>19</v>
      </c>
      <c r="N115" s="221" t="s">
        <v>43</v>
      </c>
      <c r="O115" s="85"/>
      <c r="P115" s="222">
        <f>O115*H115</f>
        <v>0</v>
      </c>
      <c r="Q115" s="222">
        <v>0</v>
      </c>
      <c r="R115" s="222">
        <f>Q115*H115</f>
        <v>0</v>
      </c>
      <c r="S115" s="222">
        <v>0.002</v>
      </c>
      <c r="T115" s="223">
        <f>S115*H115</f>
        <v>0.05</v>
      </c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R115" s="224" t="s">
        <v>164</v>
      </c>
      <c r="AT115" s="224" t="s">
        <v>159</v>
      </c>
      <c r="AU115" s="224" t="s">
        <v>81</v>
      </c>
      <c r="AY115" s="18" t="s">
        <v>156</v>
      </c>
      <c r="BE115" s="225">
        <f>IF(N115="základní",J115,0)</f>
        <v>0</v>
      </c>
      <c r="BF115" s="225">
        <f>IF(N115="snížená",J115,0)</f>
        <v>0</v>
      </c>
      <c r="BG115" s="225">
        <f>IF(N115="zákl. přenesená",J115,0)</f>
        <v>0</v>
      </c>
      <c r="BH115" s="225">
        <f>IF(N115="sníž. přenesená",J115,0)</f>
        <v>0</v>
      </c>
      <c r="BI115" s="225">
        <f>IF(N115="nulová",J115,0)</f>
        <v>0</v>
      </c>
      <c r="BJ115" s="18" t="s">
        <v>79</v>
      </c>
      <c r="BK115" s="225">
        <f>ROUND(I115*H115,2)</f>
        <v>0</v>
      </c>
      <c r="BL115" s="18" t="s">
        <v>164</v>
      </c>
      <c r="BM115" s="224" t="s">
        <v>215</v>
      </c>
    </row>
    <row r="116" spans="1:65" s="2" customFormat="1" ht="12">
      <c r="A116" s="39"/>
      <c r="B116" s="40"/>
      <c r="C116" s="213" t="s">
        <v>8</v>
      </c>
      <c r="D116" s="213" t="s">
        <v>159</v>
      </c>
      <c r="E116" s="214" t="s">
        <v>216</v>
      </c>
      <c r="F116" s="215" t="s">
        <v>217</v>
      </c>
      <c r="G116" s="216" t="s">
        <v>207</v>
      </c>
      <c r="H116" s="217">
        <v>2</v>
      </c>
      <c r="I116" s="218"/>
      <c r="J116" s="219">
        <f>ROUND(I116*H116,2)</f>
        <v>0</v>
      </c>
      <c r="K116" s="215" t="s">
        <v>163</v>
      </c>
      <c r="L116" s="45"/>
      <c r="M116" s="220" t="s">
        <v>19</v>
      </c>
      <c r="N116" s="221" t="s">
        <v>43</v>
      </c>
      <c r="O116" s="85"/>
      <c r="P116" s="222">
        <f>O116*H116</f>
        <v>0</v>
      </c>
      <c r="Q116" s="222">
        <v>2E-05</v>
      </c>
      <c r="R116" s="222">
        <f>Q116*H116</f>
        <v>4E-05</v>
      </c>
      <c r="S116" s="222">
        <v>0.001</v>
      </c>
      <c r="T116" s="223">
        <f>S116*H116</f>
        <v>0.002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24" t="s">
        <v>164</v>
      </c>
      <c r="AT116" s="224" t="s">
        <v>159</v>
      </c>
      <c r="AU116" s="224" t="s">
        <v>81</v>
      </c>
      <c r="AY116" s="18" t="s">
        <v>156</v>
      </c>
      <c r="BE116" s="225">
        <f>IF(N116="základní",J116,0)</f>
        <v>0</v>
      </c>
      <c r="BF116" s="225">
        <f>IF(N116="snížená",J116,0)</f>
        <v>0</v>
      </c>
      <c r="BG116" s="225">
        <f>IF(N116="zákl. přenesená",J116,0)</f>
        <v>0</v>
      </c>
      <c r="BH116" s="225">
        <f>IF(N116="sníž. přenesená",J116,0)</f>
        <v>0</v>
      </c>
      <c r="BI116" s="225">
        <f>IF(N116="nulová",J116,0)</f>
        <v>0</v>
      </c>
      <c r="BJ116" s="18" t="s">
        <v>79</v>
      </c>
      <c r="BK116" s="225">
        <f>ROUND(I116*H116,2)</f>
        <v>0</v>
      </c>
      <c r="BL116" s="18" t="s">
        <v>164</v>
      </c>
      <c r="BM116" s="224" t="s">
        <v>218</v>
      </c>
    </row>
    <row r="117" spans="1:65" s="2" customFormat="1" ht="12">
      <c r="A117" s="39"/>
      <c r="B117" s="40"/>
      <c r="C117" s="213" t="s">
        <v>219</v>
      </c>
      <c r="D117" s="213" t="s">
        <v>159</v>
      </c>
      <c r="E117" s="214" t="s">
        <v>220</v>
      </c>
      <c r="F117" s="215" t="s">
        <v>221</v>
      </c>
      <c r="G117" s="216" t="s">
        <v>207</v>
      </c>
      <c r="H117" s="217">
        <v>15</v>
      </c>
      <c r="I117" s="218"/>
      <c r="J117" s="219">
        <f>ROUND(I117*H117,2)</f>
        <v>0</v>
      </c>
      <c r="K117" s="215" t="s">
        <v>163</v>
      </c>
      <c r="L117" s="45"/>
      <c r="M117" s="220" t="s">
        <v>19</v>
      </c>
      <c r="N117" s="221" t="s">
        <v>43</v>
      </c>
      <c r="O117" s="85"/>
      <c r="P117" s="222">
        <f>O117*H117</f>
        <v>0</v>
      </c>
      <c r="Q117" s="222">
        <v>0</v>
      </c>
      <c r="R117" s="222">
        <f>Q117*H117</f>
        <v>0</v>
      </c>
      <c r="S117" s="222">
        <v>0</v>
      </c>
      <c r="T117" s="223">
        <f>S117*H117</f>
        <v>0</v>
      </c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R117" s="224" t="s">
        <v>164</v>
      </c>
      <c r="AT117" s="224" t="s">
        <v>159</v>
      </c>
      <c r="AU117" s="224" t="s">
        <v>81</v>
      </c>
      <c r="AY117" s="18" t="s">
        <v>156</v>
      </c>
      <c r="BE117" s="225">
        <f>IF(N117="základní",J117,0)</f>
        <v>0</v>
      </c>
      <c r="BF117" s="225">
        <f>IF(N117="snížená",J117,0)</f>
        <v>0</v>
      </c>
      <c r="BG117" s="225">
        <f>IF(N117="zákl. přenesená",J117,0)</f>
        <v>0</v>
      </c>
      <c r="BH117" s="225">
        <f>IF(N117="sníž. přenesená",J117,0)</f>
        <v>0</v>
      </c>
      <c r="BI117" s="225">
        <f>IF(N117="nulová",J117,0)</f>
        <v>0</v>
      </c>
      <c r="BJ117" s="18" t="s">
        <v>79</v>
      </c>
      <c r="BK117" s="225">
        <f>ROUND(I117*H117,2)</f>
        <v>0</v>
      </c>
      <c r="BL117" s="18" t="s">
        <v>164</v>
      </c>
      <c r="BM117" s="224" t="s">
        <v>222</v>
      </c>
    </row>
    <row r="118" spans="1:65" s="2" customFormat="1" ht="44.25" customHeight="1">
      <c r="A118" s="39"/>
      <c r="B118" s="40"/>
      <c r="C118" s="213" t="s">
        <v>223</v>
      </c>
      <c r="D118" s="213" t="s">
        <v>159</v>
      </c>
      <c r="E118" s="214" t="s">
        <v>224</v>
      </c>
      <c r="F118" s="215" t="s">
        <v>225</v>
      </c>
      <c r="G118" s="216" t="s">
        <v>226</v>
      </c>
      <c r="H118" s="217">
        <v>1</v>
      </c>
      <c r="I118" s="218"/>
      <c r="J118" s="219">
        <f>ROUND(I118*H118,2)</f>
        <v>0</v>
      </c>
      <c r="K118" s="215" t="s">
        <v>19</v>
      </c>
      <c r="L118" s="45"/>
      <c r="M118" s="220" t="s">
        <v>19</v>
      </c>
      <c r="N118" s="221" t="s">
        <v>43</v>
      </c>
      <c r="O118" s="85"/>
      <c r="P118" s="222">
        <f>O118*H118</f>
        <v>0</v>
      </c>
      <c r="Q118" s="222">
        <v>0</v>
      </c>
      <c r="R118" s="222">
        <f>Q118*H118</f>
        <v>0</v>
      </c>
      <c r="S118" s="222">
        <v>0</v>
      </c>
      <c r="T118" s="223">
        <f>S118*H118</f>
        <v>0</v>
      </c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R118" s="224" t="s">
        <v>164</v>
      </c>
      <c r="AT118" s="224" t="s">
        <v>159</v>
      </c>
      <c r="AU118" s="224" t="s">
        <v>81</v>
      </c>
      <c r="AY118" s="18" t="s">
        <v>156</v>
      </c>
      <c r="BE118" s="225">
        <f>IF(N118="základní",J118,0)</f>
        <v>0</v>
      </c>
      <c r="BF118" s="225">
        <f>IF(N118="snížená",J118,0)</f>
        <v>0</v>
      </c>
      <c r="BG118" s="225">
        <f>IF(N118="zákl. přenesená",J118,0)</f>
        <v>0</v>
      </c>
      <c r="BH118" s="225">
        <f>IF(N118="sníž. přenesená",J118,0)</f>
        <v>0</v>
      </c>
      <c r="BI118" s="225">
        <f>IF(N118="nulová",J118,0)</f>
        <v>0</v>
      </c>
      <c r="BJ118" s="18" t="s">
        <v>79</v>
      </c>
      <c r="BK118" s="225">
        <f>ROUND(I118*H118,2)</f>
        <v>0</v>
      </c>
      <c r="BL118" s="18" t="s">
        <v>164</v>
      </c>
      <c r="BM118" s="224" t="s">
        <v>227</v>
      </c>
    </row>
    <row r="119" spans="1:63" s="12" customFormat="1" ht="22.8" customHeight="1">
      <c r="A119" s="12"/>
      <c r="B119" s="197"/>
      <c r="C119" s="198"/>
      <c r="D119" s="199" t="s">
        <v>71</v>
      </c>
      <c r="E119" s="211" t="s">
        <v>228</v>
      </c>
      <c r="F119" s="211" t="s">
        <v>229</v>
      </c>
      <c r="G119" s="198"/>
      <c r="H119" s="198"/>
      <c r="I119" s="201"/>
      <c r="J119" s="212">
        <f>BK119</f>
        <v>0</v>
      </c>
      <c r="K119" s="198"/>
      <c r="L119" s="203"/>
      <c r="M119" s="204"/>
      <c r="N119" s="205"/>
      <c r="O119" s="205"/>
      <c r="P119" s="206">
        <f>SUM(P120:P124)</f>
        <v>0</v>
      </c>
      <c r="Q119" s="205"/>
      <c r="R119" s="206">
        <f>SUM(R120:R124)</f>
        <v>0</v>
      </c>
      <c r="S119" s="205"/>
      <c r="T119" s="207">
        <f>SUM(T120:T124)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208" t="s">
        <v>79</v>
      </c>
      <c r="AT119" s="209" t="s">
        <v>71</v>
      </c>
      <c r="AU119" s="209" t="s">
        <v>79</v>
      </c>
      <c r="AY119" s="208" t="s">
        <v>156</v>
      </c>
      <c r="BK119" s="210">
        <f>SUM(BK120:BK124)</f>
        <v>0</v>
      </c>
    </row>
    <row r="120" spans="1:65" s="2" customFormat="1" ht="12">
      <c r="A120" s="39"/>
      <c r="B120" s="40"/>
      <c r="C120" s="213" t="s">
        <v>230</v>
      </c>
      <c r="D120" s="213" t="s">
        <v>159</v>
      </c>
      <c r="E120" s="214" t="s">
        <v>231</v>
      </c>
      <c r="F120" s="215" t="s">
        <v>232</v>
      </c>
      <c r="G120" s="216" t="s">
        <v>233</v>
      </c>
      <c r="H120" s="217">
        <v>0.207</v>
      </c>
      <c r="I120" s="218"/>
      <c r="J120" s="219">
        <f>ROUND(I120*H120,2)</f>
        <v>0</v>
      </c>
      <c r="K120" s="215" t="s">
        <v>163</v>
      </c>
      <c r="L120" s="45"/>
      <c r="M120" s="220" t="s">
        <v>19</v>
      </c>
      <c r="N120" s="221" t="s">
        <v>43</v>
      </c>
      <c r="O120" s="85"/>
      <c r="P120" s="222">
        <f>O120*H120</f>
        <v>0</v>
      </c>
      <c r="Q120" s="222">
        <v>0</v>
      </c>
      <c r="R120" s="222">
        <f>Q120*H120</f>
        <v>0</v>
      </c>
      <c r="S120" s="222">
        <v>0</v>
      </c>
      <c r="T120" s="223">
        <f>S120*H120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R120" s="224" t="s">
        <v>164</v>
      </c>
      <c r="AT120" s="224" t="s">
        <v>159</v>
      </c>
      <c r="AU120" s="224" t="s">
        <v>81</v>
      </c>
      <c r="AY120" s="18" t="s">
        <v>156</v>
      </c>
      <c r="BE120" s="225">
        <f>IF(N120="základní",J120,0)</f>
        <v>0</v>
      </c>
      <c r="BF120" s="225">
        <f>IF(N120="snížená",J120,0)</f>
        <v>0</v>
      </c>
      <c r="BG120" s="225">
        <f>IF(N120="zákl. přenesená",J120,0)</f>
        <v>0</v>
      </c>
      <c r="BH120" s="225">
        <f>IF(N120="sníž. přenesená",J120,0)</f>
        <v>0</v>
      </c>
      <c r="BI120" s="225">
        <f>IF(N120="nulová",J120,0)</f>
        <v>0</v>
      </c>
      <c r="BJ120" s="18" t="s">
        <v>79</v>
      </c>
      <c r="BK120" s="225">
        <f>ROUND(I120*H120,2)</f>
        <v>0</v>
      </c>
      <c r="BL120" s="18" t="s">
        <v>164</v>
      </c>
      <c r="BM120" s="224" t="s">
        <v>234</v>
      </c>
    </row>
    <row r="121" spans="1:65" s="2" customFormat="1" ht="12">
      <c r="A121" s="39"/>
      <c r="B121" s="40"/>
      <c r="C121" s="213" t="s">
        <v>235</v>
      </c>
      <c r="D121" s="213" t="s">
        <v>159</v>
      </c>
      <c r="E121" s="214" t="s">
        <v>236</v>
      </c>
      <c r="F121" s="215" t="s">
        <v>237</v>
      </c>
      <c r="G121" s="216" t="s">
        <v>233</v>
      </c>
      <c r="H121" s="217">
        <v>0.207</v>
      </c>
      <c r="I121" s="218"/>
      <c r="J121" s="219">
        <f>ROUND(I121*H121,2)</f>
        <v>0</v>
      </c>
      <c r="K121" s="215" t="s">
        <v>163</v>
      </c>
      <c r="L121" s="45"/>
      <c r="M121" s="220" t="s">
        <v>19</v>
      </c>
      <c r="N121" s="221" t="s">
        <v>43</v>
      </c>
      <c r="O121" s="85"/>
      <c r="P121" s="222">
        <f>O121*H121</f>
        <v>0</v>
      </c>
      <c r="Q121" s="222">
        <v>0</v>
      </c>
      <c r="R121" s="222">
        <f>Q121*H121</f>
        <v>0</v>
      </c>
      <c r="S121" s="222">
        <v>0</v>
      </c>
      <c r="T121" s="223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24" t="s">
        <v>164</v>
      </c>
      <c r="AT121" s="224" t="s">
        <v>159</v>
      </c>
      <c r="AU121" s="224" t="s">
        <v>81</v>
      </c>
      <c r="AY121" s="18" t="s">
        <v>156</v>
      </c>
      <c r="BE121" s="225">
        <f>IF(N121="základní",J121,0)</f>
        <v>0</v>
      </c>
      <c r="BF121" s="225">
        <f>IF(N121="snížená",J121,0)</f>
        <v>0</v>
      </c>
      <c r="BG121" s="225">
        <f>IF(N121="zákl. přenesená",J121,0)</f>
        <v>0</v>
      </c>
      <c r="BH121" s="225">
        <f>IF(N121="sníž. přenesená",J121,0)</f>
        <v>0</v>
      </c>
      <c r="BI121" s="225">
        <f>IF(N121="nulová",J121,0)</f>
        <v>0</v>
      </c>
      <c r="BJ121" s="18" t="s">
        <v>79</v>
      </c>
      <c r="BK121" s="225">
        <f>ROUND(I121*H121,2)</f>
        <v>0</v>
      </c>
      <c r="BL121" s="18" t="s">
        <v>164</v>
      </c>
      <c r="BM121" s="224" t="s">
        <v>238</v>
      </c>
    </row>
    <row r="122" spans="1:65" s="2" customFormat="1" ht="33" customHeight="1">
      <c r="A122" s="39"/>
      <c r="B122" s="40"/>
      <c r="C122" s="213" t="s">
        <v>239</v>
      </c>
      <c r="D122" s="213" t="s">
        <v>159</v>
      </c>
      <c r="E122" s="214" t="s">
        <v>240</v>
      </c>
      <c r="F122" s="215" t="s">
        <v>241</v>
      </c>
      <c r="G122" s="216" t="s">
        <v>233</v>
      </c>
      <c r="H122" s="217">
        <v>0.207</v>
      </c>
      <c r="I122" s="218"/>
      <c r="J122" s="219">
        <f>ROUND(I122*H122,2)</f>
        <v>0</v>
      </c>
      <c r="K122" s="215" t="s">
        <v>163</v>
      </c>
      <c r="L122" s="45"/>
      <c r="M122" s="220" t="s">
        <v>19</v>
      </c>
      <c r="N122" s="221" t="s">
        <v>43</v>
      </c>
      <c r="O122" s="85"/>
      <c r="P122" s="222">
        <f>O122*H122</f>
        <v>0</v>
      </c>
      <c r="Q122" s="222">
        <v>0</v>
      </c>
      <c r="R122" s="222">
        <f>Q122*H122</f>
        <v>0</v>
      </c>
      <c r="S122" s="222">
        <v>0</v>
      </c>
      <c r="T122" s="223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24" t="s">
        <v>164</v>
      </c>
      <c r="AT122" s="224" t="s">
        <v>159</v>
      </c>
      <c r="AU122" s="224" t="s">
        <v>81</v>
      </c>
      <c r="AY122" s="18" t="s">
        <v>156</v>
      </c>
      <c r="BE122" s="225">
        <f>IF(N122="základní",J122,0)</f>
        <v>0</v>
      </c>
      <c r="BF122" s="225">
        <f>IF(N122="snížená",J122,0)</f>
        <v>0</v>
      </c>
      <c r="BG122" s="225">
        <f>IF(N122="zákl. přenesená",J122,0)</f>
        <v>0</v>
      </c>
      <c r="BH122" s="225">
        <f>IF(N122="sníž. přenesená",J122,0)</f>
        <v>0</v>
      </c>
      <c r="BI122" s="225">
        <f>IF(N122="nulová",J122,0)</f>
        <v>0</v>
      </c>
      <c r="BJ122" s="18" t="s">
        <v>79</v>
      </c>
      <c r="BK122" s="225">
        <f>ROUND(I122*H122,2)</f>
        <v>0</v>
      </c>
      <c r="BL122" s="18" t="s">
        <v>164</v>
      </c>
      <c r="BM122" s="224" t="s">
        <v>242</v>
      </c>
    </row>
    <row r="123" spans="1:65" s="2" customFormat="1" ht="44.25" customHeight="1">
      <c r="A123" s="39"/>
      <c r="B123" s="40"/>
      <c r="C123" s="213" t="s">
        <v>7</v>
      </c>
      <c r="D123" s="213" t="s">
        <v>159</v>
      </c>
      <c r="E123" s="214" t="s">
        <v>243</v>
      </c>
      <c r="F123" s="215" t="s">
        <v>244</v>
      </c>
      <c r="G123" s="216" t="s">
        <v>233</v>
      </c>
      <c r="H123" s="217">
        <v>4.14</v>
      </c>
      <c r="I123" s="218"/>
      <c r="J123" s="219">
        <f>ROUND(I123*H123,2)</f>
        <v>0</v>
      </c>
      <c r="K123" s="215" t="s">
        <v>163</v>
      </c>
      <c r="L123" s="45"/>
      <c r="M123" s="220" t="s">
        <v>19</v>
      </c>
      <c r="N123" s="221" t="s">
        <v>43</v>
      </c>
      <c r="O123" s="85"/>
      <c r="P123" s="222">
        <f>O123*H123</f>
        <v>0</v>
      </c>
      <c r="Q123" s="222">
        <v>0</v>
      </c>
      <c r="R123" s="222">
        <f>Q123*H123</f>
        <v>0</v>
      </c>
      <c r="S123" s="222">
        <v>0</v>
      </c>
      <c r="T123" s="223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24" t="s">
        <v>164</v>
      </c>
      <c r="AT123" s="224" t="s">
        <v>159</v>
      </c>
      <c r="AU123" s="224" t="s">
        <v>81</v>
      </c>
      <c r="AY123" s="18" t="s">
        <v>156</v>
      </c>
      <c r="BE123" s="225">
        <f>IF(N123="základní",J123,0)</f>
        <v>0</v>
      </c>
      <c r="BF123" s="225">
        <f>IF(N123="snížená",J123,0)</f>
        <v>0</v>
      </c>
      <c r="BG123" s="225">
        <f>IF(N123="zákl. přenesená",J123,0)</f>
        <v>0</v>
      </c>
      <c r="BH123" s="225">
        <f>IF(N123="sníž. přenesená",J123,0)</f>
        <v>0</v>
      </c>
      <c r="BI123" s="225">
        <f>IF(N123="nulová",J123,0)</f>
        <v>0</v>
      </c>
      <c r="BJ123" s="18" t="s">
        <v>79</v>
      </c>
      <c r="BK123" s="225">
        <f>ROUND(I123*H123,2)</f>
        <v>0</v>
      </c>
      <c r="BL123" s="18" t="s">
        <v>164</v>
      </c>
      <c r="BM123" s="224" t="s">
        <v>245</v>
      </c>
    </row>
    <row r="124" spans="1:65" s="2" customFormat="1" ht="12">
      <c r="A124" s="39"/>
      <c r="B124" s="40"/>
      <c r="C124" s="213" t="s">
        <v>173</v>
      </c>
      <c r="D124" s="213" t="s">
        <v>159</v>
      </c>
      <c r="E124" s="214" t="s">
        <v>246</v>
      </c>
      <c r="F124" s="215" t="s">
        <v>247</v>
      </c>
      <c r="G124" s="216" t="s">
        <v>233</v>
      </c>
      <c r="H124" s="217">
        <v>0.207</v>
      </c>
      <c r="I124" s="218"/>
      <c r="J124" s="219">
        <f>ROUND(I124*H124,2)</f>
        <v>0</v>
      </c>
      <c r="K124" s="215" t="s">
        <v>19</v>
      </c>
      <c r="L124" s="45"/>
      <c r="M124" s="220" t="s">
        <v>19</v>
      </c>
      <c r="N124" s="221" t="s">
        <v>43</v>
      </c>
      <c r="O124" s="85"/>
      <c r="P124" s="222">
        <f>O124*H124</f>
        <v>0</v>
      </c>
      <c r="Q124" s="222">
        <v>0</v>
      </c>
      <c r="R124" s="222">
        <f>Q124*H124</f>
        <v>0</v>
      </c>
      <c r="S124" s="222">
        <v>0</v>
      </c>
      <c r="T124" s="223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24" t="s">
        <v>164</v>
      </c>
      <c r="AT124" s="224" t="s">
        <v>159</v>
      </c>
      <c r="AU124" s="224" t="s">
        <v>81</v>
      </c>
      <c r="AY124" s="18" t="s">
        <v>156</v>
      </c>
      <c r="BE124" s="225">
        <f>IF(N124="základní",J124,0)</f>
        <v>0</v>
      </c>
      <c r="BF124" s="225">
        <f>IF(N124="snížená",J124,0)</f>
        <v>0</v>
      </c>
      <c r="BG124" s="225">
        <f>IF(N124="zákl. přenesená",J124,0)</f>
        <v>0</v>
      </c>
      <c r="BH124" s="225">
        <f>IF(N124="sníž. přenesená",J124,0)</f>
        <v>0</v>
      </c>
      <c r="BI124" s="225">
        <f>IF(N124="nulová",J124,0)</f>
        <v>0</v>
      </c>
      <c r="BJ124" s="18" t="s">
        <v>79</v>
      </c>
      <c r="BK124" s="225">
        <f>ROUND(I124*H124,2)</f>
        <v>0</v>
      </c>
      <c r="BL124" s="18" t="s">
        <v>164</v>
      </c>
      <c r="BM124" s="224" t="s">
        <v>248</v>
      </c>
    </row>
    <row r="125" spans="1:63" s="12" customFormat="1" ht="22.8" customHeight="1">
      <c r="A125" s="12"/>
      <c r="B125" s="197"/>
      <c r="C125" s="198"/>
      <c r="D125" s="199" t="s">
        <v>71</v>
      </c>
      <c r="E125" s="211" t="s">
        <v>249</v>
      </c>
      <c r="F125" s="211" t="s">
        <v>250</v>
      </c>
      <c r="G125" s="198"/>
      <c r="H125" s="198"/>
      <c r="I125" s="201"/>
      <c r="J125" s="212">
        <f>BK125</f>
        <v>0</v>
      </c>
      <c r="K125" s="198"/>
      <c r="L125" s="203"/>
      <c r="M125" s="204"/>
      <c r="N125" s="205"/>
      <c r="O125" s="205"/>
      <c r="P125" s="206">
        <f>P126</f>
        <v>0</v>
      </c>
      <c r="Q125" s="205"/>
      <c r="R125" s="206">
        <f>R126</f>
        <v>0</v>
      </c>
      <c r="S125" s="205"/>
      <c r="T125" s="207">
        <f>T126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08" t="s">
        <v>79</v>
      </c>
      <c r="AT125" s="209" t="s">
        <v>71</v>
      </c>
      <c r="AU125" s="209" t="s">
        <v>79</v>
      </c>
      <c r="AY125" s="208" t="s">
        <v>156</v>
      </c>
      <c r="BK125" s="210">
        <f>BK126</f>
        <v>0</v>
      </c>
    </row>
    <row r="126" spans="1:65" s="2" customFormat="1" ht="55.5" customHeight="1">
      <c r="A126" s="39"/>
      <c r="B126" s="40"/>
      <c r="C126" s="213" t="s">
        <v>251</v>
      </c>
      <c r="D126" s="213" t="s">
        <v>159</v>
      </c>
      <c r="E126" s="214" t="s">
        <v>252</v>
      </c>
      <c r="F126" s="215" t="s">
        <v>253</v>
      </c>
      <c r="G126" s="216" t="s">
        <v>233</v>
      </c>
      <c r="H126" s="217">
        <v>2</v>
      </c>
      <c r="I126" s="218"/>
      <c r="J126" s="219">
        <f>ROUND(I126*H126,2)</f>
        <v>0</v>
      </c>
      <c r="K126" s="215" t="s">
        <v>163</v>
      </c>
      <c r="L126" s="45"/>
      <c r="M126" s="220" t="s">
        <v>19</v>
      </c>
      <c r="N126" s="221" t="s">
        <v>43</v>
      </c>
      <c r="O126" s="85"/>
      <c r="P126" s="222">
        <f>O126*H126</f>
        <v>0</v>
      </c>
      <c r="Q126" s="222">
        <v>0</v>
      </c>
      <c r="R126" s="222">
        <f>Q126*H126</f>
        <v>0</v>
      </c>
      <c r="S126" s="222">
        <v>0</v>
      </c>
      <c r="T126" s="223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24" t="s">
        <v>164</v>
      </c>
      <c r="AT126" s="224" t="s">
        <v>159</v>
      </c>
      <c r="AU126" s="224" t="s">
        <v>81</v>
      </c>
      <c r="AY126" s="18" t="s">
        <v>156</v>
      </c>
      <c r="BE126" s="225">
        <f>IF(N126="základní",J126,0)</f>
        <v>0</v>
      </c>
      <c r="BF126" s="225">
        <f>IF(N126="snížená",J126,0)</f>
        <v>0</v>
      </c>
      <c r="BG126" s="225">
        <f>IF(N126="zákl. přenesená",J126,0)</f>
        <v>0</v>
      </c>
      <c r="BH126" s="225">
        <f>IF(N126="sníž. přenesená",J126,0)</f>
        <v>0</v>
      </c>
      <c r="BI126" s="225">
        <f>IF(N126="nulová",J126,0)</f>
        <v>0</v>
      </c>
      <c r="BJ126" s="18" t="s">
        <v>79</v>
      </c>
      <c r="BK126" s="225">
        <f>ROUND(I126*H126,2)</f>
        <v>0</v>
      </c>
      <c r="BL126" s="18" t="s">
        <v>164</v>
      </c>
      <c r="BM126" s="224" t="s">
        <v>254</v>
      </c>
    </row>
    <row r="127" spans="1:63" s="12" customFormat="1" ht="25.9" customHeight="1">
      <c r="A127" s="12"/>
      <c r="B127" s="197"/>
      <c r="C127" s="198"/>
      <c r="D127" s="199" t="s">
        <v>71</v>
      </c>
      <c r="E127" s="200" t="s">
        <v>255</v>
      </c>
      <c r="F127" s="200" t="s">
        <v>256</v>
      </c>
      <c r="G127" s="198"/>
      <c r="H127" s="198"/>
      <c r="I127" s="201"/>
      <c r="J127" s="202">
        <f>BK127</f>
        <v>0</v>
      </c>
      <c r="K127" s="198"/>
      <c r="L127" s="203"/>
      <c r="M127" s="204"/>
      <c r="N127" s="205"/>
      <c r="O127" s="205"/>
      <c r="P127" s="206">
        <f>P128+P134+P150+P159</f>
        <v>0</v>
      </c>
      <c r="Q127" s="205"/>
      <c r="R127" s="206">
        <f>R128+R134+R150+R159</f>
        <v>1.6739700000000002</v>
      </c>
      <c r="S127" s="205"/>
      <c r="T127" s="207">
        <f>T128+T134+T150+T159</f>
        <v>0.54733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08" t="s">
        <v>81</v>
      </c>
      <c r="AT127" s="209" t="s">
        <v>71</v>
      </c>
      <c r="AU127" s="209" t="s">
        <v>72</v>
      </c>
      <c r="AY127" s="208" t="s">
        <v>156</v>
      </c>
      <c r="BK127" s="210">
        <f>BK128+BK134+BK150+BK159</f>
        <v>0</v>
      </c>
    </row>
    <row r="128" spans="1:63" s="12" customFormat="1" ht="22.8" customHeight="1">
      <c r="A128" s="12"/>
      <c r="B128" s="197"/>
      <c r="C128" s="198"/>
      <c r="D128" s="199" t="s">
        <v>71</v>
      </c>
      <c r="E128" s="211" t="s">
        <v>257</v>
      </c>
      <c r="F128" s="211" t="s">
        <v>258</v>
      </c>
      <c r="G128" s="198"/>
      <c r="H128" s="198"/>
      <c r="I128" s="201"/>
      <c r="J128" s="212">
        <f>BK128</f>
        <v>0</v>
      </c>
      <c r="K128" s="198"/>
      <c r="L128" s="203"/>
      <c r="M128" s="204"/>
      <c r="N128" s="205"/>
      <c r="O128" s="205"/>
      <c r="P128" s="206">
        <f>SUM(P129:P133)</f>
        <v>0</v>
      </c>
      <c r="Q128" s="205"/>
      <c r="R128" s="206">
        <f>SUM(R129:R133)</f>
        <v>0</v>
      </c>
      <c r="S128" s="205"/>
      <c r="T128" s="207">
        <f>SUM(T129:T133)</f>
        <v>0.02102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08" t="s">
        <v>81</v>
      </c>
      <c r="AT128" s="209" t="s">
        <v>71</v>
      </c>
      <c r="AU128" s="209" t="s">
        <v>79</v>
      </c>
      <c r="AY128" s="208" t="s">
        <v>156</v>
      </c>
      <c r="BK128" s="210">
        <f>SUM(BK129:BK133)</f>
        <v>0</v>
      </c>
    </row>
    <row r="129" spans="1:65" s="2" customFormat="1" ht="145.5" customHeight="1">
      <c r="A129" s="39"/>
      <c r="B129" s="40"/>
      <c r="C129" s="213" t="s">
        <v>176</v>
      </c>
      <c r="D129" s="213" t="s">
        <v>159</v>
      </c>
      <c r="E129" s="214" t="s">
        <v>259</v>
      </c>
      <c r="F129" s="215" t="s">
        <v>260</v>
      </c>
      <c r="G129" s="216" t="s">
        <v>172</v>
      </c>
      <c r="H129" s="217">
        <v>1</v>
      </c>
      <c r="I129" s="218"/>
      <c r="J129" s="219">
        <f>ROUND(I129*H129,2)</f>
        <v>0</v>
      </c>
      <c r="K129" s="215" t="s">
        <v>19</v>
      </c>
      <c r="L129" s="45"/>
      <c r="M129" s="220" t="s">
        <v>19</v>
      </c>
      <c r="N129" s="221" t="s">
        <v>43</v>
      </c>
      <c r="O129" s="85"/>
      <c r="P129" s="222">
        <f>O129*H129</f>
        <v>0</v>
      </c>
      <c r="Q129" s="222">
        <v>0</v>
      </c>
      <c r="R129" s="222">
        <f>Q129*H129</f>
        <v>0</v>
      </c>
      <c r="S129" s="222">
        <v>0</v>
      </c>
      <c r="T129" s="223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24" t="s">
        <v>219</v>
      </c>
      <c r="AT129" s="224" t="s">
        <v>159</v>
      </c>
      <c r="AU129" s="224" t="s">
        <v>81</v>
      </c>
      <c r="AY129" s="18" t="s">
        <v>156</v>
      </c>
      <c r="BE129" s="225">
        <f>IF(N129="základní",J129,0)</f>
        <v>0</v>
      </c>
      <c r="BF129" s="225">
        <f>IF(N129="snížená",J129,0)</f>
        <v>0</v>
      </c>
      <c r="BG129" s="225">
        <f>IF(N129="zákl. přenesená",J129,0)</f>
        <v>0</v>
      </c>
      <c r="BH129" s="225">
        <f>IF(N129="sníž. přenesená",J129,0)</f>
        <v>0</v>
      </c>
      <c r="BI129" s="225">
        <f>IF(N129="nulová",J129,0)</f>
        <v>0</v>
      </c>
      <c r="BJ129" s="18" t="s">
        <v>79</v>
      </c>
      <c r="BK129" s="225">
        <f>ROUND(I129*H129,2)</f>
        <v>0</v>
      </c>
      <c r="BL129" s="18" t="s">
        <v>219</v>
      </c>
      <c r="BM129" s="224" t="s">
        <v>261</v>
      </c>
    </row>
    <row r="130" spans="1:65" s="2" customFormat="1" ht="55.5" customHeight="1">
      <c r="A130" s="39"/>
      <c r="B130" s="40"/>
      <c r="C130" s="213" t="s">
        <v>262</v>
      </c>
      <c r="D130" s="213" t="s">
        <v>159</v>
      </c>
      <c r="E130" s="214" t="s">
        <v>263</v>
      </c>
      <c r="F130" s="215" t="s">
        <v>264</v>
      </c>
      <c r="G130" s="216" t="s">
        <v>172</v>
      </c>
      <c r="H130" s="217">
        <v>2</v>
      </c>
      <c r="I130" s="218"/>
      <c r="J130" s="219">
        <f>ROUND(I130*H130,2)</f>
        <v>0</v>
      </c>
      <c r="K130" s="215" t="s">
        <v>19</v>
      </c>
      <c r="L130" s="45"/>
      <c r="M130" s="220" t="s">
        <v>19</v>
      </c>
      <c r="N130" s="221" t="s">
        <v>43</v>
      </c>
      <c r="O130" s="85"/>
      <c r="P130" s="222">
        <f>O130*H130</f>
        <v>0</v>
      </c>
      <c r="Q130" s="222">
        <v>0</v>
      </c>
      <c r="R130" s="222">
        <f>Q130*H130</f>
        <v>0</v>
      </c>
      <c r="S130" s="222">
        <v>0</v>
      </c>
      <c r="T130" s="223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24" t="s">
        <v>219</v>
      </c>
      <c r="AT130" s="224" t="s">
        <v>159</v>
      </c>
      <c r="AU130" s="224" t="s">
        <v>81</v>
      </c>
      <c r="AY130" s="18" t="s">
        <v>156</v>
      </c>
      <c r="BE130" s="225">
        <f>IF(N130="základní",J130,0)</f>
        <v>0</v>
      </c>
      <c r="BF130" s="225">
        <f>IF(N130="snížená",J130,0)</f>
        <v>0</v>
      </c>
      <c r="BG130" s="225">
        <f>IF(N130="zákl. přenesená",J130,0)</f>
        <v>0</v>
      </c>
      <c r="BH130" s="225">
        <f>IF(N130="sníž. přenesená",J130,0)</f>
        <v>0</v>
      </c>
      <c r="BI130" s="225">
        <f>IF(N130="nulová",J130,0)</f>
        <v>0</v>
      </c>
      <c r="BJ130" s="18" t="s">
        <v>79</v>
      </c>
      <c r="BK130" s="225">
        <f>ROUND(I130*H130,2)</f>
        <v>0</v>
      </c>
      <c r="BL130" s="18" t="s">
        <v>219</v>
      </c>
      <c r="BM130" s="224" t="s">
        <v>265</v>
      </c>
    </row>
    <row r="131" spans="1:65" s="2" customFormat="1" ht="12">
      <c r="A131" s="39"/>
      <c r="B131" s="40"/>
      <c r="C131" s="213" t="s">
        <v>180</v>
      </c>
      <c r="D131" s="213" t="s">
        <v>159</v>
      </c>
      <c r="E131" s="214" t="s">
        <v>266</v>
      </c>
      <c r="F131" s="215" t="s">
        <v>267</v>
      </c>
      <c r="G131" s="216" t="s">
        <v>172</v>
      </c>
      <c r="H131" s="217">
        <v>2</v>
      </c>
      <c r="I131" s="218"/>
      <c r="J131" s="219">
        <f>ROUND(I131*H131,2)</f>
        <v>0</v>
      </c>
      <c r="K131" s="215" t="s">
        <v>19</v>
      </c>
      <c r="L131" s="45"/>
      <c r="M131" s="220" t="s">
        <v>19</v>
      </c>
      <c r="N131" s="221" t="s">
        <v>43</v>
      </c>
      <c r="O131" s="85"/>
      <c r="P131" s="222">
        <f>O131*H131</f>
        <v>0</v>
      </c>
      <c r="Q131" s="222">
        <v>0</v>
      </c>
      <c r="R131" s="222">
        <f>Q131*H131</f>
        <v>0</v>
      </c>
      <c r="S131" s="222">
        <v>0</v>
      </c>
      <c r="T131" s="223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24" t="s">
        <v>219</v>
      </c>
      <c r="AT131" s="224" t="s">
        <v>159</v>
      </c>
      <c r="AU131" s="224" t="s">
        <v>81</v>
      </c>
      <c r="AY131" s="18" t="s">
        <v>156</v>
      </c>
      <c r="BE131" s="225">
        <f>IF(N131="základní",J131,0)</f>
        <v>0</v>
      </c>
      <c r="BF131" s="225">
        <f>IF(N131="snížená",J131,0)</f>
        <v>0</v>
      </c>
      <c r="BG131" s="225">
        <f>IF(N131="zákl. přenesená",J131,0)</f>
        <v>0</v>
      </c>
      <c r="BH131" s="225">
        <f>IF(N131="sníž. přenesená",J131,0)</f>
        <v>0</v>
      </c>
      <c r="BI131" s="225">
        <f>IF(N131="nulová",J131,0)</f>
        <v>0</v>
      </c>
      <c r="BJ131" s="18" t="s">
        <v>79</v>
      </c>
      <c r="BK131" s="225">
        <f>ROUND(I131*H131,2)</f>
        <v>0</v>
      </c>
      <c r="BL131" s="18" t="s">
        <v>219</v>
      </c>
      <c r="BM131" s="224" t="s">
        <v>268</v>
      </c>
    </row>
    <row r="132" spans="1:65" s="2" customFormat="1" ht="21.75" customHeight="1">
      <c r="A132" s="39"/>
      <c r="B132" s="40"/>
      <c r="C132" s="213" t="s">
        <v>269</v>
      </c>
      <c r="D132" s="213" t="s">
        <v>159</v>
      </c>
      <c r="E132" s="214" t="s">
        <v>270</v>
      </c>
      <c r="F132" s="215" t="s">
        <v>271</v>
      </c>
      <c r="G132" s="216" t="s">
        <v>226</v>
      </c>
      <c r="H132" s="217">
        <v>1</v>
      </c>
      <c r="I132" s="218"/>
      <c r="J132" s="219">
        <f>ROUND(I132*H132,2)</f>
        <v>0</v>
      </c>
      <c r="K132" s="215" t="s">
        <v>163</v>
      </c>
      <c r="L132" s="45"/>
      <c r="M132" s="220" t="s">
        <v>19</v>
      </c>
      <c r="N132" s="221" t="s">
        <v>43</v>
      </c>
      <c r="O132" s="85"/>
      <c r="P132" s="222">
        <f>O132*H132</f>
        <v>0</v>
      </c>
      <c r="Q132" s="222">
        <v>0</v>
      </c>
      <c r="R132" s="222">
        <f>Q132*H132</f>
        <v>0</v>
      </c>
      <c r="S132" s="222">
        <v>0.01946</v>
      </c>
      <c r="T132" s="223">
        <f>S132*H132</f>
        <v>0.01946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24" t="s">
        <v>219</v>
      </c>
      <c r="AT132" s="224" t="s">
        <v>159</v>
      </c>
      <c r="AU132" s="224" t="s">
        <v>81</v>
      </c>
      <c r="AY132" s="18" t="s">
        <v>156</v>
      </c>
      <c r="BE132" s="225">
        <f>IF(N132="základní",J132,0)</f>
        <v>0</v>
      </c>
      <c r="BF132" s="225">
        <f>IF(N132="snížená",J132,0)</f>
        <v>0</v>
      </c>
      <c r="BG132" s="225">
        <f>IF(N132="zákl. přenesená",J132,0)</f>
        <v>0</v>
      </c>
      <c r="BH132" s="225">
        <f>IF(N132="sníž. přenesená",J132,0)</f>
        <v>0</v>
      </c>
      <c r="BI132" s="225">
        <f>IF(N132="nulová",J132,0)</f>
        <v>0</v>
      </c>
      <c r="BJ132" s="18" t="s">
        <v>79</v>
      </c>
      <c r="BK132" s="225">
        <f>ROUND(I132*H132,2)</f>
        <v>0</v>
      </c>
      <c r="BL132" s="18" t="s">
        <v>219</v>
      </c>
      <c r="BM132" s="224" t="s">
        <v>272</v>
      </c>
    </row>
    <row r="133" spans="1:65" s="2" customFormat="1" ht="16.5" customHeight="1">
      <c r="A133" s="39"/>
      <c r="B133" s="40"/>
      <c r="C133" s="213" t="s">
        <v>183</v>
      </c>
      <c r="D133" s="213" t="s">
        <v>159</v>
      </c>
      <c r="E133" s="214" t="s">
        <v>273</v>
      </c>
      <c r="F133" s="215" t="s">
        <v>274</v>
      </c>
      <c r="G133" s="216" t="s">
        <v>226</v>
      </c>
      <c r="H133" s="217">
        <v>1</v>
      </c>
      <c r="I133" s="218"/>
      <c r="J133" s="219">
        <f>ROUND(I133*H133,2)</f>
        <v>0</v>
      </c>
      <c r="K133" s="215" t="s">
        <v>163</v>
      </c>
      <c r="L133" s="45"/>
      <c r="M133" s="220" t="s">
        <v>19</v>
      </c>
      <c r="N133" s="221" t="s">
        <v>43</v>
      </c>
      <c r="O133" s="85"/>
      <c r="P133" s="222">
        <f>O133*H133</f>
        <v>0</v>
      </c>
      <c r="Q133" s="222">
        <v>0</v>
      </c>
      <c r="R133" s="222">
        <f>Q133*H133</f>
        <v>0</v>
      </c>
      <c r="S133" s="222">
        <v>0.00156</v>
      </c>
      <c r="T133" s="223">
        <f>S133*H133</f>
        <v>0.00156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24" t="s">
        <v>219</v>
      </c>
      <c r="AT133" s="224" t="s">
        <v>159</v>
      </c>
      <c r="AU133" s="224" t="s">
        <v>81</v>
      </c>
      <c r="AY133" s="18" t="s">
        <v>156</v>
      </c>
      <c r="BE133" s="225">
        <f>IF(N133="základní",J133,0)</f>
        <v>0</v>
      </c>
      <c r="BF133" s="225">
        <f>IF(N133="snížená",J133,0)</f>
        <v>0</v>
      </c>
      <c r="BG133" s="225">
        <f>IF(N133="zákl. přenesená",J133,0)</f>
        <v>0</v>
      </c>
      <c r="BH133" s="225">
        <f>IF(N133="sníž. přenesená",J133,0)</f>
        <v>0</v>
      </c>
      <c r="BI133" s="225">
        <f>IF(N133="nulová",J133,0)</f>
        <v>0</v>
      </c>
      <c r="BJ133" s="18" t="s">
        <v>79</v>
      </c>
      <c r="BK133" s="225">
        <f>ROUND(I133*H133,2)</f>
        <v>0</v>
      </c>
      <c r="BL133" s="18" t="s">
        <v>219</v>
      </c>
      <c r="BM133" s="224" t="s">
        <v>275</v>
      </c>
    </row>
    <row r="134" spans="1:63" s="12" customFormat="1" ht="22.8" customHeight="1">
      <c r="A134" s="12"/>
      <c r="B134" s="197"/>
      <c r="C134" s="198"/>
      <c r="D134" s="199" t="s">
        <v>71</v>
      </c>
      <c r="E134" s="211" t="s">
        <v>276</v>
      </c>
      <c r="F134" s="211" t="s">
        <v>277</v>
      </c>
      <c r="G134" s="198"/>
      <c r="H134" s="198"/>
      <c r="I134" s="201"/>
      <c r="J134" s="212">
        <f>BK134</f>
        <v>0</v>
      </c>
      <c r="K134" s="198"/>
      <c r="L134" s="203"/>
      <c r="M134" s="204"/>
      <c r="N134" s="205"/>
      <c r="O134" s="205"/>
      <c r="P134" s="206">
        <f>SUM(P135:P149)</f>
        <v>0</v>
      </c>
      <c r="Q134" s="205"/>
      <c r="R134" s="206">
        <f>SUM(R135:R149)</f>
        <v>0.98602</v>
      </c>
      <c r="S134" s="205"/>
      <c r="T134" s="207">
        <f>SUM(T135:T149)</f>
        <v>0.2051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08" t="s">
        <v>81</v>
      </c>
      <c r="AT134" s="209" t="s">
        <v>71</v>
      </c>
      <c r="AU134" s="209" t="s">
        <v>79</v>
      </c>
      <c r="AY134" s="208" t="s">
        <v>156</v>
      </c>
      <c r="BK134" s="210">
        <f>SUM(BK135:BK149)</f>
        <v>0</v>
      </c>
    </row>
    <row r="135" spans="1:65" s="2" customFormat="1" ht="12">
      <c r="A135" s="39"/>
      <c r="B135" s="40"/>
      <c r="C135" s="213" t="s">
        <v>278</v>
      </c>
      <c r="D135" s="213" t="s">
        <v>159</v>
      </c>
      <c r="E135" s="214" t="s">
        <v>279</v>
      </c>
      <c r="F135" s="215" t="s">
        <v>280</v>
      </c>
      <c r="G135" s="216" t="s">
        <v>162</v>
      </c>
      <c r="H135" s="217">
        <v>77</v>
      </c>
      <c r="I135" s="218"/>
      <c r="J135" s="219">
        <f>ROUND(I135*H135,2)</f>
        <v>0</v>
      </c>
      <c r="K135" s="215" t="s">
        <v>163</v>
      </c>
      <c r="L135" s="45"/>
      <c r="M135" s="220" t="s">
        <v>19</v>
      </c>
      <c r="N135" s="221" t="s">
        <v>43</v>
      </c>
      <c r="O135" s="85"/>
      <c r="P135" s="222">
        <f>O135*H135</f>
        <v>0</v>
      </c>
      <c r="Q135" s="222">
        <v>0</v>
      </c>
      <c r="R135" s="222">
        <f>Q135*H135</f>
        <v>0</v>
      </c>
      <c r="S135" s="222">
        <v>0</v>
      </c>
      <c r="T135" s="223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24" t="s">
        <v>219</v>
      </c>
      <c r="AT135" s="224" t="s">
        <v>159</v>
      </c>
      <c r="AU135" s="224" t="s">
        <v>81</v>
      </c>
      <c r="AY135" s="18" t="s">
        <v>156</v>
      </c>
      <c r="BE135" s="225">
        <f>IF(N135="základní",J135,0)</f>
        <v>0</v>
      </c>
      <c r="BF135" s="225">
        <f>IF(N135="snížená",J135,0)</f>
        <v>0</v>
      </c>
      <c r="BG135" s="225">
        <f>IF(N135="zákl. přenesená",J135,0)</f>
        <v>0</v>
      </c>
      <c r="BH135" s="225">
        <f>IF(N135="sníž. přenesená",J135,0)</f>
        <v>0</v>
      </c>
      <c r="BI135" s="225">
        <f>IF(N135="nulová",J135,0)</f>
        <v>0</v>
      </c>
      <c r="BJ135" s="18" t="s">
        <v>79</v>
      </c>
      <c r="BK135" s="225">
        <f>ROUND(I135*H135,2)</f>
        <v>0</v>
      </c>
      <c r="BL135" s="18" t="s">
        <v>219</v>
      </c>
      <c r="BM135" s="224" t="s">
        <v>281</v>
      </c>
    </row>
    <row r="136" spans="1:65" s="2" customFormat="1" ht="33" customHeight="1">
      <c r="A136" s="39"/>
      <c r="B136" s="40"/>
      <c r="C136" s="213" t="s">
        <v>282</v>
      </c>
      <c r="D136" s="213" t="s">
        <v>159</v>
      </c>
      <c r="E136" s="214" t="s">
        <v>283</v>
      </c>
      <c r="F136" s="215" t="s">
        <v>284</v>
      </c>
      <c r="G136" s="216" t="s">
        <v>162</v>
      </c>
      <c r="H136" s="217">
        <v>77</v>
      </c>
      <c r="I136" s="218"/>
      <c r="J136" s="219">
        <f>ROUND(I136*H136,2)</f>
        <v>0</v>
      </c>
      <c r="K136" s="215" t="s">
        <v>163</v>
      </c>
      <c r="L136" s="45"/>
      <c r="M136" s="220" t="s">
        <v>19</v>
      </c>
      <c r="N136" s="221" t="s">
        <v>43</v>
      </c>
      <c r="O136" s="85"/>
      <c r="P136" s="222">
        <f>O136*H136</f>
        <v>0</v>
      </c>
      <c r="Q136" s="222">
        <v>0</v>
      </c>
      <c r="R136" s="222">
        <f>Q136*H136</f>
        <v>0</v>
      </c>
      <c r="S136" s="222">
        <v>0</v>
      </c>
      <c r="T136" s="223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24" t="s">
        <v>219</v>
      </c>
      <c r="AT136" s="224" t="s">
        <v>159</v>
      </c>
      <c r="AU136" s="224" t="s">
        <v>81</v>
      </c>
      <c r="AY136" s="18" t="s">
        <v>156</v>
      </c>
      <c r="BE136" s="225">
        <f>IF(N136="základní",J136,0)</f>
        <v>0</v>
      </c>
      <c r="BF136" s="225">
        <f>IF(N136="snížená",J136,0)</f>
        <v>0</v>
      </c>
      <c r="BG136" s="225">
        <f>IF(N136="zákl. přenesená",J136,0)</f>
        <v>0</v>
      </c>
      <c r="BH136" s="225">
        <f>IF(N136="sníž. přenesená",J136,0)</f>
        <v>0</v>
      </c>
      <c r="BI136" s="225">
        <f>IF(N136="nulová",J136,0)</f>
        <v>0</v>
      </c>
      <c r="BJ136" s="18" t="s">
        <v>79</v>
      </c>
      <c r="BK136" s="225">
        <f>ROUND(I136*H136,2)</f>
        <v>0</v>
      </c>
      <c r="BL136" s="18" t="s">
        <v>219</v>
      </c>
      <c r="BM136" s="224" t="s">
        <v>285</v>
      </c>
    </row>
    <row r="137" spans="1:65" s="2" customFormat="1" ht="16.5" customHeight="1">
      <c r="A137" s="39"/>
      <c r="B137" s="40"/>
      <c r="C137" s="213" t="s">
        <v>286</v>
      </c>
      <c r="D137" s="213" t="s">
        <v>159</v>
      </c>
      <c r="E137" s="214" t="s">
        <v>287</v>
      </c>
      <c r="F137" s="215" t="s">
        <v>288</v>
      </c>
      <c r="G137" s="216" t="s">
        <v>162</v>
      </c>
      <c r="H137" s="217">
        <v>77</v>
      </c>
      <c r="I137" s="218"/>
      <c r="J137" s="219">
        <f>ROUND(I137*H137,2)</f>
        <v>0</v>
      </c>
      <c r="K137" s="215" t="s">
        <v>163</v>
      </c>
      <c r="L137" s="45"/>
      <c r="M137" s="220" t="s">
        <v>19</v>
      </c>
      <c r="N137" s="221" t="s">
        <v>43</v>
      </c>
      <c r="O137" s="85"/>
      <c r="P137" s="222">
        <f>O137*H137</f>
        <v>0</v>
      </c>
      <c r="Q137" s="222">
        <v>0</v>
      </c>
      <c r="R137" s="222">
        <f>Q137*H137</f>
        <v>0</v>
      </c>
      <c r="S137" s="222">
        <v>0</v>
      </c>
      <c r="T137" s="223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24" t="s">
        <v>219</v>
      </c>
      <c r="AT137" s="224" t="s">
        <v>159</v>
      </c>
      <c r="AU137" s="224" t="s">
        <v>81</v>
      </c>
      <c r="AY137" s="18" t="s">
        <v>156</v>
      </c>
      <c r="BE137" s="225">
        <f>IF(N137="základní",J137,0)</f>
        <v>0</v>
      </c>
      <c r="BF137" s="225">
        <f>IF(N137="snížená",J137,0)</f>
        <v>0</v>
      </c>
      <c r="BG137" s="225">
        <f>IF(N137="zákl. přenesená",J137,0)</f>
        <v>0</v>
      </c>
      <c r="BH137" s="225">
        <f>IF(N137="sníž. přenesená",J137,0)</f>
        <v>0</v>
      </c>
      <c r="BI137" s="225">
        <f>IF(N137="nulová",J137,0)</f>
        <v>0</v>
      </c>
      <c r="BJ137" s="18" t="s">
        <v>79</v>
      </c>
      <c r="BK137" s="225">
        <f>ROUND(I137*H137,2)</f>
        <v>0</v>
      </c>
      <c r="BL137" s="18" t="s">
        <v>219</v>
      </c>
      <c r="BM137" s="224" t="s">
        <v>289</v>
      </c>
    </row>
    <row r="138" spans="1:65" s="2" customFormat="1" ht="12">
      <c r="A138" s="39"/>
      <c r="B138" s="40"/>
      <c r="C138" s="213" t="s">
        <v>290</v>
      </c>
      <c r="D138" s="213" t="s">
        <v>159</v>
      </c>
      <c r="E138" s="214" t="s">
        <v>291</v>
      </c>
      <c r="F138" s="215" t="s">
        <v>292</v>
      </c>
      <c r="G138" s="216" t="s">
        <v>162</v>
      </c>
      <c r="H138" s="217">
        <v>77</v>
      </c>
      <c r="I138" s="218"/>
      <c r="J138" s="219">
        <f>ROUND(I138*H138,2)</f>
        <v>0</v>
      </c>
      <c r="K138" s="215" t="s">
        <v>163</v>
      </c>
      <c r="L138" s="45"/>
      <c r="M138" s="220" t="s">
        <v>19</v>
      </c>
      <c r="N138" s="221" t="s">
        <v>43</v>
      </c>
      <c r="O138" s="85"/>
      <c r="P138" s="222">
        <f>O138*H138</f>
        <v>0</v>
      </c>
      <c r="Q138" s="222">
        <v>0.0005</v>
      </c>
      <c r="R138" s="222">
        <f>Q138*H138</f>
        <v>0.0385</v>
      </c>
      <c r="S138" s="222">
        <v>0</v>
      </c>
      <c r="T138" s="223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24" t="s">
        <v>219</v>
      </c>
      <c r="AT138" s="224" t="s">
        <v>159</v>
      </c>
      <c r="AU138" s="224" t="s">
        <v>81</v>
      </c>
      <c r="AY138" s="18" t="s">
        <v>156</v>
      </c>
      <c r="BE138" s="225">
        <f>IF(N138="základní",J138,0)</f>
        <v>0</v>
      </c>
      <c r="BF138" s="225">
        <f>IF(N138="snížená",J138,0)</f>
        <v>0</v>
      </c>
      <c r="BG138" s="225">
        <f>IF(N138="zákl. přenesená",J138,0)</f>
        <v>0</v>
      </c>
      <c r="BH138" s="225">
        <f>IF(N138="sníž. přenesená",J138,0)</f>
        <v>0</v>
      </c>
      <c r="BI138" s="225">
        <f>IF(N138="nulová",J138,0)</f>
        <v>0</v>
      </c>
      <c r="BJ138" s="18" t="s">
        <v>79</v>
      </c>
      <c r="BK138" s="225">
        <f>ROUND(I138*H138,2)</f>
        <v>0</v>
      </c>
      <c r="BL138" s="18" t="s">
        <v>219</v>
      </c>
      <c r="BM138" s="224" t="s">
        <v>293</v>
      </c>
    </row>
    <row r="139" spans="1:65" s="2" customFormat="1" ht="33" customHeight="1">
      <c r="A139" s="39"/>
      <c r="B139" s="40"/>
      <c r="C139" s="213" t="s">
        <v>294</v>
      </c>
      <c r="D139" s="213" t="s">
        <v>159</v>
      </c>
      <c r="E139" s="214" t="s">
        <v>295</v>
      </c>
      <c r="F139" s="215" t="s">
        <v>296</v>
      </c>
      <c r="G139" s="216" t="s">
        <v>162</v>
      </c>
      <c r="H139" s="217">
        <v>77</v>
      </c>
      <c r="I139" s="218"/>
      <c r="J139" s="219">
        <f>ROUND(I139*H139,2)</f>
        <v>0</v>
      </c>
      <c r="K139" s="215" t="s">
        <v>163</v>
      </c>
      <c r="L139" s="45"/>
      <c r="M139" s="220" t="s">
        <v>19</v>
      </c>
      <c r="N139" s="221" t="s">
        <v>43</v>
      </c>
      <c r="O139" s="85"/>
      <c r="P139" s="222">
        <f>O139*H139</f>
        <v>0</v>
      </c>
      <c r="Q139" s="222">
        <v>0.012</v>
      </c>
      <c r="R139" s="222">
        <f>Q139*H139</f>
        <v>0.924</v>
      </c>
      <c r="S139" s="222">
        <v>0</v>
      </c>
      <c r="T139" s="223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24" t="s">
        <v>219</v>
      </c>
      <c r="AT139" s="224" t="s">
        <v>159</v>
      </c>
      <c r="AU139" s="224" t="s">
        <v>81</v>
      </c>
      <c r="AY139" s="18" t="s">
        <v>156</v>
      </c>
      <c r="BE139" s="225">
        <f>IF(N139="základní",J139,0)</f>
        <v>0</v>
      </c>
      <c r="BF139" s="225">
        <f>IF(N139="snížená",J139,0)</f>
        <v>0</v>
      </c>
      <c r="BG139" s="225">
        <f>IF(N139="zákl. přenesená",J139,0)</f>
        <v>0</v>
      </c>
      <c r="BH139" s="225">
        <f>IF(N139="sníž. přenesená",J139,0)</f>
        <v>0</v>
      </c>
      <c r="BI139" s="225">
        <f>IF(N139="nulová",J139,0)</f>
        <v>0</v>
      </c>
      <c r="BJ139" s="18" t="s">
        <v>79</v>
      </c>
      <c r="BK139" s="225">
        <f>ROUND(I139*H139,2)</f>
        <v>0</v>
      </c>
      <c r="BL139" s="18" t="s">
        <v>219</v>
      </c>
      <c r="BM139" s="224" t="s">
        <v>297</v>
      </c>
    </row>
    <row r="140" spans="1:65" s="2" customFormat="1" ht="12">
      <c r="A140" s="39"/>
      <c r="B140" s="40"/>
      <c r="C140" s="213" t="s">
        <v>298</v>
      </c>
      <c r="D140" s="213" t="s">
        <v>159</v>
      </c>
      <c r="E140" s="214" t="s">
        <v>299</v>
      </c>
      <c r="F140" s="215" t="s">
        <v>300</v>
      </c>
      <c r="G140" s="216" t="s">
        <v>162</v>
      </c>
      <c r="H140" s="217">
        <v>77</v>
      </c>
      <c r="I140" s="218"/>
      <c r="J140" s="219">
        <f>ROUND(I140*H140,2)</f>
        <v>0</v>
      </c>
      <c r="K140" s="215" t="s">
        <v>163</v>
      </c>
      <c r="L140" s="45"/>
      <c r="M140" s="220" t="s">
        <v>19</v>
      </c>
      <c r="N140" s="221" t="s">
        <v>43</v>
      </c>
      <c r="O140" s="85"/>
      <c r="P140" s="222">
        <f>O140*H140</f>
        <v>0</v>
      </c>
      <c r="Q140" s="222">
        <v>0</v>
      </c>
      <c r="R140" s="222">
        <f>Q140*H140</f>
        <v>0</v>
      </c>
      <c r="S140" s="222">
        <v>0.0025</v>
      </c>
      <c r="T140" s="223">
        <f>S140*H140</f>
        <v>0.1925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24" t="s">
        <v>219</v>
      </c>
      <c r="AT140" s="224" t="s">
        <v>159</v>
      </c>
      <c r="AU140" s="224" t="s">
        <v>81</v>
      </c>
      <c r="AY140" s="18" t="s">
        <v>156</v>
      </c>
      <c r="BE140" s="225">
        <f>IF(N140="základní",J140,0)</f>
        <v>0</v>
      </c>
      <c r="BF140" s="225">
        <f>IF(N140="snížená",J140,0)</f>
        <v>0</v>
      </c>
      <c r="BG140" s="225">
        <f>IF(N140="zákl. přenesená",J140,0)</f>
        <v>0</v>
      </c>
      <c r="BH140" s="225">
        <f>IF(N140="sníž. přenesená",J140,0)</f>
        <v>0</v>
      </c>
      <c r="BI140" s="225">
        <f>IF(N140="nulová",J140,0)</f>
        <v>0</v>
      </c>
      <c r="BJ140" s="18" t="s">
        <v>79</v>
      </c>
      <c r="BK140" s="225">
        <f>ROUND(I140*H140,2)</f>
        <v>0</v>
      </c>
      <c r="BL140" s="18" t="s">
        <v>219</v>
      </c>
      <c r="BM140" s="224" t="s">
        <v>301</v>
      </c>
    </row>
    <row r="141" spans="1:65" s="2" customFormat="1" ht="12">
      <c r="A141" s="39"/>
      <c r="B141" s="40"/>
      <c r="C141" s="213" t="s">
        <v>302</v>
      </c>
      <c r="D141" s="213" t="s">
        <v>159</v>
      </c>
      <c r="E141" s="214" t="s">
        <v>303</v>
      </c>
      <c r="F141" s="215" t="s">
        <v>304</v>
      </c>
      <c r="G141" s="216" t="s">
        <v>162</v>
      </c>
      <c r="H141" s="217">
        <v>77</v>
      </c>
      <c r="I141" s="218"/>
      <c r="J141" s="219">
        <f>ROUND(I141*H141,2)</f>
        <v>0</v>
      </c>
      <c r="K141" s="215" t="s">
        <v>163</v>
      </c>
      <c r="L141" s="45"/>
      <c r="M141" s="220" t="s">
        <v>19</v>
      </c>
      <c r="N141" s="221" t="s">
        <v>43</v>
      </c>
      <c r="O141" s="85"/>
      <c r="P141" s="222">
        <f>O141*H141</f>
        <v>0</v>
      </c>
      <c r="Q141" s="222">
        <v>0.0003</v>
      </c>
      <c r="R141" s="222">
        <f>Q141*H141</f>
        <v>0.0231</v>
      </c>
      <c r="S141" s="222">
        <v>0</v>
      </c>
      <c r="T141" s="223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24" t="s">
        <v>219</v>
      </c>
      <c r="AT141" s="224" t="s">
        <v>159</v>
      </c>
      <c r="AU141" s="224" t="s">
        <v>81</v>
      </c>
      <c r="AY141" s="18" t="s">
        <v>156</v>
      </c>
      <c r="BE141" s="225">
        <f>IF(N141="základní",J141,0)</f>
        <v>0</v>
      </c>
      <c r="BF141" s="225">
        <f>IF(N141="snížená",J141,0)</f>
        <v>0</v>
      </c>
      <c r="BG141" s="225">
        <f>IF(N141="zákl. přenesená",J141,0)</f>
        <v>0</v>
      </c>
      <c r="BH141" s="225">
        <f>IF(N141="sníž. přenesená",J141,0)</f>
        <v>0</v>
      </c>
      <c r="BI141" s="225">
        <f>IF(N141="nulová",J141,0)</f>
        <v>0</v>
      </c>
      <c r="BJ141" s="18" t="s">
        <v>79</v>
      </c>
      <c r="BK141" s="225">
        <f>ROUND(I141*H141,2)</f>
        <v>0</v>
      </c>
      <c r="BL141" s="18" t="s">
        <v>219</v>
      </c>
      <c r="BM141" s="224" t="s">
        <v>305</v>
      </c>
    </row>
    <row r="142" spans="1:65" s="2" customFormat="1" ht="44.25" customHeight="1">
      <c r="A142" s="39"/>
      <c r="B142" s="40"/>
      <c r="C142" s="213" t="s">
        <v>306</v>
      </c>
      <c r="D142" s="213" t="s">
        <v>159</v>
      </c>
      <c r="E142" s="214" t="s">
        <v>307</v>
      </c>
      <c r="F142" s="215" t="s">
        <v>308</v>
      </c>
      <c r="G142" s="216" t="s">
        <v>162</v>
      </c>
      <c r="H142" s="217">
        <v>77</v>
      </c>
      <c r="I142" s="218"/>
      <c r="J142" s="219">
        <f>ROUND(I142*H142,2)</f>
        <v>0</v>
      </c>
      <c r="K142" s="215" t="s">
        <v>19</v>
      </c>
      <c r="L142" s="45"/>
      <c r="M142" s="220" t="s">
        <v>19</v>
      </c>
      <c r="N142" s="221" t="s">
        <v>43</v>
      </c>
      <c r="O142" s="85"/>
      <c r="P142" s="222">
        <f>O142*H142</f>
        <v>0</v>
      </c>
      <c r="Q142" s="222">
        <v>0</v>
      </c>
      <c r="R142" s="222">
        <f>Q142*H142</f>
        <v>0</v>
      </c>
      <c r="S142" s="222">
        <v>0</v>
      </c>
      <c r="T142" s="223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24" t="s">
        <v>219</v>
      </c>
      <c r="AT142" s="224" t="s">
        <v>159</v>
      </c>
      <c r="AU142" s="224" t="s">
        <v>81</v>
      </c>
      <c r="AY142" s="18" t="s">
        <v>156</v>
      </c>
      <c r="BE142" s="225">
        <f>IF(N142="základní",J142,0)</f>
        <v>0</v>
      </c>
      <c r="BF142" s="225">
        <f>IF(N142="snížená",J142,0)</f>
        <v>0</v>
      </c>
      <c r="BG142" s="225">
        <f>IF(N142="zákl. přenesená",J142,0)</f>
        <v>0</v>
      </c>
      <c r="BH142" s="225">
        <f>IF(N142="sníž. přenesená",J142,0)</f>
        <v>0</v>
      </c>
      <c r="BI142" s="225">
        <f>IF(N142="nulová",J142,0)</f>
        <v>0</v>
      </c>
      <c r="BJ142" s="18" t="s">
        <v>79</v>
      </c>
      <c r="BK142" s="225">
        <f>ROUND(I142*H142,2)</f>
        <v>0</v>
      </c>
      <c r="BL142" s="18" t="s">
        <v>219</v>
      </c>
      <c r="BM142" s="224" t="s">
        <v>309</v>
      </c>
    </row>
    <row r="143" spans="1:65" s="2" customFormat="1" ht="12">
      <c r="A143" s="39"/>
      <c r="B143" s="40"/>
      <c r="C143" s="213" t="s">
        <v>310</v>
      </c>
      <c r="D143" s="213" t="s">
        <v>159</v>
      </c>
      <c r="E143" s="214" t="s">
        <v>311</v>
      </c>
      <c r="F143" s="215" t="s">
        <v>312</v>
      </c>
      <c r="G143" s="216" t="s">
        <v>207</v>
      </c>
      <c r="H143" s="217">
        <v>28</v>
      </c>
      <c r="I143" s="218"/>
      <c r="J143" s="219">
        <f>ROUND(I143*H143,2)</f>
        <v>0</v>
      </c>
      <c r="K143" s="215" t="s">
        <v>163</v>
      </c>
      <c r="L143" s="45"/>
      <c r="M143" s="220" t="s">
        <v>19</v>
      </c>
      <c r="N143" s="221" t="s">
        <v>43</v>
      </c>
      <c r="O143" s="85"/>
      <c r="P143" s="222">
        <f>O143*H143</f>
        <v>0</v>
      </c>
      <c r="Q143" s="222">
        <v>0</v>
      </c>
      <c r="R143" s="222">
        <f>Q143*H143</f>
        <v>0</v>
      </c>
      <c r="S143" s="222">
        <v>0</v>
      </c>
      <c r="T143" s="223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24" t="s">
        <v>219</v>
      </c>
      <c r="AT143" s="224" t="s">
        <v>159</v>
      </c>
      <c r="AU143" s="224" t="s">
        <v>81</v>
      </c>
      <c r="AY143" s="18" t="s">
        <v>156</v>
      </c>
      <c r="BE143" s="225">
        <f>IF(N143="základní",J143,0)</f>
        <v>0</v>
      </c>
      <c r="BF143" s="225">
        <f>IF(N143="snížená",J143,0)</f>
        <v>0</v>
      </c>
      <c r="BG143" s="225">
        <f>IF(N143="zákl. přenesená",J143,0)</f>
        <v>0</v>
      </c>
      <c r="BH143" s="225">
        <f>IF(N143="sníž. přenesená",J143,0)</f>
        <v>0</v>
      </c>
      <c r="BI143" s="225">
        <f>IF(N143="nulová",J143,0)</f>
        <v>0</v>
      </c>
      <c r="BJ143" s="18" t="s">
        <v>79</v>
      </c>
      <c r="BK143" s="225">
        <f>ROUND(I143*H143,2)</f>
        <v>0</v>
      </c>
      <c r="BL143" s="18" t="s">
        <v>219</v>
      </c>
      <c r="BM143" s="224" t="s">
        <v>313</v>
      </c>
    </row>
    <row r="144" spans="1:65" s="2" customFormat="1" ht="21.75" customHeight="1">
      <c r="A144" s="39"/>
      <c r="B144" s="40"/>
      <c r="C144" s="213" t="s">
        <v>314</v>
      </c>
      <c r="D144" s="213" t="s">
        <v>159</v>
      </c>
      <c r="E144" s="214" t="s">
        <v>315</v>
      </c>
      <c r="F144" s="215" t="s">
        <v>316</v>
      </c>
      <c r="G144" s="216" t="s">
        <v>207</v>
      </c>
      <c r="H144" s="217">
        <v>42</v>
      </c>
      <c r="I144" s="218"/>
      <c r="J144" s="219">
        <f>ROUND(I144*H144,2)</f>
        <v>0</v>
      </c>
      <c r="K144" s="215" t="s">
        <v>163</v>
      </c>
      <c r="L144" s="45"/>
      <c r="M144" s="220" t="s">
        <v>19</v>
      </c>
      <c r="N144" s="221" t="s">
        <v>43</v>
      </c>
      <c r="O144" s="85"/>
      <c r="P144" s="222">
        <f>O144*H144</f>
        <v>0</v>
      </c>
      <c r="Q144" s="222">
        <v>0</v>
      </c>
      <c r="R144" s="222">
        <f>Q144*H144</f>
        <v>0</v>
      </c>
      <c r="S144" s="222">
        <v>0.0003</v>
      </c>
      <c r="T144" s="223">
        <f>S144*H144</f>
        <v>0.012599999999999998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24" t="s">
        <v>219</v>
      </c>
      <c r="AT144" s="224" t="s">
        <v>159</v>
      </c>
      <c r="AU144" s="224" t="s">
        <v>81</v>
      </c>
      <c r="AY144" s="18" t="s">
        <v>156</v>
      </c>
      <c r="BE144" s="225">
        <f>IF(N144="základní",J144,0)</f>
        <v>0</v>
      </c>
      <c r="BF144" s="225">
        <f>IF(N144="snížená",J144,0)</f>
        <v>0</v>
      </c>
      <c r="BG144" s="225">
        <f>IF(N144="zákl. přenesená",J144,0)</f>
        <v>0</v>
      </c>
      <c r="BH144" s="225">
        <f>IF(N144="sníž. přenesená",J144,0)</f>
        <v>0</v>
      </c>
      <c r="BI144" s="225">
        <f>IF(N144="nulová",J144,0)</f>
        <v>0</v>
      </c>
      <c r="BJ144" s="18" t="s">
        <v>79</v>
      </c>
      <c r="BK144" s="225">
        <f>ROUND(I144*H144,2)</f>
        <v>0</v>
      </c>
      <c r="BL144" s="18" t="s">
        <v>219</v>
      </c>
      <c r="BM144" s="224" t="s">
        <v>317</v>
      </c>
    </row>
    <row r="145" spans="1:65" s="2" customFormat="1" ht="16.5" customHeight="1">
      <c r="A145" s="39"/>
      <c r="B145" s="40"/>
      <c r="C145" s="213" t="s">
        <v>318</v>
      </c>
      <c r="D145" s="213" t="s">
        <v>159</v>
      </c>
      <c r="E145" s="214" t="s">
        <v>319</v>
      </c>
      <c r="F145" s="215" t="s">
        <v>320</v>
      </c>
      <c r="G145" s="216" t="s">
        <v>207</v>
      </c>
      <c r="H145" s="217">
        <v>42</v>
      </c>
      <c r="I145" s="218"/>
      <c r="J145" s="219">
        <f>ROUND(I145*H145,2)</f>
        <v>0</v>
      </c>
      <c r="K145" s="215" t="s">
        <v>19</v>
      </c>
      <c r="L145" s="45"/>
      <c r="M145" s="220" t="s">
        <v>19</v>
      </c>
      <c r="N145" s="221" t="s">
        <v>43</v>
      </c>
      <c r="O145" s="85"/>
      <c r="P145" s="222">
        <f>O145*H145</f>
        <v>0</v>
      </c>
      <c r="Q145" s="222">
        <v>0</v>
      </c>
      <c r="R145" s="222">
        <f>Q145*H145</f>
        <v>0</v>
      </c>
      <c r="S145" s="222">
        <v>0</v>
      </c>
      <c r="T145" s="223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24" t="s">
        <v>219</v>
      </c>
      <c r="AT145" s="224" t="s">
        <v>159</v>
      </c>
      <c r="AU145" s="224" t="s">
        <v>81</v>
      </c>
      <c r="AY145" s="18" t="s">
        <v>156</v>
      </c>
      <c r="BE145" s="225">
        <f>IF(N145="základní",J145,0)</f>
        <v>0</v>
      </c>
      <c r="BF145" s="225">
        <f>IF(N145="snížená",J145,0)</f>
        <v>0</v>
      </c>
      <c r="BG145" s="225">
        <f>IF(N145="zákl. přenesená",J145,0)</f>
        <v>0</v>
      </c>
      <c r="BH145" s="225">
        <f>IF(N145="sníž. přenesená",J145,0)</f>
        <v>0</v>
      </c>
      <c r="BI145" s="225">
        <f>IF(N145="nulová",J145,0)</f>
        <v>0</v>
      </c>
      <c r="BJ145" s="18" t="s">
        <v>79</v>
      </c>
      <c r="BK145" s="225">
        <f>ROUND(I145*H145,2)</f>
        <v>0</v>
      </c>
      <c r="BL145" s="18" t="s">
        <v>219</v>
      </c>
      <c r="BM145" s="224" t="s">
        <v>321</v>
      </c>
    </row>
    <row r="146" spans="1:65" s="2" customFormat="1" ht="16.5" customHeight="1">
      <c r="A146" s="39"/>
      <c r="B146" s="40"/>
      <c r="C146" s="213" t="s">
        <v>322</v>
      </c>
      <c r="D146" s="213" t="s">
        <v>159</v>
      </c>
      <c r="E146" s="214" t="s">
        <v>323</v>
      </c>
      <c r="F146" s="215" t="s">
        <v>324</v>
      </c>
      <c r="G146" s="216" t="s">
        <v>207</v>
      </c>
      <c r="H146" s="217">
        <v>42</v>
      </c>
      <c r="I146" s="218"/>
      <c r="J146" s="219">
        <f>ROUND(I146*H146,2)</f>
        <v>0</v>
      </c>
      <c r="K146" s="215" t="s">
        <v>163</v>
      </c>
      <c r="L146" s="45"/>
      <c r="M146" s="220" t="s">
        <v>19</v>
      </c>
      <c r="N146" s="221" t="s">
        <v>43</v>
      </c>
      <c r="O146" s="85"/>
      <c r="P146" s="222">
        <f>O146*H146</f>
        <v>0</v>
      </c>
      <c r="Q146" s="222">
        <v>1E-05</v>
      </c>
      <c r="R146" s="222">
        <f>Q146*H146</f>
        <v>0.00042</v>
      </c>
      <c r="S146" s="222">
        <v>0</v>
      </c>
      <c r="T146" s="223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24" t="s">
        <v>219</v>
      </c>
      <c r="AT146" s="224" t="s">
        <v>159</v>
      </c>
      <c r="AU146" s="224" t="s">
        <v>81</v>
      </c>
      <c r="AY146" s="18" t="s">
        <v>156</v>
      </c>
      <c r="BE146" s="225">
        <f>IF(N146="základní",J146,0)</f>
        <v>0</v>
      </c>
      <c r="BF146" s="225">
        <f>IF(N146="snížená",J146,0)</f>
        <v>0</v>
      </c>
      <c r="BG146" s="225">
        <f>IF(N146="zákl. přenesená",J146,0)</f>
        <v>0</v>
      </c>
      <c r="BH146" s="225">
        <f>IF(N146="sníž. přenesená",J146,0)</f>
        <v>0</v>
      </c>
      <c r="BI146" s="225">
        <f>IF(N146="nulová",J146,0)</f>
        <v>0</v>
      </c>
      <c r="BJ146" s="18" t="s">
        <v>79</v>
      </c>
      <c r="BK146" s="225">
        <f>ROUND(I146*H146,2)</f>
        <v>0</v>
      </c>
      <c r="BL146" s="18" t="s">
        <v>219</v>
      </c>
      <c r="BM146" s="224" t="s">
        <v>325</v>
      </c>
    </row>
    <row r="147" spans="1:65" s="2" customFormat="1" ht="12">
      <c r="A147" s="39"/>
      <c r="B147" s="40"/>
      <c r="C147" s="213" t="s">
        <v>326</v>
      </c>
      <c r="D147" s="213" t="s">
        <v>159</v>
      </c>
      <c r="E147" s="214" t="s">
        <v>327</v>
      </c>
      <c r="F147" s="215" t="s">
        <v>328</v>
      </c>
      <c r="G147" s="216" t="s">
        <v>162</v>
      </c>
      <c r="H147" s="217">
        <v>77</v>
      </c>
      <c r="I147" s="218"/>
      <c r="J147" s="219">
        <f>ROUND(I147*H147,2)</f>
        <v>0</v>
      </c>
      <c r="K147" s="215" t="s">
        <v>163</v>
      </c>
      <c r="L147" s="45"/>
      <c r="M147" s="220" t="s">
        <v>19</v>
      </c>
      <c r="N147" s="221" t="s">
        <v>43</v>
      </c>
      <c r="O147" s="85"/>
      <c r="P147" s="222">
        <f>O147*H147</f>
        <v>0</v>
      </c>
      <c r="Q147" s="222">
        <v>0</v>
      </c>
      <c r="R147" s="222">
        <f>Q147*H147</f>
        <v>0</v>
      </c>
      <c r="S147" s="222">
        <v>0</v>
      </c>
      <c r="T147" s="223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24" t="s">
        <v>219</v>
      </c>
      <c r="AT147" s="224" t="s">
        <v>159</v>
      </c>
      <c r="AU147" s="224" t="s">
        <v>81</v>
      </c>
      <c r="AY147" s="18" t="s">
        <v>156</v>
      </c>
      <c r="BE147" s="225">
        <f>IF(N147="základní",J147,0)</f>
        <v>0</v>
      </c>
      <c r="BF147" s="225">
        <f>IF(N147="snížená",J147,0)</f>
        <v>0</v>
      </c>
      <c r="BG147" s="225">
        <f>IF(N147="zákl. přenesená",J147,0)</f>
        <v>0</v>
      </c>
      <c r="BH147" s="225">
        <f>IF(N147="sníž. přenesená",J147,0)</f>
        <v>0</v>
      </c>
      <c r="BI147" s="225">
        <f>IF(N147="nulová",J147,0)</f>
        <v>0</v>
      </c>
      <c r="BJ147" s="18" t="s">
        <v>79</v>
      </c>
      <c r="BK147" s="225">
        <f>ROUND(I147*H147,2)</f>
        <v>0</v>
      </c>
      <c r="BL147" s="18" t="s">
        <v>219</v>
      </c>
      <c r="BM147" s="224" t="s">
        <v>329</v>
      </c>
    </row>
    <row r="148" spans="1:65" s="2" customFormat="1" ht="16.5" customHeight="1">
      <c r="A148" s="39"/>
      <c r="B148" s="40"/>
      <c r="C148" s="213" t="s">
        <v>189</v>
      </c>
      <c r="D148" s="213" t="s">
        <v>159</v>
      </c>
      <c r="E148" s="214" t="s">
        <v>330</v>
      </c>
      <c r="F148" s="215" t="s">
        <v>331</v>
      </c>
      <c r="G148" s="216" t="s">
        <v>162</v>
      </c>
      <c r="H148" s="217">
        <v>77</v>
      </c>
      <c r="I148" s="218"/>
      <c r="J148" s="219">
        <f>ROUND(I148*H148,2)</f>
        <v>0</v>
      </c>
      <c r="K148" s="215" t="s">
        <v>163</v>
      </c>
      <c r="L148" s="45"/>
      <c r="M148" s="220" t="s">
        <v>19</v>
      </c>
      <c r="N148" s="221" t="s">
        <v>43</v>
      </c>
      <c r="O148" s="85"/>
      <c r="P148" s="222">
        <f>O148*H148</f>
        <v>0</v>
      </c>
      <c r="Q148" s="222">
        <v>0</v>
      </c>
      <c r="R148" s="222">
        <f>Q148*H148</f>
        <v>0</v>
      </c>
      <c r="S148" s="222">
        <v>0</v>
      </c>
      <c r="T148" s="223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24" t="s">
        <v>219</v>
      </c>
      <c r="AT148" s="224" t="s">
        <v>159</v>
      </c>
      <c r="AU148" s="224" t="s">
        <v>81</v>
      </c>
      <c r="AY148" s="18" t="s">
        <v>156</v>
      </c>
      <c r="BE148" s="225">
        <f>IF(N148="základní",J148,0)</f>
        <v>0</v>
      </c>
      <c r="BF148" s="225">
        <f>IF(N148="snížená",J148,0)</f>
        <v>0</v>
      </c>
      <c r="BG148" s="225">
        <f>IF(N148="zákl. přenesená",J148,0)</f>
        <v>0</v>
      </c>
      <c r="BH148" s="225">
        <f>IF(N148="sníž. přenesená",J148,0)</f>
        <v>0</v>
      </c>
      <c r="BI148" s="225">
        <f>IF(N148="nulová",J148,0)</f>
        <v>0</v>
      </c>
      <c r="BJ148" s="18" t="s">
        <v>79</v>
      </c>
      <c r="BK148" s="225">
        <f>ROUND(I148*H148,2)</f>
        <v>0</v>
      </c>
      <c r="BL148" s="18" t="s">
        <v>219</v>
      </c>
      <c r="BM148" s="224" t="s">
        <v>332</v>
      </c>
    </row>
    <row r="149" spans="1:65" s="2" customFormat="1" ht="44.25" customHeight="1">
      <c r="A149" s="39"/>
      <c r="B149" s="40"/>
      <c r="C149" s="213" t="s">
        <v>333</v>
      </c>
      <c r="D149" s="213" t="s">
        <v>159</v>
      </c>
      <c r="E149" s="214" t="s">
        <v>334</v>
      </c>
      <c r="F149" s="215" t="s">
        <v>335</v>
      </c>
      <c r="G149" s="216" t="s">
        <v>336</v>
      </c>
      <c r="H149" s="226"/>
      <c r="I149" s="218"/>
      <c r="J149" s="219">
        <f>ROUND(I149*H149,2)</f>
        <v>0</v>
      </c>
      <c r="K149" s="215" t="s">
        <v>163</v>
      </c>
      <c r="L149" s="45"/>
      <c r="M149" s="220" t="s">
        <v>19</v>
      </c>
      <c r="N149" s="221" t="s">
        <v>43</v>
      </c>
      <c r="O149" s="85"/>
      <c r="P149" s="222">
        <f>O149*H149</f>
        <v>0</v>
      </c>
      <c r="Q149" s="222">
        <v>0</v>
      </c>
      <c r="R149" s="222">
        <f>Q149*H149</f>
        <v>0</v>
      </c>
      <c r="S149" s="222">
        <v>0</v>
      </c>
      <c r="T149" s="223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24" t="s">
        <v>219</v>
      </c>
      <c r="AT149" s="224" t="s">
        <v>159</v>
      </c>
      <c r="AU149" s="224" t="s">
        <v>81</v>
      </c>
      <c r="AY149" s="18" t="s">
        <v>156</v>
      </c>
      <c r="BE149" s="225">
        <f>IF(N149="základní",J149,0)</f>
        <v>0</v>
      </c>
      <c r="BF149" s="225">
        <f>IF(N149="snížená",J149,0)</f>
        <v>0</v>
      </c>
      <c r="BG149" s="225">
        <f>IF(N149="zákl. přenesená",J149,0)</f>
        <v>0</v>
      </c>
      <c r="BH149" s="225">
        <f>IF(N149="sníž. přenesená",J149,0)</f>
        <v>0</v>
      </c>
      <c r="BI149" s="225">
        <f>IF(N149="nulová",J149,0)</f>
        <v>0</v>
      </c>
      <c r="BJ149" s="18" t="s">
        <v>79</v>
      </c>
      <c r="BK149" s="225">
        <f>ROUND(I149*H149,2)</f>
        <v>0</v>
      </c>
      <c r="BL149" s="18" t="s">
        <v>219</v>
      </c>
      <c r="BM149" s="224" t="s">
        <v>337</v>
      </c>
    </row>
    <row r="150" spans="1:63" s="12" customFormat="1" ht="22.8" customHeight="1">
      <c r="A150" s="12"/>
      <c r="B150" s="197"/>
      <c r="C150" s="198"/>
      <c r="D150" s="199" t="s">
        <v>71</v>
      </c>
      <c r="E150" s="211" t="s">
        <v>338</v>
      </c>
      <c r="F150" s="211" t="s">
        <v>339</v>
      </c>
      <c r="G150" s="198"/>
      <c r="H150" s="198"/>
      <c r="I150" s="201"/>
      <c r="J150" s="212">
        <f>BK150</f>
        <v>0</v>
      </c>
      <c r="K150" s="198"/>
      <c r="L150" s="203"/>
      <c r="M150" s="204"/>
      <c r="N150" s="205"/>
      <c r="O150" s="205"/>
      <c r="P150" s="206">
        <f>SUM(P151:P158)</f>
        <v>0</v>
      </c>
      <c r="Q150" s="205"/>
      <c r="R150" s="206">
        <f>SUM(R151:R158)</f>
        <v>0.027239999999999997</v>
      </c>
      <c r="S150" s="205"/>
      <c r="T150" s="207">
        <f>SUM(T151:T158)</f>
        <v>0.24526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208" t="s">
        <v>81</v>
      </c>
      <c r="AT150" s="209" t="s">
        <v>71</v>
      </c>
      <c r="AU150" s="209" t="s">
        <v>79</v>
      </c>
      <c r="AY150" s="208" t="s">
        <v>156</v>
      </c>
      <c r="BK150" s="210">
        <f>SUM(BK151:BK158)</f>
        <v>0</v>
      </c>
    </row>
    <row r="151" spans="1:65" s="2" customFormat="1" ht="12">
      <c r="A151" s="39"/>
      <c r="B151" s="40"/>
      <c r="C151" s="213" t="s">
        <v>340</v>
      </c>
      <c r="D151" s="213" t="s">
        <v>159</v>
      </c>
      <c r="E151" s="214" t="s">
        <v>341</v>
      </c>
      <c r="F151" s="215" t="s">
        <v>342</v>
      </c>
      <c r="G151" s="216" t="s">
        <v>162</v>
      </c>
      <c r="H151" s="217">
        <v>3</v>
      </c>
      <c r="I151" s="218"/>
      <c r="J151" s="219">
        <f>ROUND(I151*H151,2)</f>
        <v>0</v>
      </c>
      <c r="K151" s="215" t="s">
        <v>163</v>
      </c>
      <c r="L151" s="45"/>
      <c r="M151" s="220" t="s">
        <v>19</v>
      </c>
      <c r="N151" s="221" t="s">
        <v>43</v>
      </c>
      <c r="O151" s="85"/>
      <c r="P151" s="222">
        <f>O151*H151</f>
        <v>0</v>
      </c>
      <c r="Q151" s="222">
        <v>0</v>
      </c>
      <c r="R151" s="222">
        <f>Q151*H151</f>
        <v>0</v>
      </c>
      <c r="S151" s="222">
        <v>0.0815</v>
      </c>
      <c r="T151" s="223">
        <f>S151*H151</f>
        <v>0.2445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24" t="s">
        <v>219</v>
      </c>
      <c r="AT151" s="224" t="s">
        <v>159</v>
      </c>
      <c r="AU151" s="224" t="s">
        <v>81</v>
      </c>
      <c r="AY151" s="18" t="s">
        <v>156</v>
      </c>
      <c r="BE151" s="225">
        <f>IF(N151="základní",J151,0)</f>
        <v>0</v>
      </c>
      <c r="BF151" s="225">
        <f>IF(N151="snížená",J151,0)</f>
        <v>0</v>
      </c>
      <c r="BG151" s="225">
        <f>IF(N151="zákl. přenesená",J151,0)</f>
        <v>0</v>
      </c>
      <c r="BH151" s="225">
        <f>IF(N151="sníž. přenesená",J151,0)</f>
        <v>0</v>
      </c>
      <c r="BI151" s="225">
        <f>IF(N151="nulová",J151,0)</f>
        <v>0</v>
      </c>
      <c r="BJ151" s="18" t="s">
        <v>79</v>
      </c>
      <c r="BK151" s="225">
        <f>ROUND(I151*H151,2)</f>
        <v>0</v>
      </c>
      <c r="BL151" s="18" t="s">
        <v>219</v>
      </c>
      <c r="BM151" s="224" t="s">
        <v>343</v>
      </c>
    </row>
    <row r="152" spans="1:65" s="2" customFormat="1" ht="12">
      <c r="A152" s="39"/>
      <c r="B152" s="40"/>
      <c r="C152" s="213" t="s">
        <v>344</v>
      </c>
      <c r="D152" s="213" t="s">
        <v>159</v>
      </c>
      <c r="E152" s="214" t="s">
        <v>345</v>
      </c>
      <c r="F152" s="215" t="s">
        <v>346</v>
      </c>
      <c r="G152" s="216" t="s">
        <v>162</v>
      </c>
      <c r="H152" s="217">
        <v>3</v>
      </c>
      <c r="I152" s="218"/>
      <c r="J152" s="219">
        <f>ROUND(I152*H152,2)</f>
        <v>0</v>
      </c>
      <c r="K152" s="215" t="s">
        <v>163</v>
      </c>
      <c r="L152" s="45"/>
      <c r="M152" s="220" t="s">
        <v>19</v>
      </c>
      <c r="N152" s="221" t="s">
        <v>43</v>
      </c>
      <c r="O152" s="85"/>
      <c r="P152" s="222">
        <f>O152*H152</f>
        <v>0</v>
      </c>
      <c r="Q152" s="222">
        <v>0.0049</v>
      </c>
      <c r="R152" s="222">
        <f>Q152*H152</f>
        <v>0.0147</v>
      </c>
      <c r="S152" s="222">
        <v>0</v>
      </c>
      <c r="T152" s="223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24" t="s">
        <v>219</v>
      </c>
      <c r="AT152" s="224" t="s">
        <v>159</v>
      </c>
      <c r="AU152" s="224" t="s">
        <v>81</v>
      </c>
      <c r="AY152" s="18" t="s">
        <v>156</v>
      </c>
      <c r="BE152" s="225">
        <f>IF(N152="základní",J152,0)</f>
        <v>0</v>
      </c>
      <c r="BF152" s="225">
        <f>IF(N152="snížená",J152,0)</f>
        <v>0</v>
      </c>
      <c r="BG152" s="225">
        <f>IF(N152="zákl. přenesená",J152,0)</f>
        <v>0</v>
      </c>
      <c r="BH152" s="225">
        <f>IF(N152="sníž. přenesená",J152,0)</f>
        <v>0</v>
      </c>
      <c r="BI152" s="225">
        <f>IF(N152="nulová",J152,0)</f>
        <v>0</v>
      </c>
      <c r="BJ152" s="18" t="s">
        <v>79</v>
      </c>
      <c r="BK152" s="225">
        <f>ROUND(I152*H152,2)</f>
        <v>0</v>
      </c>
      <c r="BL152" s="18" t="s">
        <v>219</v>
      </c>
      <c r="BM152" s="224" t="s">
        <v>347</v>
      </c>
    </row>
    <row r="153" spans="1:65" s="2" customFormat="1" ht="12">
      <c r="A153" s="39"/>
      <c r="B153" s="40"/>
      <c r="C153" s="213" t="s">
        <v>348</v>
      </c>
      <c r="D153" s="213" t="s">
        <v>159</v>
      </c>
      <c r="E153" s="214" t="s">
        <v>349</v>
      </c>
      <c r="F153" s="215" t="s">
        <v>350</v>
      </c>
      <c r="G153" s="216" t="s">
        <v>162</v>
      </c>
      <c r="H153" s="217">
        <v>3</v>
      </c>
      <c r="I153" s="218"/>
      <c r="J153" s="219">
        <f>ROUND(I153*H153,2)</f>
        <v>0</v>
      </c>
      <c r="K153" s="215" t="s">
        <v>163</v>
      </c>
      <c r="L153" s="45"/>
      <c r="M153" s="220" t="s">
        <v>19</v>
      </c>
      <c r="N153" s="221" t="s">
        <v>43</v>
      </c>
      <c r="O153" s="85"/>
      <c r="P153" s="222">
        <f>O153*H153</f>
        <v>0</v>
      </c>
      <c r="Q153" s="222">
        <v>0.0028</v>
      </c>
      <c r="R153" s="222">
        <f>Q153*H153</f>
        <v>0.0084</v>
      </c>
      <c r="S153" s="222">
        <v>0</v>
      </c>
      <c r="T153" s="223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24" t="s">
        <v>219</v>
      </c>
      <c r="AT153" s="224" t="s">
        <v>159</v>
      </c>
      <c r="AU153" s="224" t="s">
        <v>81</v>
      </c>
      <c r="AY153" s="18" t="s">
        <v>156</v>
      </c>
      <c r="BE153" s="225">
        <f>IF(N153="základní",J153,0)</f>
        <v>0</v>
      </c>
      <c r="BF153" s="225">
        <f>IF(N153="snížená",J153,0)</f>
        <v>0</v>
      </c>
      <c r="BG153" s="225">
        <f>IF(N153="zákl. přenesená",J153,0)</f>
        <v>0</v>
      </c>
      <c r="BH153" s="225">
        <f>IF(N153="sníž. přenesená",J153,0)</f>
        <v>0</v>
      </c>
      <c r="BI153" s="225">
        <f>IF(N153="nulová",J153,0)</f>
        <v>0</v>
      </c>
      <c r="BJ153" s="18" t="s">
        <v>79</v>
      </c>
      <c r="BK153" s="225">
        <f>ROUND(I153*H153,2)</f>
        <v>0</v>
      </c>
      <c r="BL153" s="18" t="s">
        <v>219</v>
      </c>
      <c r="BM153" s="224" t="s">
        <v>351</v>
      </c>
    </row>
    <row r="154" spans="1:65" s="2" customFormat="1" ht="21.75" customHeight="1">
      <c r="A154" s="39"/>
      <c r="B154" s="40"/>
      <c r="C154" s="213" t="s">
        <v>352</v>
      </c>
      <c r="D154" s="213" t="s">
        <v>159</v>
      </c>
      <c r="E154" s="214" t="s">
        <v>353</v>
      </c>
      <c r="F154" s="215" t="s">
        <v>354</v>
      </c>
      <c r="G154" s="216" t="s">
        <v>207</v>
      </c>
      <c r="H154" s="217">
        <v>4</v>
      </c>
      <c r="I154" s="218"/>
      <c r="J154" s="219">
        <f>ROUND(I154*H154,2)</f>
        <v>0</v>
      </c>
      <c r="K154" s="215" t="s">
        <v>163</v>
      </c>
      <c r="L154" s="45"/>
      <c r="M154" s="220" t="s">
        <v>19</v>
      </c>
      <c r="N154" s="221" t="s">
        <v>43</v>
      </c>
      <c r="O154" s="85"/>
      <c r="P154" s="222">
        <f>O154*H154</f>
        <v>0</v>
      </c>
      <c r="Q154" s="222">
        <v>0</v>
      </c>
      <c r="R154" s="222">
        <f>Q154*H154</f>
        <v>0</v>
      </c>
      <c r="S154" s="222">
        <v>0.00019</v>
      </c>
      <c r="T154" s="223">
        <f>S154*H154</f>
        <v>0.00076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24" t="s">
        <v>219</v>
      </c>
      <c r="AT154" s="224" t="s">
        <v>159</v>
      </c>
      <c r="AU154" s="224" t="s">
        <v>81</v>
      </c>
      <c r="AY154" s="18" t="s">
        <v>156</v>
      </c>
      <c r="BE154" s="225">
        <f>IF(N154="základní",J154,0)</f>
        <v>0</v>
      </c>
      <c r="BF154" s="225">
        <f>IF(N154="snížená",J154,0)</f>
        <v>0</v>
      </c>
      <c r="BG154" s="225">
        <f>IF(N154="zákl. přenesená",J154,0)</f>
        <v>0</v>
      </c>
      <c r="BH154" s="225">
        <f>IF(N154="sníž. přenesená",J154,0)</f>
        <v>0</v>
      </c>
      <c r="BI154" s="225">
        <f>IF(N154="nulová",J154,0)</f>
        <v>0</v>
      </c>
      <c r="BJ154" s="18" t="s">
        <v>79</v>
      </c>
      <c r="BK154" s="225">
        <f>ROUND(I154*H154,2)</f>
        <v>0</v>
      </c>
      <c r="BL154" s="18" t="s">
        <v>219</v>
      </c>
      <c r="BM154" s="224" t="s">
        <v>355</v>
      </c>
    </row>
    <row r="155" spans="1:65" s="2" customFormat="1" ht="12">
      <c r="A155" s="39"/>
      <c r="B155" s="40"/>
      <c r="C155" s="213" t="s">
        <v>193</v>
      </c>
      <c r="D155" s="213" t="s">
        <v>159</v>
      </c>
      <c r="E155" s="214" t="s">
        <v>356</v>
      </c>
      <c r="F155" s="215" t="s">
        <v>357</v>
      </c>
      <c r="G155" s="216" t="s">
        <v>207</v>
      </c>
      <c r="H155" s="217">
        <v>2</v>
      </c>
      <c r="I155" s="218"/>
      <c r="J155" s="219">
        <f>ROUND(I155*H155,2)</f>
        <v>0</v>
      </c>
      <c r="K155" s="215" t="s">
        <v>163</v>
      </c>
      <c r="L155" s="45"/>
      <c r="M155" s="220" t="s">
        <v>19</v>
      </c>
      <c r="N155" s="221" t="s">
        <v>43</v>
      </c>
      <c r="O155" s="85"/>
      <c r="P155" s="222">
        <f>O155*H155</f>
        <v>0</v>
      </c>
      <c r="Q155" s="222">
        <v>0.00055</v>
      </c>
      <c r="R155" s="222">
        <f>Q155*H155</f>
        <v>0.0011</v>
      </c>
      <c r="S155" s="222">
        <v>0</v>
      </c>
      <c r="T155" s="223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24" t="s">
        <v>219</v>
      </c>
      <c r="AT155" s="224" t="s">
        <v>159</v>
      </c>
      <c r="AU155" s="224" t="s">
        <v>81</v>
      </c>
      <c r="AY155" s="18" t="s">
        <v>156</v>
      </c>
      <c r="BE155" s="225">
        <f>IF(N155="základní",J155,0)</f>
        <v>0</v>
      </c>
      <c r="BF155" s="225">
        <f>IF(N155="snížená",J155,0)</f>
        <v>0</v>
      </c>
      <c r="BG155" s="225">
        <f>IF(N155="zákl. přenesená",J155,0)</f>
        <v>0</v>
      </c>
      <c r="BH155" s="225">
        <f>IF(N155="sníž. přenesená",J155,0)</f>
        <v>0</v>
      </c>
      <c r="BI155" s="225">
        <f>IF(N155="nulová",J155,0)</f>
        <v>0</v>
      </c>
      <c r="BJ155" s="18" t="s">
        <v>79</v>
      </c>
      <c r="BK155" s="225">
        <f>ROUND(I155*H155,2)</f>
        <v>0</v>
      </c>
      <c r="BL155" s="18" t="s">
        <v>219</v>
      </c>
      <c r="BM155" s="224" t="s">
        <v>358</v>
      </c>
    </row>
    <row r="156" spans="1:65" s="2" customFormat="1" ht="12">
      <c r="A156" s="39"/>
      <c r="B156" s="40"/>
      <c r="C156" s="213" t="s">
        <v>359</v>
      </c>
      <c r="D156" s="213" t="s">
        <v>159</v>
      </c>
      <c r="E156" s="214" t="s">
        <v>360</v>
      </c>
      <c r="F156" s="215" t="s">
        <v>361</v>
      </c>
      <c r="G156" s="216" t="s">
        <v>207</v>
      </c>
      <c r="H156" s="217">
        <v>5</v>
      </c>
      <c r="I156" s="218"/>
      <c r="J156" s="219">
        <f>ROUND(I156*H156,2)</f>
        <v>0</v>
      </c>
      <c r="K156" s="215" t="s">
        <v>163</v>
      </c>
      <c r="L156" s="45"/>
      <c r="M156" s="220" t="s">
        <v>19</v>
      </c>
      <c r="N156" s="221" t="s">
        <v>43</v>
      </c>
      <c r="O156" s="85"/>
      <c r="P156" s="222">
        <f>O156*H156</f>
        <v>0</v>
      </c>
      <c r="Q156" s="222">
        <v>0.0005</v>
      </c>
      <c r="R156" s="222">
        <f>Q156*H156</f>
        <v>0.0025</v>
      </c>
      <c r="S156" s="222">
        <v>0</v>
      </c>
      <c r="T156" s="223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24" t="s">
        <v>219</v>
      </c>
      <c r="AT156" s="224" t="s">
        <v>159</v>
      </c>
      <c r="AU156" s="224" t="s">
        <v>81</v>
      </c>
      <c r="AY156" s="18" t="s">
        <v>156</v>
      </c>
      <c r="BE156" s="225">
        <f>IF(N156="základní",J156,0)</f>
        <v>0</v>
      </c>
      <c r="BF156" s="225">
        <f>IF(N156="snížená",J156,0)</f>
        <v>0</v>
      </c>
      <c r="BG156" s="225">
        <f>IF(N156="zákl. přenesená",J156,0)</f>
        <v>0</v>
      </c>
      <c r="BH156" s="225">
        <f>IF(N156="sníž. přenesená",J156,0)</f>
        <v>0</v>
      </c>
      <c r="BI156" s="225">
        <f>IF(N156="nulová",J156,0)</f>
        <v>0</v>
      </c>
      <c r="BJ156" s="18" t="s">
        <v>79</v>
      </c>
      <c r="BK156" s="225">
        <f>ROUND(I156*H156,2)</f>
        <v>0</v>
      </c>
      <c r="BL156" s="18" t="s">
        <v>219</v>
      </c>
      <c r="BM156" s="224" t="s">
        <v>362</v>
      </c>
    </row>
    <row r="157" spans="1:65" s="2" customFormat="1" ht="12">
      <c r="A157" s="39"/>
      <c r="B157" s="40"/>
      <c r="C157" s="213" t="s">
        <v>363</v>
      </c>
      <c r="D157" s="213" t="s">
        <v>159</v>
      </c>
      <c r="E157" s="214" t="s">
        <v>364</v>
      </c>
      <c r="F157" s="215" t="s">
        <v>365</v>
      </c>
      <c r="G157" s="216" t="s">
        <v>207</v>
      </c>
      <c r="H157" s="217">
        <v>18</v>
      </c>
      <c r="I157" s="218"/>
      <c r="J157" s="219">
        <f>ROUND(I157*H157,2)</f>
        <v>0</v>
      </c>
      <c r="K157" s="215" t="s">
        <v>163</v>
      </c>
      <c r="L157" s="45"/>
      <c r="M157" s="220" t="s">
        <v>19</v>
      </c>
      <c r="N157" s="221" t="s">
        <v>43</v>
      </c>
      <c r="O157" s="85"/>
      <c r="P157" s="222">
        <f>O157*H157</f>
        <v>0</v>
      </c>
      <c r="Q157" s="222">
        <v>3E-05</v>
      </c>
      <c r="R157" s="222">
        <f>Q157*H157</f>
        <v>0.00054</v>
      </c>
      <c r="S157" s="222">
        <v>0</v>
      </c>
      <c r="T157" s="223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24" t="s">
        <v>219</v>
      </c>
      <c r="AT157" s="224" t="s">
        <v>159</v>
      </c>
      <c r="AU157" s="224" t="s">
        <v>81</v>
      </c>
      <c r="AY157" s="18" t="s">
        <v>156</v>
      </c>
      <c r="BE157" s="225">
        <f>IF(N157="základní",J157,0)</f>
        <v>0</v>
      </c>
      <c r="BF157" s="225">
        <f>IF(N157="snížená",J157,0)</f>
        <v>0</v>
      </c>
      <c r="BG157" s="225">
        <f>IF(N157="zákl. přenesená",J157,0)</f>
        <v>0</v>
      </c>
      <c r="BH157" s="225">
        <f>IF(N157="sníž. přenesená",J157,0)</f>
        <v>0</v>
      </c>
      <c r="BI157" s="225">
        <f>IF(N157="nulová",J157,0)</f>
        <v>0</v>
      </c>
      <c r="BJ157" s="18" t="s">
        <v>79</v>
      </c>
      <c r="BK157" s="225">
        <f>ROUND(I157*H157,2)</f>
        <v>0</v>
      </c>
      <c r="BL157" s="18" t="s">
        <v>219</v>
      </c>
      <c r="BM157" s="224" t="s">
        <v>366</v>
      </c>
    </row>
    <row r="158" spans="1:65" s="2" customFormat="1" ht="44.25" customHeight="1">
      <c r="A158" s="39"/>
      <c r="B158" s="40"/>
      <c r="C158" s="213" t="s">
        <v>367</v>
      </c>
      <c r="D158" s="213" t="s">
        <v>159</v>
      </c>
      <c r="E158" s="214" t="s">
        <v>368</v>
      </c>
      <c r="F158" s="215" t="s">
        <v>369</v>
      </c>
      <c r="G158" s="216" t="s">
        <v>336</v>
      </c>
      <c r="H158" s="226"/>
      <c r="I158" s="218"/>
      <c r="J158" s="219">
        <f>ROUND(I158*H158,2)</f>
        <v>0</v>
      </c>
      <c r="K158" s="215" t="s">
        <v>163</v>
      </c>
      <c r="L158" s="45"/>
      <c r="M158" s="220" t="s">
        <v>19</v>
      </c>
      <c r="N158" s="221" t="s">
        <v>43</v>
      </c>
      <c r="O158" s="85"/>
      <c r="P158" s="222">
        <f>O158*H158</f>
        <v>0</v>
      </c>
      <c r="Q158" s="222">
        <v>0</v>
      </c>
      <c r="R158" s="222">
        <f>Q158*H158</f>
        <v>0</v>
      </c>
      <c r="S158" s="222">
        <v>0</v>
      </c>
      <c r="T158" s="223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24" t="s">
        <v>219</v>
      </c>
      <c r="AT158" s="224" t="s">
        <v>159</v>
      </c>
      <c r="AU158" s="224" t="s">
        <v>81</v>
      </c>
      <c r="AY158" s="18" t="s">
        <v>156</v>
      </c>
      <c r="BE158" s="225">
        <f>IF(N158="základní",J158,0)</f>
        <v>0</v>
      </c>
      <c r="BF158" s="225">
        <f>IF(N158="snížená",J158,0)</f>
        <v>0</v>
      </c>
      <c r="BG158" s="225">
        <f>IF(N158="zákl. přenesená",J158,0)</f>
        <v>0</v>
      </c>
      <c r="BH158" s="225">
        <f>IF(N158="sníž. přenesená",J158,0)</f>
        <v>0</v>
      </c>
      <c r="BI158" s="225">
        <f>IF(N158="nulová",J158,0)</f>
        <v>0</v>
      </c>
      <c r="BJ158" s="18" t="s">
        <v>79</v>
      </c>
      <c r="BK158" s="225">
        <f>ROUND(I158*H158,2)</f>
        <v>0</v>
      </c>
      <c r="BL158" s="18" t="s">
        <v>219</v>
      </c>
      <c r="BM158" s="224" t="s">
        <v>370</v>
      </c>
    </row>
    <row r="159" spans="1:63" s="12" customFormat="1" ht="22.8" customHeight="1">
      <c r="A159" s="12"/>
      <c r="B159" s="197"/>
      <c r="C159" s="198"/>
      <c r="D159" s="199" t="s">
        <v>71</v>
      </c>
      <c r="E159" s="211" t="s">
        <v>371</v>
      </c>
      <c r="F159" s="211" t="s">
        <v>372</v>
      </c>
      <c r="G159" s="198"/>
      <c r="H159" s="198"/>
      <c r="I159" s="201"/>
      <c r="J159" s="212">
        <f>BK159</f>
        <v>0</v>
      </c>
      <c r="K159" s="198"/>
      <c r="L159" s="203"/>
      <c r="M159" s="204"/>
      <c r="N159" s="205"/>
      <c r="O159" s="205"/>
      <c r="P159" s="206">
        <f>SUM(P160:P167)</f>
        <v>0</v>
      </c>
      <c r="Q159" s="205"/>
      <c r="R159" s="206">
        <f>SUM(R160:R167)</f>
        <v>0.6607100000000001</v>
      </c>
      <c r="S159" s="205"/>
      <c r="T159" s="207">
        <f>SUM(T160:T167)</f>
        <v>0.07595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R159" s="208" t="s">
        <v>81</v>
      </c>
      <c r="AT159" s="209" t="s">
        <v>71</v>
      </c>
      <c r="AU159" s="209" t="s">
        <v>79</v>
      </c>
      <c r="AY159" s="208" t="s">
        <v>156</v>
      </c>
      <c r="BK159" s="210">
        <f>SUM(BK160:BK167)</f>
        <v>0</v>
      </c>
    </row>
    <row r="160" spans="1:65" s="2" customFormat="1" ht="21.75" customHeight="1">
      <c r="A160" s="39"/>
      <c r="B160" s="40"/>
      <c r="C160" s="213" t="s">
        <v>196</v>
      </c>
      <c r="D160" s="213" t="s">
        <v>159</v>
      </c>
      <c r="E160" s="214" t="s">
        <v>373</v>
      </c>
      <c r="F160" s="215" t="s">
        <v>374</v>
      </c>
      <c r="G160" s="216" t="s">
        <v>162</v>
      </c>
      <c r="H160" s="217">
        <v>245</v>
      </c>
      <c r="I160" s="218"/>
      <c r="J160" s="219">
        <f>ROUND(I160*H160,2)</f>
        <v>0</v>
      </c>
      <c r="K160" s="215" t="s">
        <v>163</v>
      </c>
      <c r="L160" s="45"/>
      <c r="M160" s="220" t="s">
        <v>19</v>
      </c>
      <c r="N160" s="221" t="s">
        <v>43</v>
      </c>
      <c r="O160" s="85"/>
      <c r="P160" s="222">
        <f>O160*H160</f>
        <v>0</v>
      </c>
      <c r="Q160" s="222">
        <v>0</v>
      </c>
      <c r="R160" s="222">
        <f>Q160*H160</f>
        <v>0</v>
      </c>
      <c r="S160" s="222">
        <v>0</v>
      </c>
      <c r="T160" s="223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24" t="s">
        <v>219</v>
      </c>
      <c r="AT160" s="224" t="s">
        <v>159</v>
      </c>
      <c r="AU160" s="224" t="s">
        <v>81</v>
      </c>
      <c r="AY160" s="18" t="s">
        <v>156</v>
      </c>
      <c r="BE160" s="225">
        <f>IF(N160="základní",J160,0)</f>
        <v>0</v>
      </c>
      <c r="BF160" s="225">
        <f>IF(N160="snížená",J160,0)</f>
        <v>0</v>
      </c>
      <c r="BG160" s="225">
        <f>IF(N160="zákl. přenesená",J160,0)</f>
        <v>0</v>
      </c>
      <c r="BH160" s="225">
        <f>IF(N160="sníž. přenesená",J160,0)</f>
        <v>0</v>
      </c>
      <c r="BI160" s="225">
        <f>IF(N160="nulová",J160,0)</f>
        <v>0</v>
      </c>
      <c r="BJ160" s="18" t="s">
        <v>79</v>
      </c>
      <c r="BK160" s="225">
        <f>ROUND(I160*H160,2)</f>
        <v>0</v>
      </c>
      <c r="BL160" s="18" t="s">
        <v>219</v>
      </c>
      <c r="BM160" s="224" t="s">
        <v>375</v>
      </c>
    </row>
    <row r="161" spans="1:65" s="2" customFormat="1" ht="16.5" customHeight="1">
      <c r="A161" s="39"/>
      <c r="B161" s="40"/>
      <c r="C161" s="213" t="s">
        <v>376</v>
      </c>
      <c r="D161" s="213" t="s">
        <v>159</v>
      </c>
      <c r="E161" s="214" t="s">
        <v>377</v>
      </c>
      <c r="F161" s="215" t="s">
        <v>378</v>
      </c>
      <c r="G161" s="216" t="s">
        <v>162</v>
      </c>
      <c r="H161" s="217">
        <v>245</v>
      </c>
      <c r="I161" s="218"/>
      <c r="J161" s="219">
        <f>ROUND(I161*H161,2)</f>
        <v>0</v>
      </c>
      <c r="K161" s="215" t="s">
        <v>163</v>
      </c>
      <c r="L161" s="45"/>
      <c r="M161" s="220" t="s">
        <v>19</v>
      </c>
      <c r="N161" s="221" t="s">
        <v>43</v>
      </c>
      <c r="O161" s="85"/>
      <c r="P161" s="222">
        <f>O161*H161</f>
        <v>0</v>
      </c>
      <c r="Q161" s="222">
        <v>0.001</v>
      </c>
      <c r="R161" s="222">
        <f>Q161*H161</f>
        <v>0.245</v>
      </c>
      <c r="S161" s="222">
        <v>0.00031</v>
      </c>
      <c r="T161" s="223">
        <f>S161*H161</f>
        <v>0.07595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24" t="s">
        <v>219</v>
      </c>
      <c r="AT161" s="224" t="s">
        <v>159</v>
      </c>
      <c r="AU161" s="224" t="s">
        <v>81</v>
      </c>
      <c r="AY161" s="18" t="s">
        <v>156</v>
      </c>
      <c r="BE161" s="225">
        <f>IF(N161="základní",J161,0)</f>
        <v>0</v>
      </c>
      <c r="BF161" s="225">
        <f>IF(N161="snížená",J161,0)</f>
        <v>0</v>
      </c>
      <c r="BG161" s="225">
        <f>IF(N161="zákl. přenesená",J161,0)</f>
        <v>0</v>
      </c>
      <c r="BH161" s="225">
        <f>IF(N161="sníž. přenesená",J161,0)</f>
        <v>0</v>
      </c>
      <c r="BI161" s="225">
        <f>IF(N161="nulová",J161,0)</f>
        <v>0</v>
      </c>
      <c r="BJ161" s="18" t="s">
        <v>79</v>
      </c>
      <c r="BK161" s="225">
        <f>ROUND(I161*H161,2)</f>
        <v>0</v>
      </c>
      <c r="BL161" s="18" t="s">
        <v>219</v>
      </c>
      <c r="BM161" s="224" t="s">
        <v>379</v>
      </c>
    </row>
    <row r="162" spans="1:65" s="2" customFormat="1" ht="12">
      <c r="A162" s="39"/>
      <c r="B162" s="40"/>
      <c r="C162" s="213" t="s">
        <v>199</v>
      </c>
      <c r="D162" s="213" t="s">
        <v>159</v>
      </c>
      <c r="E162" s="214" t="s">
        <v>380</v>
      </c>
      <c r="F162" s="215" t="s">
        <v>381</v>
      </c>
      <c r="G162" s="216" t="s">
        <v>172</v>
      </c>
      <c r="H162" s="217">
        <v>245</v>
      </c>
      <c r="I162" s="218"/>
      <c r="J162" s="219">
        <f>ROUND(I162*H162,2)</f>
        <v>0</v>
      </c>
      <c r="K162" s="215" t="s">
        <v>163</v>
      </c>
      <c r="L162" s="45"/>
      <c r="M162" s="220" t="s">
        <v>19</v>
      </c>
      <c r="N162" s="221" t="s">
        <v>43</v>
      </c>
      <c r="O162" s="85"/>
      <c r="P162" s="222">
        <f>O162*H162</f>
        <v>0</v>
      </c>
      <c r="Q162" s="222">
        <v>0.0012</v>
      </c>
      <c r="R162" s="222">
        <f>Q162*H162</f>
        <v>0.294</v>
      </c>
      <c r="S162" s="222">
        <v>0</v>
      </c>
      <c r="T162" s="223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24" t="s">
        <v>219</v>
      </c>
      <c r="AT162" s="224" t="s">
        <v>159</v>
      </c>
      <c r="AU162" s="224" t="s">
        <v>81</v>
      </c>
      <c r="AY162" s="18" t="s">
        <v>156</v>
      </c>
      <c r="BE162" s="225">
        <f>IF(N162="základní",J162,0)</f>
        <v>0</v>
      </c>
      <c r="BF162" s="225">
        <f>IF(N162="snížená",J162,0)</f>
        <v>0</v>
      </c>
      <c r="BG162" s="225">
        <f>IF(N162="zákl. přenesená",J162,0)</f>
        <v>0</v>
      </c>
      <c r="BH162" s="225">
        <f>IF(N162="sníž. přenesená",J162,0)</f>
        <v>0</v>
      </c>
      <c r="BI162" s="225">
        <f>IF(N162="nulová",J162,0)</f>
        <v>0</v>
      </c>
      <c r="BJ162" s="18" t="s">
        <v>79</v>
      </c>
      <c r="BK162" s="225">
        <f>ROUND(I162*H162,2)</f>
        <v>0</v>
      </c>
      <c r="BL162" s="18" t="s">
        <v>219</v>
      </c>
      <c r="BM162" s="224" t="s">
        <v>382</v>
      </c>
    </row>
    <row r="163" spans="1:65" s="2" customFormat="1" ht="12">
      <c r="A163" s="39"/>
      <c r="B163" s="40"/>
      <c r="C163" s="213" t="s">
        <v>383</v>
      </c>
      <c r="D163" s="213" t="s">
        <v>159</v>
      </c>
      <c r="E163" s="214" t="s">
        <v>384</v>
      </c>
      <c r="F163" s="215" t="s">
        <v>385</v>
      </c>
      <c r="G163" s="216" t="s">
        <v>162</v>
      </c>
      <c r="H163" s="217">
        <v>245</v>
      </c>
      <c r="I163" s="218"/>
      <c r="J163" s="219">
        <f>ROUND(I163*H163,2)</f>
        <v>0</v>
      </c>
      <c r="K163" s="215" t="s">
        <v>163</v>
      </c>
      <c r="L163" s="45"/>
      <c r="M163" s="220" t="s">
        <v>19</v>
      </c>
      <c r="N163" s="221" t="s">
        <v>43</v>
      </c>
      <c r="O163" s="85"/>
      <c r="P163" s="222">
        <f>O163*H163</f>
        <v>0</v>
      </c>
      <c r="Q163" s="222">
        <v>0.0002</v>
      </c>
      <c r="R163" s="222">
        <f>Q163*H163</f>
        <v>0.049</v>
      </c>
      <c r="S163" s="222">
        <v>0</v>
      </c>
      <c r="T163" s="223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24" t="s">
        <v>219</v>
      </c>
      <c r="AT163" s="224" t="s">
        <v>159</v>
      </c>
      <c r="AU163" s="224" t="s">
        <v>81</v>
      </c>
      <c r="AY163" s="18" t="s">
        <v>156</v>
      </c>
      <c r="BE163" s="225">
        <f>IF(N163="základní",J163,0)</f>
        <v>0</v>
      </c>
      <c r="BF163" s="225">
        <f>IF(N163="snížená",J163,0)</f>
        <v>0</v>
      </c>
      <c r="BG163" s="225">
        <f>IF(N163="zákl. přenesená",J163,0)</f>
        <v>0</v>
      </c>
      <c r="BH163" s="225">
        <f>IF(N163="sníž. přenesená",J163,0)</f>
        <v>0</v>
      </c>
      <c r="BI163" s="225">
        <f>IF(N163="nulová",J163,0)</f>
        <v>0</v>
      </c>
      <c r="BJ163" s="18" t="s">
        <v>79</v>
      </c>
      <c r="BK163" s="225">
        <f>ROUND(I163*H163,2)</f>
        <v>0</v>
      </c>
      <c r="BL163" s="18" t="s">
        <v>219</v>
      </c>
      <c r="BM163" s="224" t="s">
        <v>386</v>
      </c>
    </row>
    <row r="164" spans="1:65" s="2" customFormat="1" ht="12">
      <c r="A164" s="39"/>
      <c r="B164" s="40"/>
      <c r="C164" s="213" t="s">
        <v>203</v>
      </c>
      <c r="D164" s="213" t="s">
        <v>159</v>
      </c>
      <c r="E164" s="214" t="s">
        <v>387</v>
      </c>
      <c r="F164" s="215" t="s">
        <v>388</v>
      </c>
      <c r="G164" s="216" t="s">
        <v>162</v>
      </c>
      <c r="H164" s="217">
        <v>40</v>
      </c>
      <c r="I164" s="218"/>
      <c r="J164" s="219">
        <f>ROUND(I164*H164,2)</f>
        <v>0</v>
      </c>
      <c r="K164" s="215" t="s">
        <v>163</v>
      </c>
      <c r="L164" s="45"/>
      <c r="M164" s="220" t="s">
        <v>19</v>
      </c>
      <c r="N164" s="221" t="s">
        <v>43</v>
      </c>
      <c r="O164" s="85"/>
      <c r="P164" s="222">
        <f>O164*H164</f>
        <v>0</v>
      </c>
      <c r="Q164" s="222">
        <v>2E-05</v>
      </c>
      <c r="R164" s="222">
        <f>Q164*H164</f>
        <v>0.0008</v>
      </c>
      <c r="S164" s="222">
        <v>0</v>
      </c>
      <c r="T164" s="223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24" t="s">
        <v>219</v>
      </c>
      <c r="AT164" s="224" t="s">
        <v>159</v>
      </c>
      <c r="AU164" s="224" t="s">
        <v>81</v>
      </c>
      <c r="AY164" s="18" t="s">
        <v>156</v>
      </c>
      <c r="BE164" s="225">
        <f>IF(N164="základní",J164,0)</f>
        <v>0</v>
      </c>
      <c r="BF164" s="225">
        <f>IF(N164="snížená",J164,0)</f>
        <v>0</v>
      </c>
      <c r="BG164" s="225">
        <f>IF(N164="zákl. přenesená",J164,0)</f>
        <v>0</v>
      </c>
      <c r="BH164" s="225">
        <f>IF(N164="sníž. přenesená",J164,0)</f>
        <v>0</v>
      </c>
      <c r="BI164" s="225">
        <f>IF(N164="nulová",J164,0)</f>
        <v>0</v>
      </c>
      <c r="BJ164" s="18" t="s">
        <v>79</v>
      </c>
      <c r="BK164" s="225">
        <f>ROUND(I164*H164,2)</f>
        <v>0</v>
      </c>
      <c r="BL164" s="18" t="s">
        <v>219</v>
      </c>
      <c r="BM164" s="224" t="s">
        <v>389</v>
      </c>
    </row>
    <row r="165" spans="1:65" s="2" customFormat="1" ht="12">
      <c r="A165" s="39"/>
      <c r="B165" s="40"/>
      <c r="C165" s="213" t="s">
        <v>390</v>
      </c>
      <c r="D165" s="213" t="s">
        <v>159</v>
      </c>
      <c r="E165" s="214" t="s">
        <v>391</v>
      </c>
      <c r="F165" s="215" t="s">
        <v>392</v>
      </c>
      <c r="G165" s="216" t="s">
        <v>162</v>
      </c>
      <c r="H165" s="217">
        <v>9</v>
      </c>
      <c r="I165" s="218"/>
      <c r="J165" s="219">
        <f>ROUND(I165*H165,2)</f>
        <v>0</v>
      </c>
      <c r="K165" s="215" t="s">
        <v>163</v>
      </c>
      <c r="L165" s="45"/>
      <c r="M165" s="220" t="s">
        <v>19</v>
      </c>
      <c r="N165" s="221" t="s">
        <v>43</v>
      </c>
      <c r="O165" s="85"/>
      <c r="P165" s="222">
        <f>O165*H165</f>
        <v>0</v>
      </c>
      <c r="Q165" s="222">
        <v>1E-05</v>
      </c>
      <c r="R165" s="222">
        <f>Q165*H165</f>
        <v>9E-05</v>
      </c>
      <c r="S165" s="222">
        <v>0</v>
      </c>
      <c r="T165" s="223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24" t="s">
        <v>219</v>
      </c>
      <c r="AT165" s="224" t="s">
        <v>159</v>
      </c>
      <c r="AU165" s="224" t="s">
        <v>81</v>
      </c>
      <c r="AY165" s="18" t="s">
        <v>156</v>
      </c>
      <c r="BE165" s="225">
        <f>IF(N165="základní",J165,0)</f>
        <v>0</v>
      </c>
      <c r="BF165" s="225">
        <f>IF(N165="snížená",J165,0)</f>
        <v>0</v>
      </c>
      <c r="BG165" s="225">
        <f>IF(N165="zákl. přenesená",J165,0)</f>
        <v>0</v>
      </c>
      <c r="BH165" s="225">
        <f>IF(N165="sníž. přenesená",J165,0)</f>
        <v>0</v>
      </c>
      <c r="BI165" s="225">
        <f>IF(N165="nulová",J165,0)</f>
        <v>0</v>
      </c>
      <c r="BJ165" s="18" t="s">
        <v>79</v>
      </c>
      <c r="BK165" s="225">
        <f>ROUND(I165*H165,2)</f>
        <v>0</v>
      </c>
      <c r="BL165" s="18" t="s">
        <v>219</v>
      </c>
      <c r="BM165" s="224" t="s">
        <v>393</v>
      </c>
    </row>
    <row r="166" spans="1:65" s="2" customFormat="1" ht="12">
      <c r="A166" s="39"/>
      <c r="B166" s="40"/>
      <c r="C166" s="213" t="s">
        <v>394</v>
      </c>
      <c r="D166" s="213" t="s">
        <v>159</v>
      </c>
      <c r="E166" s="214" t="s">
        <v>395</v>
      </c>
      <c r="F166" s="215" t="s">
        <v>396</v>
      </c>
      <c r="G166" s="216" t="s">
        <v>162</v>
      </c>
      <c r="H166" s="217">
        <v>77</v>
      </c>
      <c r="I166" s="218"/>
      <c r="J166" s="219">
        <f>ROUND(I166*H166,2)</f>
        <v>0</v>
      </c>
      <c r="K166" s="215" t="s">
        <v>163</v>
      </c>
      <c r="L166" s="45"/>
      <c r="M166" s="220" t="s">
        <v>19</v>
      </c>
      <c r="N166" s="221" t="s">
        <v>43</v>
      </c>
      <c r="O166" s="85"/>
      <c r="P166" s="222">
        <f>O166*H166</f>
        <v>0</v>
      </c>
      <c r="Q166" s="222">
        <v>1E-05</v>
      </c>
      <c r="R166" s="222">
        <f>Q166*H166</f>
        <v>0.0007700000000000001</v>
      </c>
      <c r="S166" s="222">
        <v>0</v>
      </c>
      <c r="T166" s="223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24" t="s">
        <v>219</v>
      </c>
      <c r="AT166" s="224" t="s">
        <v>159</v>
      </c>
      <c r="AU166" s="224" t="s">
        <v>81</v>
      </c>
      <c r="AY166" s="18" t="s">
        <v>156</v>
      </c>
      <c r="BE166" s="225">
        <f>IF(N166="základní",J166,0)</f>
        <v>0</v>
      </c>
      <c r="BF166" s="225">
        <f>IF(N166="snížená",J166,0)</f>
        <v>0</v>
      </c>
      <c r="BG166" s="225">
        <f>IF(N166="zákl. přenesená",J166,0)</f>
        <v>0</v>
      </c>
      <c r="BH166" s="225">
        <f>IF(N166="sníž. přenesená",J166,0)</f>
        <v>0</v>
      </c>
      <c r="BI166" s="225">
        <f>IF(N166="nulová",J166,0)</f>
        <v>0</v>
      </c>
      <c r="BJ166" s="18" t="s">
        <v>79</v>
      </c>
      <c r="BK166" s="225">
        <f>ROUND(I166*H166,2)</f>
        <v>0</v>
      </c>
      <c r="BL166" s="18" t="s">
        <v>219</v>
      </c>
      <c r="BM166" s="224" t="s">
        <v>397</v>
      </c>
    </row>
    <row r="167" spans="1:65" s="2" customFormat="1" ht="12">
      <c r="A167" s="39"/>
      <c r="B167" s="40"/>
      <c r="C167" s="213" t="s">
        <v>398</v>
      </c>
      <c r="D167" s="213" t="s">
        <v>159</v>
      </c>
      <c r="E167" s="214" t="s">
        <v>399</v>
      </c>
      <c r="F167" s="215" t="s">
        <v>400</v>
      </c>
      <c r="G167" s="216" t="s">
        <v>162</v>
      </c>
      <c r="H167" s="217">
        <v>245</v>
      </c>
      <c r="I167" s="218"/>
      <c r="J167" s="219">
        <f>ROUND(I167*H167,2)</f>
        <v>0</v>
      </c>
      <c r="K167" s="215" t="s">
        <v>163</v>
      </c>
      <c r="L167" s="45"/>
      <c r="M167" s="220" t="s">
        <v>19</v>
      </c>
      <c r="N167" s="221" t="s">
        <v>43</v>
      </c>
      <c r="O167" s="85"/>
      <c r="P167" s="222">
        <f>O167*H167</f>
        <v>0</v>
      </c>
      <c r="Q167" s="222">
        <v>0.00029</v>
      </c>
      <c r="R167" s="222">
        <f>Q167*H167</f>
        <v>0.07105</v>
      </c>
      <c r="S167" s="222">
        <v>0</v>
      </c>
      <c r="T167" s="223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24" t="s">
        <v>219</v>
      </c>
      <c r="AT167" s="224" t="s">
        <v>159</v>
      </c>
      <c r="AU167" s="224" t="s">
        <v>81</v>
      </c>
      <c r="AY167" s="18" t="s">
        <v>156</v>
      </c>
      <c r="BE167" s="225">
        <f>IF(N167="základní",J167,0)</f>
        <v>0</v>
      </c>
      <c r="BF167" s="225">
        <f>IF(N167="snížená",J167,0)</f>
        <v>0</v>
      </c>
      <c r="BG167" s="225">
        <f>IF(N167="zákl. přenesená",J167,0)</f>
        <v>0</v>
      </c>
      <c r="BH167" s="225">
        <f>IF(N167="sníž. přenesená",J167,0)</f>
        <v>0</v>
      </c>
      <c r="BI167" s="225">
        <f>IF(N167="nulová",J167,0)</f>
        <v>0</v>
      </c>
      <c r="BJ167" s="18" t="s">
        <v>79</v>
      </c>
      <c r="BK167" s="225">
        <f>ROUND(I167*H167,2)</f>
        <v>0</v>
      </c>
      <c r="BL167" s="18" t="s">
        <v>219</v>
      </c>
      <c r="BM167" s="224" t="s">
        <v>401</v>
      </c>
    </row>
    <row r="168" spans="1:63" s="12" customFormat="1" ht="25.9" customHeight="1">
      <c r="A168" s="12"/>
      <c r="B168" s="197"/>
      <c r="C168" s="198"/>
      <c r="D168" s="199" t="s">
        <v>71</v>
      </c>
      <c r="E168" s="200" t="s">
        <v>402</v>
      </c>
      <c r="F168" s="200" t="s">
        <v>403</v>
      </c>
      <c r="G168" s="198"/>
      <c r="H168" s="198"/>
      <c r="I168" s="201"/>
      <c r="J168" s="202">
        <f>BK168</f>
        <v>0</v>
      </c>
      <c r="K168" s="198"/>
      <c r="L168" s="203"/>
      <c r="M168" s="204"/>
      <c r="N168" s="205"/>
      <c r="O168" s="205"/>
      <c r="P168" s="206">
        <f>P169+P181</f>
        <v>0</v>
      </c>
      <c r="Q168" s="205"/>
      <c r="R168" s="206">
        <f>R169+R181</f>
        <v>0</v>
      </c>
      <c r="S168" s="205"/>
      <c r="T168" s="207">
        <f>T169+T181</f>
        <v>0</v>
      </c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R168" s="208" t="s">
        <v>79</v>
      </c>
      <c r="AT168" s="209" t="s">
        <v>71</v>
      </c>
      <c r="AU168" s="209" t="s">
        <v>72</v>
      </c>
      <c r="AY168" s="208" t="s">
        <v>156</v>
      </c>
      <c r="BK168" s="210">
        <f>BK169+BK181</f>
        <v>0</v>
      </c>
    </row>
    <row r="169" spans="1:63" s="12" customFormat="1" ht="22.8" customHeight="1">
      <c r="A169" s="12"/>
      <c r="B169" s="197"/>
      <c r="C169" s="198"/>
      <c r="D169" s="199" t="s">
        <v>71</v>
      </c>
      <c r="E169" s="211" t="s">
        <v>404</v>
      </c>
      <c r="F169" s="211" t="s">
        <v>405</v>
      </c>
      <c r="G169" s="198"/>
      <c r="H169" s="198"/>
      <c r="I169" s="201"/>
      <c r="J169" s="212">
        <f>BK169</f>
        <v>0</v>
      </c>
      <c r="K169" s="198"/>
      <c r="L169" s="203"/>
      <c r="M169" s="204"/>
      <c r="N169" s="205"/>
      <c r="O169" s="205"/>
      <c r="P169" s="206">
        <f>SUM(P170:P180)</f>
        <v>0</v>
      </c>
      <c r="Q169" s="205"/>
      <c r="R169" s="206">
        <f>SUM(R170:R180)</f>
        <v>0</v>
      </c>
      <c r="S169" s="205"/>
      <c r="T169" s="207">
        <f>SUM(T170:T180)</f>
        <v>0</v>
      </c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R169" s="208" t="s">
        <v>81</v>
      </c>
      <c r="AT169" s="209" t="s">
        <v>71</v>
      </c>
      <c r="AU169" s="209" t="s">
        <v>79</v>
      </c>
      <c r="AY169" s="208" t="s">
        <v>156</v>
      </c>
      <c r="BK169" s="210">
        <f>SUM(BK170:BK180)</f>
        <v>0</v>
      </c>
    </row>
    <row r="170" spans="1:65" s="2" customFormat="1" ht="21.75" customHeight="1">
      <c r="A170" s="39"/>
      <c r="B170" s="40"/>
      <c r="C170" s="213" t="s">
        <v>406</v>
      </c>
      <c r="D170" s="213" t="s">
        <v>159</v>
      </c>
      <c r="E170" s="214" t="s">
        <v>407</v>
      </c>
      <c r="F170" s="215" t="s">
        <v>408</v>
      </c>
      <c r="G170" s="216" t="s">
        <v>172</v>
      </c>
      <c r="H170" s="217">
        <v>2</v>
      </c>
      <c r="I170" s="218"/>
      <c r="J170" s="219">
        <f>ROUND(I170*H170,2)</f>
        <v>0</v>
      </c>
      <c r="K170" s="215" t="s">
        <v>163</v>
      </c>
      <c r="L170" s="45"/>
      <c r="M170" s="220" t="s">
        <v>19</v>
      </c>
      <c r="N170" s="221" t="s">
        <v>43</v>
      </c>
      <c r="O170" s="85"/>
      <c r="P170" s="222">
        <f>O170*H170</f>
        <v>0</v>
      </c>
      <c r="Q170" s="222">
        <v>0</v>
      </c>
      <c r="R170" s="222">
        <f>Q170*H170</f>
        <v>0</v>
      </c>
      <c r="S170" s="222">
        <v>0</v>
      </c>
      <c r="T170" s="223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24" t="s">
        <v>219</v>
      </c>
      <c r="AT170" s="224" t="s">
        <v>159</v>
      </c>
      <c r="AU170" s="224" t="s">
        <v>81</v>
      </c>
      <c r="AY170" s="18" t="s">
        <v>156</v>
      </c>
      <c r="BE170" s="225">
        <f>IF(N170="základní",J170,0)</f>
        <v>0</v>
      </c>
      <c r="BF170" s="225">
        <f>IF(N170="snížená",J170,0)</f>
        <v>0</v>
      </c>
      <c r="BG170" s="225">
        <f>IF(N170="zákl. přenesená",J170,0)</f>
        <v>0</v>
      </c>
      <c r="BH170" s="225">
        <f>IF(N170="sníž. přenesená",J170,0)</f>
        <v>0</v>
      </c>
      <c r="BI170" s="225">
        <f>IF(N170="nulová",J170,0)</f>
        <v>0</v>
      </c>
      <c r="BJ170" s="18" t="s">
        <v>79</v>
      </c>
      <c r="BK170" s="225">
        <f>ROUND(I170*H170,2)</f>
        <v>0</v>
      </c>
      <c r="BL170" s="18" t="s">
        <v>219</v>
      </c>
      <c r="BM170" s="224" t="s">
        <v>409</v>
      </c>
    </row>
    <row r="171" spans="1:65" s="2" customFormat="1" ht="16.5" customHeight="1">
      <c r="A171" s="39"/>
      <c r="B171" s="40"/>
      <c r="C171" s="213" t="s">
        <v>410</v>
      </c>
      <c r="D171" s="213" t="s">
        <v>159</v>
      </c>
      <c r="E171" s="214" t="s">
        <v>411</v>
      </c>
      <c r="F171" s="215" t="s">
        <v>412</v>
      </c>
      <c r="G171" s="216" t="s">
        <v>172</v>
      </c>
      <c r="H171" s="217">
        <v>2</v>
      </c>
      <c r="I171" s="218"/>
      <c r="J171" s="219">
        <f>ROUND(I171*H171,2)</f>
        <v>0</v>
      </c>
      <c r="K171" s="215" t="s">
        <v>19</v>
      </c>
      <c r="L171" s="45"/>
      <c r="M171" s="220" t="s">
        <v>19</v>
      </c>
      <c r="N171" s="221" t="s">
        <v>43</v>
      </c>
      <c r="O171" s="85"/>
      <c r="P171" s="222">
        <f>O171*H171</f>
        <v>0</v>
      </c>
      <c r="Q171" s="222">
        <v>0</v>
      </c>
      <c r="R171" s="222">
        <f>Q171*H171</f>
        <v>0</v>
      </c>
      <c r="S171" s="222">
        <v>0</v>
      </c>
      <c r="T171" s="223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24" t="s">
        <v>219</v>
      </c>
      <c r="AT171" s="224" t="s">
        <v>159</v>
      </c>
      <c r="AU171" s="224" t="s">
        <v>81</v>
      </c>
      <c r="AY171" s="18" t="s">
        <v>156</v>
      </c>
      <c r="BE171" s="225">
        <f>IF(N171="základní",J171,0)</f>
        <v>0</v>
      </c>
      <c r="BF171" s="225">
        <f>IF(N171="snížená",J171,0)</f>
        <v>0</v>
      </c>
      <c r="BG171" s="225">
        <f>IF(N171="zákl. přenesená",J171,0)</f>
        <v>0</v>
      </c>
      <c r="BH171" s="225">
        <f>IF(N171="sníž. přenesená",J171,0)</f>
        <v>0</v>
      </c>
      <c r="BI171" s="225">
        <f>IF(N171="nulová",J171,0)</f>
        <v>0</v>
      </c>
      <c r="BJ171" s="18" t="s">
        <v>79</v>
      </c>
      <c r="BK171" s="225">
        <f>ROUND(I171*H171,2)</f>
        <v>0</v>
      </c>
      <c r="BL171" s="18" t="s">
        <v>219</v>
      </c>
      <c r="BM171" s="224" t="s">
        <v>413</v>
      </c>
    </row>
    <row r="172" spans="1:65" s="2" customFormat="1" ht="12">
      <c r="A172" s="39"/>
      <c r="B172" s="40"/>
      <c r="C172" s="213" t="s">
        <v>414</v>
      </c>
      <c r="D172" s="213" t="s">
        <v>159</v>
      </c>
      <c r="E172" s="214" t="s">
        <v>415</v>
      </c>
      <c r="F172" s="215" t="s">
        <v>416</v>
      </c>
      <c r="G172" s="216" t="s">
        <v>172</v>
      </c>
      <c r="H172" s="217">
        <v>1</v>
      </c>
      <c r="I172" s="218"/>
      <c r="J172" s="219">
        <f>ROUND(I172*H172,2)</f>
        <v>0</v>
      </c>
      <c r="K172" s="215" t="s">
        <v>163</v>
      </c>
      <c r="L172" s="45"/>
      <c r="M172" s="220" t="s">
        <v>19</v>
      </c>
      <c r="N172" s="221" t="s">
        <v>43</v>
      </c>
      <c r="O172" s="85"/>
      <c r="P172" s="222">
        <f>O172*H172</f>
        <v>0</v>
      </c>
      <c r="Q172" s="222">
        <v>0</v>
      </c>
      <c r="R172" s="222">
        <f>Q172*H172</f>
        <v>0</v>
      </c>
      <c r="S172" s="222">
        <v>0</v>
      </c>
      <c r="T172" s="223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24" t="s">
        <v>219</v>
      </c>
      <c r="AT172" s="224" t="s">
        <v>159</v>
      </c>
      <c r="AU172" s="224" t="s">
        <v>81</v>
      </c>
      <c r="AY172" s="18" t="s">
        <v>156</v>
      </c>
      <c r="BE172" s="225">
        <f>IF(N172="základní",J172,0)</f>
        <v>0</v>
      </c>
      <c r="BF172" s="225">
        <f>IF(N172="snížená",J172,0)</f>
        <v>0</v>
      </c>
      <c r="BG172" s="225">
        <f>IF(N172="zákl. přenesená",J172,0)</f>
        <v>0</v>
      </c>
      <c r="BH172" s="225">
        <f>IF(N172="sníž. přenesená",J172,0)</f>
        <v>0</v>
      </c>
      <c r="BI172" s="225">
        <f>IF(N172="nulová",J172,0)</f>
        <v>0</v>
      </c>
      <c r="BJ172" s="18" t="s">
        <v>79</v>
      </c>
      <c r="BK172" s="225">
        <f>ROUND(I172*H172,2)</f>
        <v>0</v>
      </c>
      <c r="BL172" s="18" t="s">
        <v>219</v>
      </c>
      <c r="BM172" s="224" t="s">
        <v>417</v>
      </c>
    </row>
    <row r="173" spans="1:65" s="2" customFormat="1" ht="16.5" customHeight="1">
      <c r="A173" s="39"/>
      <c r="B173" s="40"/>
      <c r="C173" s="213" t="s">
        <v>418</v>
      </c>
      <c r="D173" s="213" t="s">
        <v>159</v>
      </c>
      <c r="E173" s="214" t="s">
        <v>419</v>
      </c>
      <c r="F173" s="215" t="s">
        <v>420</v>
      </c>
      <c r="G173" s="216" t="s">
        <v>172</v>
      </c>
      <c r="H173" s="217">
        <v>1</v>
      </c>
      <c r="I173" s="218"/>
      <c r="J173" s="219">
        <f>ROUND(I173*H173,2)</f>
        <v>0</v>
      </c>
      <c r="K173" s="215" t="s">
        <v>19</v>
      </c>
      <c r="L173" s="45"/>
      <c r="M173" s="220" t="s">
        <v>19</v>
      </c>
      <c r="N173" s="221" t="s">
        <v>43</v>
      </c>
      <c r="O173" s="85"/>
      <c r="P173" s="222">
        <f>O173*H173</f>
        <v>0</v>
      </c>
      <c r="Q173" s="222">
        <v>0</v>
      </c>
      <c r="R173" s="222">
        <f>Q173*H173</f>
        <v>0</v>
      </c>
      <c r="S173" s="222">
        <v>0</v>
      </c>
      <c r="T173" s="223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24" t="s">
        <v>219</v>
      </c>
      <c r="AT173" s="224" t="s">
        <v>159</v>
      </c>
      <c r="AU173" s="224" t="s">
        <v>81</v>
      </c>
      <c r="AY173" s="18" t="s">
        <v>156</v>
      </c>
      <c r="BE173" s="225">
        <f>IF(N173="základní",J173,0)</f>
        <v>0</v>
      </c>
      <c r="BF173" s="225">
        <f>IF(N173="snížená",J173,0)</f>
        <v>0</v>
      </c>
      <c r="BG173" s="225">
        <f>IF(N173="zákl. přenesená",J173,0)</f>
        <v>0</v>
      </c>
      <c r="BH173" s="225">
        <f>IF(N173="sníž. přenesená",J173,0)</f>
        <v>0</v>
      </c>
      <c r="BI173" s="225">
        <f>IF(N173="nulová",J173,0)</f>
        <v>0</v>
      </c>
      <c r="BJ173" s="18" t="s">
        <v>79</v>
      </c>
      <c r="BK173" s="225">
        <f>ROUND(I173*H173,2)</f>
        <v>0</v>
      </c>
      <c r="BL173" s="18" t="s">
        <v>219</v>
      </c>
      <c r="BM173" s="224" t="s">
        <v>421</v>
      </c>
    </row>
    <row r="174" spans="1:65" s="2" customFormat="1" ht="21.75" customHeight="1">
      <c r="A174" s="39"/>
      <c r="B174" s="40"/>
      <c r="C174" s="213" t="s">
        <v>422</v>
      </c>
      <c r="D174" s="213" t="s">
        <v>159</v>
      </c>
      <c r="E174" s="214" t="s">
        <v>407</v>
      </c>
      <c r="F174" s="215" t="s">
        <v>408</v>
      </c>
      <c r="G174" s="216" t="s">
        <v>172</v>
      </c>
      <c r="H174" s="217">
        <v>6</v>
      </c>
      <c r="I174" s="218"/>
      <c r="J174" s="219">
        <f>ROUND(I174*H174,2)</f>
        <v>0</v>
      </c>
      <c r="K174" s="215" t="s">
        <v>163</v>
      </c>
      <c r="L174" s="45"/>
      <c r="M174" s="220" t="s">
        <v>19</v>
      </c>
      <c r="N174" s="221" t="s">
        <v>43</v>
      </c>
      <c r="O174" s="85"/>
      <c r="P174" s="222">
        <f>O174*H174</f>
        <v>0</v>
      </c>
      <c r="Q174" s="222">
        <v>0</v>
      </c>
      <c r="R174" s="222">
        <f>Q174*H174</f>
        <v>0</v>
      </c>
      <c r="S174" s="222">
        <v>0</v>
      </c>
      <c r="T174" s="223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24" t="s">
        <v>219</v>
      </c>
      <c r="AT174" s="224" t="s">
        <v>159</v>
      </c>
      <c r="AU174" s="224" t="s">
        <v>81</v>
      </c>
      <c r="AY174" s="18" t="s">
        <v>156</v>
      </c>
      <c r="BE174" s="225">
        <f>IF(N174="základní",J174,0)</f>
        <v>0</v>
      </c>
      <c r="BF174" s="225">
        <f>IF(N174="snížená",J174,0)</f>
        <v>0</v>
      </c>
      <c r="BG174" s="225">
        <f>IF(N174="zákl. přenesená",J174,0)</f>
        <v>0</v>
      </c>
      <c r="BH174" s="225">
        <f>IF(N174="sníž. přenesená",J174,0)</f>
        <v>0</v>
      </c>
      <c r="BI174" s="225">
        <f>IF(N174="nulová",J174,0)</f>
        <v>0</v>
      </c>
      <c r="BJ174" s="18" t="s">
        <v>79</v>
      </c>
      <c r="BK174" s="225">
        <f>ROUND(I174*H174,2)</f>
        <v>0</v>
      </c>
      <c r="BL174" s="18" t="s">
        <v>219</v>
      </c>
      <c r="BM174" s="224" t="s">
        <v>423</v>
      </c>
    </row>
    <row r="175" spans="1:65" s="2" customFormat="1" ht="16.5" customHeight="1">
      <c r="A175" s="39"/>
      <c r="B175" s="40"/>
      <c r="C175" s="213" t="s">
        <v>424</v>
      </c>
      <c r="D175" s="213" t="s">
        <v>159</v>
      </c>
      <c r="E175" s="214" t="s">
        <v>425</v>
      </c>
      <c r="F175" s="215" t="s">
        <v>426</v>
      </c>
      <c r="G175" s="216" t="s">
        <v>172</v>
      </c>
      <c r="H175" s="217">
        <v>6</v>
      </c>
      <c r="I175" s="218"/>
      <c r="J175" s="219">
        <f>ROUND(I175*H175,2)</f>
        <v>0</v>
      </c>
      <c r="K175" s="215" t="s">
        <v>19</v>
      </c>
      <c r="L175" s="45"/>
      <c r="M175" s="220" t="s">
        <v>19</v>
      </c>
      <c r="N175" s="221" t="s">
        <v>43</v>
      </c>
      <c r="O175" s="85"/>
      <c r="P175" s="222">
        <f>O175*H175</f>
        <v>0</v>
      </c>
      <c r="Q175" s="222">
        <v>0</v>
      </c>
      <c r="R175" s="222">
        <f>Q175*H175</f>
        <v>0</v>
      </c>
      <c r="S175" s="222">
        <v>0</v>
      </c>
      <c r="T175" s="223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24" t="s">
        <v>219</v>
      </c>
      <c r="AT175" s="224" t="s">
        <v>159</v>
      </c>
      <c r="AU175" s="224" t="s">
        <v>81</v>
      </c>
      <c r="AY175" s="18" t="s">
        <v>156</v>
      </c>
      <c r="BE175" s="225">
        <f>IF(N175="základní",J175,0)</f>
        <v>0</v>
      </c>
      <c r="BF175" s="225">
        <f>IF(N175="snížená",J175,0)</f>
        <v>0</v>
      </c>
      <c r="BG175" s="225">
        <f>IF(N175="zákl. přenesená",J175,0)</f>
        <v>0</v>
      </c>
      <c r="BH175" s="225">
        <f>IF(N175="sníž. přenesená",J175,0)</f>
        <v>0</v>
      </c>
      <c r="BI175" s="225">
        <f>IF(N175="nulová",J175,0)</f>
        <v>0</v>
      </c>
      <c r="BJ175" s="18" t="s">
        <v>79</v>
      </c>
      <c r="BK175" s="225">
        <f>ROUND(I175*H175,2)</f>
        <v>0</v>
      </c>
      <c r="BL175" s="18" t="s">
        <v>219</v>
      </c>
      <c r="BM175" s="224" t="s">
        <v>427</v>
      </c>
    </row>
    <row r="176" spans="1:65" s="2" customFormat="1" ht="12">
      <c r="A176" s="39"/>
      <c r="B176" s="40"/>
      <c r="C176" s="213" t="s">
        <v>428</v>
      </c>
      <c r="D176" s="213" t="s">
        <v>159</v>
      </c>
      <c r="E176" s="214" t="s">
        <v>429</v>
      </c>
      <c r="F176" s="215" t="s">
        <v>430</v>
      </c>
      <c r="G176" s="216" t="s">
        <v>207</v>
      </c>
      <c r="H176" s="217">
        <v>15</v>
      </c>
      <c r="I176" s="218"/>
      <c r="J176" s="219">
        <f>ROUND(I176*H176,2)</f>
        <v>0</v>
      </c>
      <c r="K176" s="215" t="s">
        <v>163</v>
      </c>
      <c r="L176" s="45"/>
      <c r="M176" s="220" t="s">
        <v>19</v>
      </c>
      <c r="N176" s="221" t="s">
        <v>43</v>
      </c>
      <c r="O176" s="85"/>
      <c r="P176" s="222">
        <f>O176*H176</f>
        <v>0</v>
      </c>
      <c r="Q176" s="222">
        <v>0</v>
      </c>
      <c r="R176" s="222">
        <f>Q176*H176</f>
        <v>0</v>
      </c>
      <c r="S176" s="222">
        <v>0</v>
      </c>
      <c r="T176" s="223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24" t="s">
        <v>219</v>
      </c>
      <c r="AT176" s="224" t="s">
        <v>159</v>
      </c>
      <c r="AU176" s="224" t="s">
        <v>81</v>
      </c>
      <c r="AY176" s="18" t="s">
        <v>156</v>
      </c>
      <c r="BE176" s="225">
        <f>IF(N176="základní",J176,0)</f>
        <v>0</v>
      </c>
      <c r="BF176" s="225">
        <f>IF(N176="snížená",J176,0)</f>
        <v>0</v>
      </c>
      <c r="BG176" s="225">
        <f>IF(N176="zákl. přenesená",J176,0)</f>
        <v>0</v>
      </c>
      <c r="BH176" s="225">
        <f>IF(N176="sníž. přenesená",J176,0)</f>
        <v>0</v>
      </c>
      <c r="BI176" s="225">
        <f>IF(N176="nulová",J176,0)</f>
        <v>0</v>
      </c>
      <c r="BJ176" s="18" t="s">
        <v>79</v>
      </c>
      <c r="BK176" s="225">
        <f>ROUND(I176*H176,2)</f>
        <v>0</v>
      </c>
      <c r="BL176" s="18" t="s">
        <v>219</v>
      </c>
      <c r="BM176" s="224" t="s">
        <v>431</v>
      </c>
    </row>
    <row r="177" spans="1:65" s="2" customFormat="1" ht="16.5" customHeight="1">
      <c r="A177" s="39"/>
      <c r="B177" s="40"/>
      <c r="C177" s="213" t="s">
        <v>432</v>
      </c>
      <c r="D177" s="213" t="s">
        <v>159</v>
      </c>
      <c r="E177" s="214" t="s">
        <v>433</v>
      </c>
      <c r="F177" s="215" t="s">
        <v>434</v>
      </c>
      <c r="G177" s="216" t="s">
        <v>207</v>
      </c>
      <c r="H177" s="217">
        <v>15</v>
      </c>
      <c r="I177" s="218"/>
      <c r="J177" s="219">
        <f>ROUND(I177*H177,2)</f>
        <v>0</v>
      </c>
      <c r="K177" s="215" t="s">
        <v>19</v>
      </c>
      <c r="L177" s="45"/>
      <c r="M177" s="220" t="s">
        <v>19</v>
      </c>
      <c r="N177" s="221" t="s">
        <v>43</v>
      </c>
      <c r="O177" s="85"/>
      <c r="P177" s="222">
        <f>O177*H177</f>
        <v>0</v>
      </c>
      <c r="Q177" s="222">
        <v>0</v>
      </c>
      <c r="R177" s="222">
        <f>Q177*H177</f>
        <v>0</v>
      </c>
      <c r="S177" s="222">
        <v>0</v>
      </c>
      <c r="T177" s="223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24" t="s">
        <v>219</v>
      </c>
      <c r="AT177" s="224" t="s">
        <v>159</v>
      </c>
      <c r="AU177" s="224" t="s">
        <v>81</v>
      </c>
      <c r="AY177" s="18" t="s">
        <v>156</v>
      </c>
      <c r="BE177" s="225">
        <f>IF(N177="základní",J177,0)</f>
        <v>0</v>
      </c>
      <c r="BF177" s="225">
        <f>IF(N177="snížená",J177,0)</f>
        <v>0</v>
      </c>
      <c r="BG177" s="225">
        <f>IF(N177="zákl. přenesená",J177,0)</f>
        <v>0</v>
      </c>
      <c r="BH177" s="225">
        <f>IF(N177="sníž. přenesená",J177,0)</f>
        <v>0</v>
      </c>
      <c r="BI177" s="225">
        <f>IF(N177="nulová",J177,0)</f>
        <v>0</v>
      </c>
      <c r="BJ177" s="18" t="s">
        <v>79</v>
      </c>
      <c r="BK177" s="225">
        <f>ROUND(I177*H177,2)</f>
        <v>0</v>
      </c>
      <c r="BL177" s="18" t="s">
        <v>219</v>
      </c>
      <c r="BM177" s="224" t="s">
        <v>435</v>
      </c>
    </row>
    <row r="178" spans="1:65" s="2" customFormat="1" ht="21.75" customHeight="1">
      <c r="A178" s="39"/>
      <c r="B178" s="40"/>
      <c r="C178" s="213" t="s">
        <v>436</v>
      </c>
      <c r="D178" s="213" t="s">
        <v>159</v>
      </c>
      <c r="E178" s="214" t="s">
        <v>437</v>
      </c>
      <c r="F178" s="215" t="s">
        <v>438</v>
      </c>
      <c r="G178" s="216" t="s">
        <v>172</v>
      </c>
      <c r="H178" s="217">
        <v>1</v>
      </c>
      <c r="I178" s="218"/>
      <c r="J178" s="219">
        <f>ROUND(I178*H178,2)</f>
        <v>0</v>
      </c>
      <c r="K178" s="215" t="s">
        <v>163</v>
      </c>
      <c r="L178" s="45"/>
      <c r="M178" s="220" t="s">
        <v>19</v>
      </c>
      <c r="N178" s="221" t="s">
        <v>43</v>
      </c>
      <c r="O178" s="85"/>
      <c r="P178" s="222">
        <f>O178*H178</f>
        <v>0</v>
      </c>
      <c r="Q178" s="222">
        <v>0</v>
      </c>
      <c r="R178" s="222">
        <f>Q178*H178</f>
        <v>0</v>
      </c>
      <c r="S178" s="222">
        <v>0</v>
      </c>
      <c r="T178" s="223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24" t="s">
        <v>219</v>
      </c>
      <c r="AT178" s="224" t="s">
        <v>159</v>
      </c>
      <c r="AU178" s="224" t="s">
        <v>81</v>
      </c>
      <c r="AY178" s="18" t="s">
        <v>156</v>
      </c>
      <c r="BE178" s="225">
        <f>IF(N178="základní",J178,0)</f>
        <v>0</v>
      </c>
      <c r="BF178" s="225">
        <f>IF(N178="snížená",J178,0)</f>
        <v>0</v>
      </c>
      <c r="BG178" s="225">
        <f>IF(N178="zákl. přenesená",J178,0)</f>
        <v>0</v>
      </c>
      <c r="BH178" s="225">
        <f>IF(N178="sníž. přenesená",J178,0)</f>
        <v>0</v>
      </c>
      <c r="BI178" s="225">
        <f>IF(N178="nulová",J178,0)</f>
        <v>0</v>
      </c>
      <c r="BJ178" s="18" t="s">
        <v>79</v>
      </c>
      <c r="BK178" s="225">
        <f>ROUND(I178*H178,2)</f>
        <v>0</v>
      </c>
      <c r="BL178" s="18" t="s">
        <v>219</v>
      </c>
      <c r="BM178" s="224" t="s">
        <v>439</v>
      </c>
    </row>
    <row r="179" spans="1:65" s="2" customFormat="1" ht="55.5" customHeight="1">
      <c r="A179" s="39"/>
      <c r="B179" s="40"/>
      <c r="C179" s="213" t="s">
        <v>440</v>
      </c>
      <c r="D179" s="213" t="s">
        <v>159</v>
      </c>
      <c r="E179" s="214" t="s">
        <v>441</v>
      </c>
      <c r="F179" s="215" t="s">
        <v>442</v>
      </c>
      <c r="G179" s="216" t="s">
        <v>172</v>
      </c>
      <c r="H179" s="217">
        <v>1</v>
      </c>
      <c r="I179" s="218"/>
      <c r="J179" s="219">
        <f>ROUND(I179*H179,2)</f>
        <v>0</v>
      </c>
      <c r="K179" s="215" t="s">
        <v>19</v>
      </c>
      <c r="L179" s="45"/>
      <c r="M179" s="220" t="s">
        <v>19</v>
      </c>
      <c r="N179" s="221" t="s">
        <v>43</v>
      </c>
      <c r="O179" s="85"/>
      <c r="P179" s="222">
        <f>O179*H179</f>
        <v>0</v>
      </c>
      <c r="Q179" s="222">
        <v>0</v>
      </c>
      <c r="R179" s="222">
        <f>Q179*H179</f>
        <v>0</v>
      </c>
      <c r="S179" s="222">
        <v>0</v>
      </c>
      <c r="T179" s="223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24" t="s">
        <v>219</v>
      </c>
      <c r="AT179" s="224" t="s">
        <v>159</v>
      </c>
      <c r="AU179" s="224" t="s">
        <v>81</v>
      </c>
      <c r="AY179" s="18" t="s">
        <v>156</v>
      </c>
      <c r="BE179" s="225">
        <f>IF(N179="základní",J179,0)</f>
        <v>0</v>
      </c>
      <c r="BF179" s="225">
        <f>IF(N179="snížená",J179,0)</f>
        <v>0</v>
      </c>
      <c r="BG179" s="225">
        <f>IF(N179="zákl. přenesená",J179,0)</f>
        <v>0</v>
      </c>
      <c r="BH179" s="225">
        <f>IF(N179="sníž. přenesená",J179,0)</f>
        <v>0</v>
      </c>
      <c r="BI179" s="225">
        <f>IF(N179="nulová",J179,0)</f>
        <v>0</v>
      </c>
      <c r="BJ179" s="18" t="s">
        <v>79</v>
      </c>
      <c r="BK179" s="225">
        <f>ROUND(I179*H179,2)</f>
        <v>0</v>
      </c>
      <c r="BL179" s="18" t="s">
        <v>219</v>
      </c>
      <c r="BM179" s="224" t="s">
        <v>443</v>
      </c>
    </row>
    <row r="180" spans="1:65" s="2" customFormat="1" ht="12">
      <c r="A180" s="39"/>
      <c r="B180" s="40"/>
      <c r="C180" s="213" t="s">
        <v>444</v>
      </c>
      <c r="D180" s="213" t="s">
        <v>159</v>
      </c>
      <c r="E180" s="214" t="s">
        <v>445</v>
      </c>
      <c r="F180" s="215" t="s">
        <v>446</v>
      </c>
      <c r="G180" s="216" t="s">
        <v>172</v>
      </c>
      <c r="H180" s="217">
        <v>4</v>
      </c>
      <c r="I180" s="218"/>
      <c r="J180" s="219">
        <f>ROUND(I180*H180,2)</f>
        <v>0</v>
      </c>
      <c r="K180" s="215" t="s">
        <v>163</v>
      </c>
      <c r="L180" s="45"/>
      <c r="M180" s="220" t="s">
        <v>19</v>
      </c>
      <c r="N180" s="221" t="s">
        <v>43</v>
      </c>
      <c r="O180" s="85"/>
      <c r="P180" s="222">
        <f>O180*H180</f>
        <v>0</v>
      </c>
      <c r="Q180" s="222">
        <v>0</v>
      </c>
      <c r="R180" s="222">
        <f>Q180*H180</f>
        <v>0</v>
      </c>
      <c r="S180" s="222">
        <v>0</v>
      </c>
      <c r="T180" s="223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24" t="s">
        <v>219</v>
      </c>
      <c r="AT180" s="224" t="s">
        <v>159</v>
      </c>
      <c r="AU180" s="224" t="s">
        <v>81</v>
      </c>
      <c r="AY180" s="18" t="s">
        <v>156</v>
      </c>
      <c r="BE180" s="225">
        <f>IF(N180="základní",J180,0)</f>
        <v>0</v>
      </c>
      <c r="BF180" s="225">
        <f>IF(N180="snížená",J180,0)</f>
        <v>0</v>
      </c>
      <c r="BG180" s="225">
        <f>IF(N180="zákl. přenesená",J180,0)</f>
        <v>0</v>
      </c>
      <c r="BH180" s="225">
        <f>IF(N180="sníž. přenesená",J180,0)</f>
        <v>0</v>
      </c>
      <c r="BI180" s="225">
        <f>IF(N180="nulová",J180,0)</f>
        <v>0</v>
      </c>
      <c r="BJ180" s="18" t="s">
        <v>79</v>
      </c>
      <c r="BK180" s="225">
        <f>ROUND(I180*H180,2)</f>
        <v>0</v>
      </c>
      <c r="BL180" s="18" t="s">
        <v>219</v>
      </c>
      <c r="BM180" s="224" t="s">
        <v>447</v>
      </c>
    </row>
    <row r="181" spans="1:63" s="12" customFormat="1" ht="22.8" customHeight="1">
      <c r="A181" s="12"/>
      <c r="B181" s="197"/>
      <c r="C181" s="198"/>
      <c r="D181" s="199" t="s">
        <v>71</v>
      </c>
      <c r="E181" s="211" t="s">
        <v>448</v>
      </c>
      <c r="F181" s="211" t="s">
        <v>449</v>
      </c>
      <c r="G181" s="198"/>
      <c r="H181" s="198"/>
      <c r="I181" s="201"/>
      <c r="J181" s="212">
        <f>BK181</f>
        <v>0</v>
      </c>
      <c r="K181" s="198"/>
      <c r="L181" s="203"/>
      <c r="M181" s="204"/>
      <c r="N181" s="205"/>
      <c r="O181" s="205"/>
      <c r="P181" s="206">
        <f>SUM(P182:P215)</f>
        <v>0</v>
      </c>
      <c r="Q181" s="205"/>
      <c r="R181" s="206">
        <f>SUM(R182:R215)</f>
        <v>0</v>
      </c>
      <c r="S181" s="205"/>
      <c r="T181" s="207">
        <f>SUM(T182:T215)</f>
        <v>0</v>
      </c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R181" s="208" t="s">
        <v>81</v>
      </c>
      <c r="AT181" s="209" t="s">
        <v>71</v>
      </c>
      <c r="AU181" s="209" t="s">
        <v>79</v>
      </c>
      <c r="AY181" s="208" t="s">
        <v>156</v>
      </c>
      <c r="BK181" s="210">
        <f>SUM(BK182:BK215)</f>
        <v>0</v>
      </c>
    </row>
    <row r="182" spans="1:65" s="2" customFormat="1" ht="12">
      <c r="A182" s="39"/>
      <c r="B182" s="40"/>
      <c r="C182" s="213" t="s">
        <v>450</v>
      </c>
      <c r="D182" s="213" t="s">
        <v>159</v>
      </c>
      <c r="E182" s="214" t="s">
        <v>451</v>
      </c>
      <c r="F182" s="215" t="s">
        <v>452</v>
      </c>
      <c r="G182" s="216" t="s">
        <v>172</v>
      </c>
      <c r="H182" s="217">
        <v>1</v>
      </c>
      <c r="I182" s="218"/>
      <c r="J182" s="219">
        <f>ROUND(I182*H182,2)</f>
        <v>0</v>
      </c>
      <c r="K182" s="215" t="s">
        <v>163</v>
      </c>
      <c r="L182" s="45"/>
      <c r="M182" s="220" t="s">
        <v>19</v>
      </c>
      <c r="N182" s="221" t="s">
        <v>43</v>
      </c>
      <c r="O182" s="85"/>
      <c r="P182" s="222">
        <f>O182*H182</f>
        <v>0</v>
      </c>
      <c r="Q182" s="222">
        <v>0</v>
      </c>
      <c r="R182" s="222">
        <f>Q182*H182</f>
        <v>0</v>
      </c>
      <c r="S182" s="222">
        <v>0</v>
      </c>
      <c r="T182" s="223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24" t="s">
        <v>219</v>
      </c>
      <c r="AT182" s="224" t="s">
        <v>159</v>
      </c>
      <c r="AU182" s="224" t="s">
        <v>81</v>
      </c>
      <c r="AY182" s="18" t="s">
        <v>156</v>
      </c>
      <c r="BE182" s="225">
        <f>IF(N182="základní",J182,0)</f>
        <v>0</v>
      </c>
      <c r="BF182" s="225">
        <f>IF(N182="snížená",J182,0)</f>
        <v>0</v>
      </c>
      <c r="BG182" s="225">
        <f>IF(N182="zákl. přenesená",J182,0)</f>
        <v>0</v>
      </c>
      <c r="BH182" s="225">
        <f>IF(N182="sníž. přenesená",J182,0)</f>
        <v>0</v>
      </c>
      <c r="BI182" s="225">
        <f>IF(N182="nulová",J182,0)</f>
        <v>0</v>
      </c>
      <c r="BJ182" s="18" t="s">
        <v>79</v>
      </c>
      <c r="BK182" s="225">
        <f>ROUND(I182*H182,2)</f>
        <v>0</v>
      </c>
      <c r="BL182" s="18" t="s">
        <v>219</v>
      </c>
      <c r="BM182" s="224" t="s">
        <v>453</v>
      </c>
    </row>
    <row r="183" spans="1:65" s="2" customFormat="1" ht="21.75" customHeight="1">
      <c r="A183" s="39"/>
      <c r="B183" s="40"/>
      <c r="C183" s="213" t="s">
        <v>454</v>
      </c>
      <c r="D183" s="213" t="s">
        <v>159</v>
      </c>
      <c r="E183" s="214" t="s">
        <v>455</v>
      </c>
      <c r="F183" s="215" t="s">
        <v>456</v>
      </c>
      <c r="G183" s="216" t="s">
        <v>172</v>
      </c>
      <c r="H183" s="217">
        <v>1</v>
      </c>
      <c r="I183" s="218"/>
      <c r="J183" s="219">
        <f>ROUND(I183*H183,2)</f>
        <v>0</v>
      </c>
      <c r="K183" s="215" t="s">
        <v>19</v>
      </c>
      <c r="L183" s="45"/>
      <c r="M183" s="220" t="s">
        <v>19</v>
      </c>
      <c r="N183" s="221" t="s">
        <v>43</v>
      </c>
      <c r="O183" s="85"/>
      <c r="P183" s="222">
        <f>O183*H183</f>
        <v>0</v>
      </c>
      <c r="Q183" s="222">
        <v>0</v>
      </c>
      <c r="R183" s="222">
        <f>Q183*H183</f>
        <v>0</v>
      </c>
      <c r="S183" s="222">
        <v>0</v>
      </c>
      <c r="T183" s="223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24" t="s">
        <v>219</v>
      </c>
      <c r="AT183" s="224" t="s">
        <v>159</v>
      </c>
      <c r="AU183" s="224" t="s">
        <v>81</v>
      </c>
      <c r="AY183" s="18" t="s">
        <v>156</v>
      </c>
      <c r="BE183" s="225">
        <f>IF(N183="základní",J183,0)</f>
        <v>0</v>
      </c>
      <c r="BF183" s="225">
        <f>IF(N183="snížená",J183,0)</f>
        <v>0</v>
      </c>
      <c r="BG183" s="225">
        <f>IF(N183="zákl. přenesená",J183,0)</f>
        <v>0</v>
      </c>
      <c r="BH183" s="225">
        <f>IF(N183="sníž. přenesená",J183,0)</f>
        <v>0</v>
      </c>
      <c r="BI183" s="225">
        <f>IF(N183="nulová",J183,0)</f>
        <v>0</v>
      </c>
      <c r="BJ183" s="18" t="s">
        <v>79</v>
      </c>
      <c r="BK183" s="225">
        <f>ROUND(I183*H183,2)</f>
        <v>0</v>
      </c>
      <c r="BL183" s="18" t="s">
        <v>219</v>
      </c>
      <c r="BM183" s="224" t="s">
        <v>457</v>
      </c>
    </row>
    <row r="184" spans="1:65" s="2" customFormat="1" ht="12">
      <c r="A184" s="39"/>
      <c r="B184" s="40"/>
      <c r="C184" s="213" t="s">
        <v>458</v>
      </c>
      <c r="D184" s="213" t="s">
        <v>159</v>
      </c>
      <c r="E184" s="214" t="s">
        <v>459</v>
      </c>
      <c r="F184" s="215" t="s">
        <v>460</v>
      </c>
      <c r="G184" s="216" t="s">
        <v>172</v>
      </c>
      <c r="H184" s="217">
        <v>3</v>
      </c>
      <c r="I184" s="218"/>
      <c r="J184" s="219">
        <f>ROUND(I184*H184,2)</f>
        <v>0</v>
      </c>
      <c r="K184" s="215" t="s">
        <v>163</v>
      </c>
      <c r="L184" s="45"/>
      <c r="M184" s="220" t="s">
        <v>19</v>
      </c>
      <c r="N184" s="221" t="s">
        <v>43</v>
      </c>
      <c r="O184" s="85"/>
      <c r="P184" s="222">
        <f>O184*H184</f>
        <v>0</v>
      </c>
      <c r="Q184" s="222">
        <v>0</v>
      </c>
      <c r="R184" s="222">
        <f>Q184*H184</f>
        <v>0</v>
      </c>
      <c r="S184" s="222">
        <v>0</v>
      </c>
      <c r="T184" s="223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24" t="s">
        <v>219</v>
      </c>
      <c r="AT184" s="224" t="s">
        <v>159</v>
      </c>
      <c r="AU184" s="224" t="s">
        <v>81</v>
      </c>
      <c r="AY184" s="18" t="s">
        <v>156</v>
      </c>
      <c r="BE184" s="225">
        <f>IF(N184="základní",J184,0)</f>
        <v>0</v>
      </c>
      <c r="BF184" s="225">
        <f>IF(N184="snížená",J184,0)</f>
        <v>0</v>
      </c>
      <c r="BG184" s="225">
        <f>IF(N184="zákl. přenesená",J184,0)</f>
        <v>0</v>
      </c>
      <c r="BH184" s="225">
        <f>IF(N184="sníž. přenesená",J184,0)</f>
        <v>0</v>
      </c>
      <c r="BI184" s="225">
        <f>IF(N184="nulová",J184,0)</f>
        <v>0</v>
      </c>
      <c r="BJ184" s="18" t="s">
        <v>79</v>
      </c>
      <c r="BK184" s="225">
        <f>ROUND(I184*H184,2)</f>
        <v>0</v>
      </c>
      <c r="BL184" s="18" t="s">
        <v>219</v>
      </c>
      <c r="BM184" s="224" t="s">
        <v>461</v>
      </c>
    </row>
    <row r="185" spans="1:65" s="2" customFormat="1" ht="12">
      <c r="A185" s="39"/>
      <c r="B185" s="40"/>
      <c r="C185" s="213" t="s">
        <v>462</v>
      </c>
      <c r="D185" s="213" t="s">
        <v>159</v>
      </c>
      <c r="E185" s="214" t="s">
        <v>463</v>
      </c>
      <c r="F185" s="215" t="s">
        <v>464</v>
      </c>
      <c r="G185" s="216" t="s">
        <v>172</v>
      </c>
      <c r="H185" s="217">
        <v>3</v>
      </c>
      <c r="I185" s="218"/>
      <c r="J185" s="219">
        <f>ROUND(I185*H185,2)</f>
        <v>0</v>
      </c>
      <c r="K185" s="215" t="s">
        <v>19</v>
      </c>
      <c r="L185" s="45"/>
      <c r="M185" s="220" t="s">
        <v>19</v>
      </c>
      <c r="N185" s="221" t="s">
        <v>43</v>
      </c>
      <c r="O185" s="85"/>
      <c r="P185" s="222">
        <f>O185*H185</f>
        <v>0</v>
      </c>
      <c r="Q185" s="222">
        <v>0</v>
      </c>
      <c r="R185" s="222">
        <f>Q185*H185</f>
        <v>0</v>
      </c>
      <c r="S185" s="222">
        <v>0</v>
      </c>
      <c r="T185" s="223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24" t="s">
        <v>219</v>
      </c>
      <c r="AT185" s="224" t="s">
        <v>159</v>
      </c>
      <c r="AU185" s="224" t="s">
        <v>81</v>
      </c>
      <c r="AY185" s="18" t="s">
        <v>156</v>
      </c>
      <c r="BE185" s="225">
        <f>IF(N185="základní",J185,0)</f>
        <v>0</v>
      </c>
      <c r="BF185" s="225">
        <f>IF(N185="snížená",J185,0)</f>
        <v>0</v>
      </c>
      <c r="BG185" s="225">
        <f>IF(N185="zákl. přenesená",J185,0)</f>
        <v>0</v>
      </c>
      <c r="BH185" s="225">
        <f>IF(N185="sníž. přenesená",J185,0)</f>
        <v>0</v>
      </c>
      <c r="BI185" s="225">
        <f>IF(N185="nulová",J185,0)</f>
        <v>0</v>
      </c>
      <c r="BJ185" s="18" t="s">
        <v>79</v>
      </c>
      <c r="BK185" s="225">
        <f>ROUND(I185*H185,2)</f>
        <v>0</v>
      </c>
      <c r="BL185" s="18" t="s">
        <v>219</v>
      </c>
      <c r="BM185" s="224" t="s">
        <v>465</v>
      </c>
    </row>
    <row r="186" spans="1:65" s="2" customFormat="1" ht="12">
      <c r="A186" s="39"/>
      <c r="B186" s="40"/>
      <c r="C186" s="213" t="s">
        <v>466</v>
      </c>
      <c r="D186" s="213" t="s">
        <v>159</v>
      </c>
      <c r="E186" s="214" t="s">
        <v>467</v>
      </c>
      <c r="F186" s="215" t="s">
        <v>468</v>
      </c>
      <c r="G186" s="216" t="s">
        <v>172</v>
      </c>
      <c r="H186" s="217">
        <v>1</v>
      </c>
      <c r="I186" s="218"/>
      <c r="J186" s="219">
        <f>ROUND(I186*H186,2)</f>
        <v>0</v>
      </c>
      <c r="K186" s="215" t="s">
        <v>163</v>
      </c>
      <c r="L186" s="45"/>
      <c r="M186" s="220" t="s">
        <v>19</v>
      </c>
      <c r="N186" s="221" t="s">
        <v>43</v>
      </c>
      <c r="O186" s="85"/>
      <c r="P186" s="222">
        <f>O186*H186</f>
        <v>0</v>
      </c>
      <c r="Q186" s="222">
        <v>0</v>
      </c>
      <c r="R186" s="222">
        <f>Q186*H186</f>
        <v>0</v>
      </c>
      <c r="S186" s="222">
        <v>0</v>
      </c>
      <c r="T186" s="223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24" t="s">
        <v>219</v>
      </c>
      <c r="AT186" s="224" t="s">
        <v>159</v>
      </c>
      <c r="AU186" s="224" t="s">
        <v>81</v>
      </c>
      <c r="AY186" s="18" t="s">
        <v>156</v>
      </c>
      <c r="BE186" s="225">
        <f>IF(N186="základní",J186,0)</f>
        <v>0</v>
      </c>
      <c r="BF186" s="225">
        <f>IF(N186="snížená",J186,0)</f>
        <v>0</v>
      </c>
      <c r="BG186" s="225">
        <f>IF(N186="zákl. přenesená",J186,0)</f>
        <v>0</v>
      </c>
      <c r="BH186" s="225">
        <f>IF(N186="sníž. přenesená",J186,0)</f>
        <v>0</v>
      </c>
      <c r="BI186" s="225">
        <f>IF(N186="nulová",J186,0)</f>
        <v>0</v>
      </c>
      <c r="BJ186" s="18" t="s">
        <v>79</v>
      </c>
      <c r="BK186" s="225">
        <f>ROUND(I186*H186,2)</f>
        <v>0</v>
      </c>
      <c r="BL186" s="18" t="s">
        <v>219</v>
      </c>
      <c r="BM186" s="224" t="s">
        <v>469</v>
      </c>
    </row>
    <row r="187" spans="1:65" s="2" customFormat="1" ht="16.5" customHeight="1">
      <c r="A187" s="39"/>
      <c r="B187" s="40"/>
      <c r="C187" s="213" t="s">
        <v>470</v>
      </c>
      <c r="D187" s="213" t="s">
        <v>159</v>
      </c>
      <c r="E187" s="214" t="s">
        <v>471</v>
      </c>
      <c r="F187" s="215" t="s">
        <v>472</v>
      </c>
      <c r="G187" s="216" t="s">
        <v>172</v>
      </c>
      <c r="H187" s="217">
        <v>1</v>
      </c>
      <c r="I187" s="218"/>
      <c r="J187" s="219">
        <f>ROUND(I187*H187,2)</f>
        <v>0</v>
      </c>
      <c r="K187" s="215" t="s">
        <v>19</v>
      </c>
      <c r="L187" s="45"/>
      <c r="M187" s="220" t="s">
        <v>19</v>
      </c>
      <c r="N187" s="221" t="s">
        <v>43</v>
      </c>
      <c r="O187" s="85"/>
      <c r="P187" s="222">
        <f>O187*H187</f>
        <v>0</v>
      </c>
      <c r="Q187" s="222">
        <v>0</v>
      </c>
      <c r="R187" s="222">
        <f>Q187*H187</f>
        <v>0</v>
      </c>
      <c r="S187" s="222">
        <v>0</v>
      </c>
      <c r="T187" s="223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24" t="s">
        <v>219</v>
      </c>
      <c r="AT187" s="224" t="s">
        <v>159</v>
      </c>
      <c r="AU187" s="224" t="s">
        <v>81</v>
      </c>
      <c r="AY187" s="18" t="s">
        <v>156</v>
      </c>
      <c r="BE187" s="225">
        <f>IF(N187="základní",J187,0)</f>
        <v>0</v>
      </c>
      <c r="BF187" s="225">
        <f>IF(N187="snížená",J187,0)</f>
        <v>0</v>
      </c>
      <c r="BG187" s="225">
        <f>IF(N187="zákl. přenesená",J187,0)</f>
        <v>0</v>
      </c>
      <c r="BH187" s="225">
        <f>IF(N187="sníž. přenesená",J187,0)</f>
        <v>0</v>
      </c>
      <c r="BI187" s="225">
        <f>IF(N187="nulová",J187,0)</f>
        <v>0</v>
      </c>
      <c r="BJ187" s="18" t="s">
        <v>79</v>
      </c>
      <c r="BK187" s="225">
        <f>ROUND(I187*H187,2)</f>
        <v>0</v>
      </c>
      <c r="BL187" s="18" t="s">
        <v>219</v>
      </c>
      <c r="BM187" s="224" t="s">
        <v>473</v>
      </c>
    </row>
    <row r="188" spans="1:65" s="2" customFormat="1" ht="33" customHeight="1">
      <c r="A188" s="39"/>
      <c r="B188" s="40"/>
      <c r="C188" s="213" t="s">
        <v>474</v>
      </c>
      <c r="D188" s="213" t="s">
        <v>159</v>
      </c>
      <c r="E188" s="214" t="s">
        <v>475</v>
      </c>
      <c r="F188" s="215" t="s">
        <v>476</v>
      </c>
      <c r="G188" s="216" t="s">
        <v>172</v>
      </c>
      <c r="H188" s="217">
        <v>1</v>
      </c>
      <c r="I188" s="218"/>
      <c r="J188" s="219">
        <f>ROUND(I188*H188,2)</f>
        <v>0</v>
      </c>
      <c r="K188" s="215" t="s">
        <v>163</v>
      </c>
      <c r="L188" s="45"/>
      <c r="M188" s="220" t="s">
        <v>19</v>
      </c>
      <c r="N188" s="221" t="s">
        <v>43</v>
      </c>
      <c r="O188" s="85"/>
      <c r="P188" s="222">
        <f>O188*H188</f>
        <v>0</v>
      </c>
      <c r="Q188" s="222">
        <v>0</v>
      </c>
      <c r="R188" s="222">
        <f>Q188*H188</f>
        <v>0</v>
      </c>
      <c r="S188" s="222">
        <v>0</v>
      </c>
      <c r="T188" s="223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24" t="s">
        <v>219</v>
      </c>
      <c r="AT188" s="224" t="s">
        <v>159</v>
      </c>
      <c r="AU188" s="224" t="s">
        <v>81</v>
      </c>
      <c r="AY188" s="18" t="s">
        <v>156</v>
      </c>
      <c r="BE188" s="225">
        <f>IF(N188="základní",J188,0)</f>
        <v>0</v>
      </c>
      <c r="BF188" s="225">
        <f>IF(N188="snížená",J188,0)</f>
        <v>0</v>
      </c>
      <c r="BG188" s="225">
        <f>IF(N188="zákl. přenesená",J188,0)</f>
        <v>0</v>
      </c>
      <c r="BH188" s="225">
        <f>IF(N188="sníž. přenesená",J188,0)</f>
        <v>0</v>
      </c>
      <c r="BI188" s="225">
        <f>IF(N188="nulová",J188,0)</f>
        <v>0</v>
      </c>
      <c r="BJ188" s="18" t="s">
        <v>79</v>
      </c>
      <c r="BK188" s="225">
        <f>ROUND(I188*H188,2)</f>
        <v>0</v>
      </c>
      <c r="BL188" s="18" t="s">
        <v>219</v>
      </c>
      <c r="BM188" s="224" t="s">
        <v>477</v>
      </c>
    </row>
    <row r="189" spans="1:65" s="2" customFormat="1" ht="33" customHeight="1">
      <c r="A189" s="39"/>
      <c r="B189" s="40"/>
      <c r="C189" s="213" t="s">
        <v>478</v>
      </c>
      <c r="D189" s="213" t="s">
        <v>159</v>
      </c>
      <c r="E189" s="214" t="s">
        <v>479</v>
      </c>
      <c r="F189" s="215" t="s">
        <v>480</v>
      </c>
      <c r="G189" s="216" t="s">
        <v>207</v>
      </c>
      <c r="H189" s="217">
        <v>120</v>
      </c>
      <c r="I189" s="218"/>
      <c r="J189" s="219">
        <f>ROUND(I189*H189,2)</f>
        <v>0</v>
      </c>
      <c r="K189" s="215" t="s">
        <v>163</v>
      </c>
      <c r="L189" s="45"/>
      <c r="M189" s="220" t="s">
        <v>19</v>
      </c>
      <c r="N189" s="221" t="s">
        <v>43</v>
      </c>
      <c r="O189" s="85"/>
      <c r="P189" s="222">
        <f>O189*H189</f>
        <v>0</v>
      </c>
      <c r="Q189" s="222">
        <v>0</v>
      </c>
      <c r="R189" s="222">
        <f>Q189*H189</f>
        <v>0</v>
      </c>
      <c r="S189" s="222">
        <v>0</v>
      </c>
      <c r="T189" s="223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24" t="s">
        <v>219</v>
      </c>
      <c r="AT189" s="224" t="s">
        <v>159</v>
      </c>
      <c r="AU189" s="224" t="s">
        <v>81</v>
      </c>
      <c r="AY189" s="18" t="s">
        <v>156</v>
      </c>
      <c r="BE189" s="225">
        <f>IF(N189="základní",J189,0)</f>
        <v>0</v>
      </c>
      <c r="BF189" s="225">
        <f>IF(N189="snížená",J189,0)</f>
        <v>0</v>
      </c>
      <c r="BG189" s="225">
        <f>IF(N189="zákl. přenesená",J189,0)</f>
        <v>0</v>
      </c>
      <c r="BH189" s="225">
        <f>IF(N189="sníž. přenesená",J189,0)</f>
        <v>0</v>
      </c>
      <c r="BI189" s="225">
        <f>IF(N189="nulová",J189,0)</f>
        <v>0</v>
      </c>
      <c r="BJ189" s="18" t="s">
        <v>79</v>
      </c>
      <c r="BK189" s="225">
        <f>ROUND(I189*H189,2)</f>
        <v>0</v>
      </c>
      <c r="BL189" s="18" t="s">
        <v>219</v>
      </c>
      <c r="BM189" s="224" t="s">
        <v>481</v>
      </c>
    </row>
    <row r="190" spans="1:65" s="2" customFormat="1" ht="33" customHeight="1">
      <c r="A190" s="39"/>
      <c r="B190" s="40"/>
      <c r="C190" s="213" t="s">
        <v>482</v>
      </c>
      <c r="D190" s="213" t="s">
        <v>159</v>
      </c>
      <c r="E190" s="214" t="s">
        <v>483</v>
      </c>
      <c r="F190" s="215" t="s">
        <v>484</v>
      </c>
      <c r="G190" s="216" t="s">
        <v>207</v>
      </c>
      <c r="H190" s="217">
        <v>120</v>
      </c>
      <c r="I190" s="218"/>
      <c r="J190" s="219">
        <f>ROUND(I190*H190,2)</f>
        <v>0</v>
      </c>
      <c r="K190" s="215" t="s">
        <v>19</v>
      </c>
      <c r="L190" s="45"/>
      <c r="M190" s="220" t="s">
        <v>19</v>
      </c>
      <c r="N190" s="221" t="s">
        <v>43</v>
      </c>
      <c r="O190" s="85"/>
      <c r="P190" s="222">
        <f>O190*H190</f>
        <v>0</v>
      </c>
      <c r="Q190" s="222">
        <v>0</v>
      </c>
      <c r="R190" s="222">
        <f>Q190*H190</f>
        <v>0</v>
      </c>
      <c r="S190" s="222">
        <v>0</v>
      </c>
      <c r="T190" s="223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24" t="s">
        <v>219</v>
      </c>
      <c r="AT190" s="224" t="s">
        <v>159</v>
      </c>
      <c r="AU190" s="224" t="s">
        <v>81</v>
      </c>
      <c r="AY190" s="18" t="s">
        <v>156</v>
      </c>
      <c r="BE190" s="225">
        <f>IF(N190="základní",J190,0)</f>
        <v>0</v>
      </c>
      <c r="BF190" s="225">
        <f>IF(N190="snížená",J190,0)</f>
        <v>0</v>
      </c>
      <c r="BG190" s="225">
        <f>IF(N190="zákl. přenesená",J190,0)</f>
        <v>0</v>
      </c>
      <c r="BH190" s="225">
        <f>IF(N190="sníž. přenesená",J190,0)</f>
        <v>0</v>
      </c>
      <c r="BI190" s="225">
        <f>IF(N190="nulová",J190,0)</f>
        <v>0</v>
      </c>
      <c r="BJ190" s="18" t="s">
        <v>79</v>
      </c>
      <c r="BK190" s="225">
        <f>ROUND(I190*H190,2)</f>
        <v>0</v>
      </c>
      <c r="BL190" s="18" t="s">
        <v>219</v>
      </c>
      <c r="BM190" s="224" t="s">
        <v>485</v>
      </c>
    </row>
    <row r="191" spans="1:65" s="2" customFormat="1" ht="33" customHeight="1">
      <c r="A191" s="39"/>
      <c r="B191" s="40"/>
      <c r="C191" s="213" t="s">
        <v>486</v>
      </c>
      <c r="D191" s="213" t="s">
        <v>159</v>
      </c>
      <c r="E191" s="214" t="s">
        <v>479</v>
      </c>
      <c r="F191" s="215" t="s">
        <v>480</v>
      </c>
      <c r="G191" s="216" t="s">
        <v>207</v>
      </c>
      <c r="H191" s="217">
        <v>120</v>
      </c>
      <c r="I191" s="218"/>
      <c r="J191" s="219">
        <f>ROUND(I191*H191,2)</f>
        <v>0</v>
      </c>
      <c r="K191" s="215" t="s">
        <v>163</v>
      </c>
      <c r="L191" s="45"/>
      <c r="M191" s="220" t="s">
        <v>19</v>
      </c>
      <c r="N191" s="221" t="s">
        <v>43</v>
      </c>
      <c r="O191" s="85"/>
      <c r="P191" s="222">
        <f>O191*H191</f>
        <v>0</v>
      </c>
      <c r="Q191" s="222">
        <v>0</v>
      </c>
      <c r="R191" s="222">
        <f>Q191*H191</f>
        <v>0</v>
      </c>
      <c r="S191" s="222">
        <v>0</v>
      </c>
      <c r="T191" s="223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24" t="s">
        <v>219</v>
      </c>
      <c r="AT191" s="224" t="s">
        <v>159</v>
      </c>
      <c r="AU191" s="224" t="s">
        <v>81</v>
      </c>
      <c r="AY191" s="18" t="s">
        <v>156</v>
      </c>
      <c r="BE191" s="225">
        <f>IF(N191="základní",J191,0)</f>
        <v>0</v>
      </c>
      <c r="BF191" s="225">
        <f>IF(N191="snížená",J191,0)</f>
        <v>0</v>
      </c>
      <c r="BG191" s="225">
        <f>IF(N191="zákl. přenesená",J191,0)</f>
        <v>0</v>
      </c>
      <c r="BH191" s="225">
        <f>IF(N191="sníž. přenesená",J191,0)</f>
        <v>0</v>
      </c>
      <c r="BI191" s="225">
        <f>IF(N191="nulová",J191,0)</f>
        <v>0</v>
      </c>
      <c r="BJ191" s="18" t="s">
        <v>79</v>
      </c>
      <c r="BK191" s="225">
        <f>ROUND(I191*H191,2)</f>
        <v>0</v>
      </c>
      <c r="BL191" s="18" t="s">
        <v>219</v>
      </c>
      <c r="BM191" s="224" t="s">
        <v>487</v>
      </c>
    </row>
    <row r="192" spans="1:65" s="2" customFormat="1" ht="12">
      <c r="A192" s="39"/>
      <c r="B192" s="40"/>
      <c r="C192" s="213" t="s">
        <v>488</v>
      </c>
      <c r="D192" s="213" t="s">
        <v>159</v>
      </c>
      <c r="E192" s="214" t="s">
        <v>489</v>
      </c>
      <c r="F192" s="215" t="s">
        <v>490</v>
      </c>
      <c r="G192" s="216" t="s">
        <v>207</v>
      </c>
      <c r="H192" s="217">
        <v>120</v>
      </c>
      <c r="I192" s="218"/>
      <c r="J192" s="219">
        <f>ROUND(I192*H192,2)</f>
        <v>0</v>
      </c>
      <c r="K192" s="215" t="s">
        <v>19</v>
      </c>
      <c r="L192" s="45"/>
      <c r="M192" s="220" t="s">
        <v>19</v>
      </c>
      <c r="N192" s="221" t="s">
        <v>43</v>
      </c>
      <c r="O192" s="85"/>
      <c r="P192" s="222">
        <f>O192*H192</f>
        <v>0</v>
      </c>
      <c r="Q192" s="222">
        <v>0</v>
      </c>
      <c r="R192" s="222">
        <f>Q192*H192</f>
        <v>0</v>
      </c>
      <c r="S192" s="222">
        <v>0</v>
      </c>
      <c r="T192" s="223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24" t="s">
        <v>219</v>
      </c>
      <c r="AT192" s="224" t="s">
        <v>159</v>
      </c>
      <c r="AU192" s="224" t="s">
        <v>81</v>
      </c>
      <c r="AY192" s="18" t="s">
        <v>156</v>
      </c>
      <c r="BE192" s="225">
        <f>IF(N192="základní",J192,0)</f>
        <v>0</v>
      </c>
      <c r="BF192" s="225">
        <f>IF(N192="snížená",J192,0)</f>
        <v>0</v>
      </c>
      <c r="BG192" s="225">
        <f>IF(N192="zákl. přenesená",J192,0)</f>
        <v>0</v>
      </c>
      <c r="BH192" s="225">
        <f>IF(N192="sníž. přenesená",J192,0)</f>
        <v>0</v>
      </c>
      <c r="BI192" s="225">
        <f>IF(N192="nulová",J192,0)</f>
        <v>0</v>
      </c>
      <c r="BJ192" s="18" t="s">
        <v>79</v>
      </c>
      <c r="BK192" s="225">
        <f>ROUND(I192*H192,2)</f>
        <v>0</v>
      </c>
      <c r="BL192" s="18" t="s">
        <v>219</v>
      </c>
      <c r="BM192" s="224" t="s">
        <v>491</v>
      </c>
    </row>
    <row r="193" spans="1:65" s="2" customFormat="1" ht="12">
      <c r="A193" s="39"/>
      <c r="B193" s="40"/>
      <c r="C193" s="213" t="s">
        <v>492</v>
      </c>
      <c r="D193" s="213" t="s">
        <v>159</v>
      </c>
      <c r="E193" s="214" t="s">
        <v>493</v>
      </c>
      <c r="F193" s="215" t="s">
        <v>494</v>
      </c>
      <c r="G193" s="216" t="s">
        <v>172</v>
      </c>
      <c r="H193" s="217">
        <v>24</v>
      </c>
      <c r="I193" s="218"/>
      <c r="J193" s="219">
        <f>ROUND(I193*H193,2)</f>
        <v>0</v>
      </c>
      <c r="K193" s="215" t="s">
        <v>19</v>
      </c>
      <c r="L193" s="45"/>
      <c r="M193" s="220" t="s">
        <v>19</v>
      </c>
      <c r="N193" s="221" t="s">
        <v>43</v>
      </c>
      <c r="O193" s="85"/>
      <c r="P193" s="222">
        <f>O193*H193</f>
        <v>0</v>
      </c>
      <c r="Q193" s="222">
        <v>0</v>
      </c>
      <c r="R193" s="222">
        <f>Q193*H193</f>
        <v>0</v>
      </c>
      <c r="S193" s="222">
        <v>0</v>
      </c>
      <c r="T193" s="223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24" t="s">
        <v>219</v>
      </c>
      <c r="AT193" s="224" t="s">
        <v>159</v>
      </c>
      <c r="AU193" s="224" t="s">
        <v>81</v>
      </c>
      <c r="AY193" s="18" t="s">
        <v>156</v>
      </c>
      <c r="BE193" s="225">
        <f>IF(N193="základní",J193,0)</f>
        <v>0</v>
      </c>
      <c r="BF193" s="225">
        <f>IF(N193="snížená",J193,0)</f>
        <v>0</v>
      </c>
      <c r="BG193" s="225">
        <f>IF(N193="zákl. přenesená",J193,0)</f>
        <v>0</v>
      </c>
      <c r="BH193" s="225">
        <f>IF(N193="sníž. přenesená",J193,0)</f>
        <v>0</v>
      </c>
      <c r="BI193" s="225">
        <f>IF(N193="nulová",J193,0)</f>
        <v>0</v>
      </c>
      <c r="BJ193" s="18" t="s">
        <v>79</v>
      </c>
      <c r="BK193" s="225">
        <f>ROUND(I193*H193,2)</f>
        <v>0</v>
      </c>
      <c r="BL193" s="18" t="s">
        <v>219</v>
      </c>
      <c r="BM193" s="224" t="s">
        <v>495</v>
      </c>
    </row>
    <row r="194" spans="1:65" s="2" customFormat="1" ht="21.75" customHeight="1">
      <c r="A194" s="39"/>
      <c r="B194" s="40"/>
      <c r="C194" s="213" t="s">
        <v>496</v>
      </c>
      <c r="D194" s="213" t="s">
        <v>159</v>
      </c>
      <c r="E194" s="214" t="s">
        <v>497</v>
      </c>
      <c r="F194" s="215" t="s">
        <v>498</v>
      </c>
      <c r="G194" s="216" t="s">
        <v>172</v>
      </c>
      <c r="H194" s="217">
        <v>12</v>
      </c>
      <c r="I194" s="218"/>
      <c r="J194" s="219">
        <f>ROUND(I194*H194,2)</f>
        <v>0</v>
      </c>
      <c r="K194" s="215" t="s">
        <v>19</v>
      </c>
      <c r="L194" s="45"/>
      <c r="M194" s="220" t="s">
        <v>19</v>
      </c>
      <c r="N194" s="221" t="s">
        <v>43</v>
      </c>
      <c r="O194" s="85"/>
      <c r="P194" s="222">
        <f>O194*H194</f>
        <v>0</v>
      </c>
      <c r="Q194" s="222">
        <v>0</v>
      </c>
      <c r="R194" s="222">
        <f>Q194*H194</f>
        <v>0</v>
      </c>
      <c r="S194" s="222">
        <v>0</v>
      </c>
      <c r="T194" s="223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24" t="s">
        <v>219</v>
      </c>
      <c r="AT194" s="224" t="s">
        <v>159</v>
      </c>
      <c r="AU194" s="224" t="s">
        <v>81</v>
      </c>
      <c r="AY194" s="18" t="s">
        <v>156</v>
      </c>
      <c r="BE194" s="225">
        <f>IF(N194="základní",J194,0)</f>
        <v>0</v>
      </c>
      <c r="BF194" s="225">
        <f>IF(N194="snížená",J194,0)</f>
        <v>0</v>
      </c>
      <c r="BG194" s="225">
        <f>IF(N194="zákl. přenesená",J194,0)</f>
        <v>0</v>
      </c>
      <c r="BH194" s="225">
        <f>IF(N194="sníž. přenesená",J194,0)</f>
        <v>0</v>
      </c>
      <c r="BI194" s="225">
        <f>IF(N194="nulová",J194,0)</f>
        <v>0</v>
      </c>
      <c r="BJ194" s="18" t="s">
        <v>79</v>
      </c>
      <c r="BK194" s="225">
        <f>ROUND(I194*H194,2)</f>
        <v>0</v>
      </c>
      <c r="BL194" s="18" t="s">
        <v>219</v>
      </c>
      <c r="BM194" s="224" t="s">
        <v>499</v>
      </c>
    </row>
    <row r="195" spans="1:65" s="2" customFormat="1" ht="21.75" customHeight="1">
      <c r="A195" s="39"/>
      <c r="B195" s="40"/>
      <c r="C195" s="213" t="s">
        <v>500</v>
      </c>
      <c r="D195" s="213" t="s">
        <v>159</v>
      </c>
      <c r="E195" s="214" t="s">
        <v>501</v>
      </c>
      <c r="F195" s="215" t="s">
        <v>502</v>
      </c>
      <c r="G195" s="216" t="s">
        <v>172</v>
      </c>
      <c r="H195" s="217">
        <v>12</v>
      </c>
      <c r="I195" s="218"/>
      <c r="J195" s="219">
        <f>ROUND(I195*H195,2)</f>
        <v>0</v>
      </c>
      <c r="K195" s="215" t="s">
        <v>19</v>
      </c>
      <c r="L195" s="45"/>
      <c r="M195" s="220" t="s">
        <v>19</v>
      </c>
      <c r="N195" s="221" t="s">
        <v>43</v>
      </c>
      <c r="O195" s="85"/>
      <c r="P195" s="222">
        <f>O195*H195</f>
        <v>0</v>
      </c>
      <c r="Q195" s="222">
        <v>0</v>
      </c>
      <c r="R195" s="222">
        <f>Q195*H195</f>
        <v>0</v>
      </c>
      <c r="S195" s="222">
        <v>0</v>
      </c>
      <c r="T195" s="223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24" t="s">
        <v>219</v>
      </c>
      <c r="AT195" s="224" t="s">
        <v>159</v>
      </c>
      <c r="AU195" s="224" t="s">
        <v>81</v>
      </c>
      <c r="AY195" s="18" t="s">
        <v>156</v>
      </c>
      <c r="BE195" s="225">
        <f>IF(N195="základní",J195,0)</f>
        <v>0</v>
      </c>
      <c r="BF195" s="225">
        <f>IF(N195="snížená",J195,0)</f>
        <v>0</v>
      </c>
      <c r="BG195" s="225">
        <f>IF(N195="zákl. přenesená",J195,0)</f>
        <v>0</v>
      </c>
      <c r="BH195" s="225">
        <f>IF(N195="sníž. přenesená",J195,0)</f>
        <v>0</v>
      </c>
      <c r="BI195" s="225">
        <f>IF(N195="nulová",J195,0)</f>
        <v>0</v>
      </c>
      <c r="BJ195" s="18" t="s">
        <v>79</v>
      </c>
      <c r="BK195" s="225">
        <f>ROUND(I195*H195,2)</f>
        <v>0</v>
      </c>
      <c r="BL195" s="18" t="s">
        <v>219</v>
      </c>
      <c r="BM195" s="224" t="s">
        <v>503</v>
      </c>
    </row>
    <row r="196" spans="1:65" s="2" customFormat="1" ht="12">
      <c r="A196" s="39"/>
      <c r="B196" s="40"/>
      <c r="C196" s="213" t="s">
        <v>504</v>
      </c>
      <c r="D196" s="213" t="s">
        <v>159</v>
      </c>
      <c r="E196" s="214" t="s">
        <v>505</v>
      </c>
      <c r="F196" s="215" t="s">
        <v>506</v>
      </c>
      <c r="G196" s="216" t="s">
        <v>172</v>
      </c>
      <c r="H196" s="217">
        <v>6</v>
      </c>
      <c r="I196" s="218"/>
      <c r="J196" s="219">
        <f>ROUND(I196*H196,2)</f>
        <v>0</v>
      </c>
      <c r="K196" s="215" t="s">
        <v>163</v>
      </c>
      <c r="L196" s="45"/>
      <c r="M196" s="220" t="s">
        <v>19</v>
      </c>
      <c r="N196" s="221" t="s">
        <v>43</v>
      </c>
      <c r="O196" s="85"/>
      <c r="P196" s="222">
        <f>O196*H196</f>
        <v>0</v>
      </c>
      <c r="Q196" s="222">
        <v>0</v>
      </c>
      <c r="R196" s="222">
        <f>Q196*H196</f>
        <v>0</v>
      </c>
      <c r="S196" s="222">
        <v>0</v>
      </c>
      <c r="T196" s="223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24" t="s">
        <v>219</v>
      </c>
      <c r="AT196" s="224" t="s">
        <v>159</v>
      </c>
      <c r="AU196" s="224" t="s">
        <v>81</v>
      </c>
      <c r="AY196" s="18" t="s">
        <v>156</v>
      </c>
      <c r="BE196" s="225">
        <f>IF(N196="základní",J196,0)</f>
        <v>0</v>
      </c>
      <c r="BF196" s="225">
        <f>IF(N196="snížená",J196,0)</f>
        <v>0</v>
      </c>
      <c r="BG196" s="225">
        <f>IF(N196="zákl. přenesená",J196,0)</f>
        <v>0</v>
      </c>
      <c r="BH196" s="225">
        <f>IF(N196="sníž. přenesená",J196,0)</f>
        <v>0</v>
      </c>
      <c r="BI196" s="225">
        <f>IF(N196="nulová",J196,0)</f>
        <v>0</v>
      </c>
      <c r="BJ196" s="18" t="s">
        <v>79</v>
      </c>
      <c r="BK196" s="225">
        <f>ROUND(I196*H196,2)</f>
        <v>0</v>
      </c>
      <c r="BL196" s="18" t="s">
        <v>219</v>
      </c>
      <c r="BM196" s="224" t="s">
        <v>507</v>
      </c>
    </row>
    <row r="197" spans="1:65" s="2" customFormat="1" ht="12">
      <c r="A197" s="39"/>
      <c r="B197" s="40"/>
      <c r="C197" s="213" t="s">
        <v>508</v>
      </c>
      <c r="D197" s="213" t="s">
        <v>159</v>
      </c>
      <c r="E197" s="214" t="s">
        <v>509</v>
      </c>
      <c r="F197" s="215" t="s">
        <v>510</v>
      </c>
      <c r="G197" s="216" t="s">
        <v>172</v>
      </c>
      <c r="H197" s="217">
        <v>6</v>
      </c>
      <c r="I197" s="218"/>
      <c r="J197" s="219">
        <f>ROUND(I197*H197,2)</f>
        <v>0</v>
      </c>
      <c r="K197" s="215" t="s">
        <v>19</v>
      </c>
      <c r="L197" s="45"/>
      <c r="M197" s="220" t="s">
        <v>19</v>
      </c>
      <c r="N197" s="221" t="s">
        <v>43</v>
      </c>
      <c r="O197" s="85"/>
      <c r="P197" s="222">
        <f>O197*H197</f>
        <v>0</v>
      </c>
      <c r="Q197" s="222">
        <v>0</v>
      </c>
      <c r="R197" s="222">
        <f>Q197*H197</f>
        <v>0</v>
      </c>
      <c r="S197" s="222">
        <v>0</v>
      </c>
      <c r="T197" s="223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24" t="s">
        <v>219</v>
      </c>
      <c r="AT197" s="224" t="s">
        <v>159</v>
      </c>
      <c r="AU197" s="224" t="s">
        <v>81</v>
      </c>
      <c r="AY197" s="18" t="s">
        <v>156</v>
      </c>
      <c r="BE197" s="225">
        <f>IF(N197="základní",J197,0)</f>
        <v>0</v>
      </c>
      <c r="BF197" s="225">
        <f>IF(N197="snížená",J197,0)</f>
        <v>0</v>
      </c>
      <c r="BG197" s="225">
        <f>IF(N197="zákl. přenesená",J197,0)</f>
        <v>0</v>
      </c>
      <c r="BH197" s="225">
        <f>IF(N197="sníž. přenesená",J197,0)</f>
        <v>0</v>
      </c>
      <c r="BI197" s="225">
        <f>IF(N197="nulová",J197,0)</f>
        <v>0</v>
      </c>
      <c r="BJ197" s="18" t="s">
        <v>79</v>
      </c>
      <c r="BK197" s="225">
        <f>ROUND(I197*H197,2)</f>
        <v>0</v>
      </c>
      <c r="BL197" s="18" t="s">
        <v>219</v>
      </c>
      <c r="BM197" s="224" t="s">
        <v>511</v>
      </c>
    </row>
    <row r="198" spans="1:65" s="2" customFormat="1" ht="12">
      <c r="A198" s="39"/>
      <c r="B198" s="40"/>
      <c r="C198" s="213" t="s">
        <v>512</v>
      </c>
      <c r="D198" s="213" t="s">
        <v>159</v>
      </c>
      <c r="E198" s="214" t="s">
        <v>513</v>
      </c>
      <c r="F198" s="215" t="s">
        <v>514</v>
      </c>
      <c r="G198" s="216" t="s">
        <v>172</v>
      </c>
      <c r="H198" s="217">
        <v>2</v>
      </c>
      <c r="I198" s="218"/>
      <c r="J198" s="219">
        <f>ROUND(I198*H198,2)</f>
        <v>0</v>
      </c>
      <c r="K198" s="215" t="s">
        <v>163</v>
      </c>
      <c r="L198" s="45"/>
      <c r="M198" s="220" t="s">
        <v>19</v>
      </c>
      <c r="N198" s="221" t="s">
        <v>43</v>
      </c>
      <c r="O198" s="85"/>
      <c r="P198" s="222">
        <f>O198*H198</f>
        <v>0</v>
      </c>
      <c r="Q198" s="222">
        <v>0</v>
      </c>
      <c r="R198" s="222">
        <f>Q198*H198</f>
        <v>0</v>
      </c>
      <c r="S198" s="222">
        <v>0</v>
      </c>
      <c r="T198" s="223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24" t="s">
        <v>219</v>
      </c>
      <c r="AT198" s="224" t="s">
        <v>159</v>
      </c>
      <c r="AU198" s="224" t="s">
        <v>81</v>
      </c>
      <c r="AY198" s="18" t="s">
        <v>156</v>
      </c>
      <c r="BE198" s="225">
        <f>IF(N198="základní",J198,0)</f>
        <v>0</v>
      </c>
      <c r="BF198" s="225">
        <f>IF(N198="snížená",J198,0)</f>
        <v>0</v>
      </c>
      <c r="BG198" s="225">
        <f>IF(N198="zákl. přenesená",J198,0)</f>
        <v>0</v>
      </c>
      <c r="BH198" s="225">
        <f>IF(N198="sníž. přenesená",J198,0)</f>
        <v>0</v>
      </c>
      <c r="BI198" s="225">
        <f>IF(N198="nulová",J198,0)</f>
        <v>0</v>
      </c>
      <c r="BJ198" s="18" t="s">
        <v>79</v>
      </c>
      <c r="BK198" s="225">
        <f>ROUND(I198*H198,2)</f>
        <v>0</v>
      </c>
      <c r="BL198" s="18" t="s">
        <v>219</v>
      </c>
      <c r="BM198" s="224" t="s">
        <v>515</v>
      </c>
    </row>
    <row r="199" spans="1:65" s="2" customFormat="1" ht="16.5" customHeight="1">
      <c r="A199" s="39"/>
      <c r="B199" s="40"/>
      <c r="C199" s="213" t="s">
        <v>516</v>
      </c>
      <c r="D199" s="213" t="s">
        <v>159</v>
      </c>
      <c r="E199" s="214" t="s">
        <v>517</v>
      </c>
      <c r="F199" s="215" t="s">
        <v>518</v>
      </c>
      <c r="G199" s="216" t="s">
        <v>172</v>
      </c>
      <c r="H199" s="217">
        <v>2</v>
      </c>
      <c r="I199" s="218"/>
      <c r="J199" s="219">
        <f>ROUND(I199*H199,2)</f>
        <v>0</v>
      </c>
      <c r="K199" s="215" t="s">
        <v>19</v>
      </c>
      <c r="L199" s="45"/>
      <c r="M199" s="220" t="s">
        <v>19</v>
      </c>
      <c r="N199" s="221" t="s">
        <v>43</v>
      </c>
      <c r="O199" s="85"/>
      <c r="P199" s="222">
        <f>O199*H199</f>
        <v>0</v>
      </c>
      <c r="Q199" s="222">
        <v>0</v>
      </c>
      <c r="R199" s="222">
        <f>Q199*H199</f>
        <v>0</v>
      </c>
      <c r="S199" s="222">
        <v>0</v>
      </c>
      <c r="T199" s="223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24" t="s">
        <v>219</v>
      </c>
      <c r="AT199" s="224" t="s">
        <v>159</v>
      </c>
      <c r="AU199" s="224" t="s">
        <v>81</v>
      </c>
      <c r="AY199" s="18" t="s">
        <v>156</v>
      </c>
      <c r="BE199" s="225">
        <f>IF(N199="základní",J199,0)</f>
        <v>0</v>
      </c>
      <c r="BF199" s="225">
        <f>IF(N199="snížená",J199,0)</f>
        <v>0</v>
      </c>
      <c r="BG199" s="225">
        <f>IF(N199="zákl. přenesená",J199,0)</f>
        <v>0</v>
      </c>
      <c r="BH199" s="225">
        <f>IF(N199="sníž. přenesená",J199,0)</f>
        <v>0</v>
      </c>
      <c r="BI199" s="225">
        <f>IF(N199="nulová",J199,0)</f>
        <v>0</v>
      </c>
      <c r="BJ199" s="18" t="s">
        <v>79</v>
      </c>
      <c r="BK199" s="225">
        <f>ROUND(I199*H199,2)</f>
        <v>0</v>
      </c>
      <c r="BL199" s="18" t="s">
        <v>219</v>
      </c>
      <c r="BM199" s="224" t="s">
        <v>519</v>
      </c>
    </row>
    <row r="200" spans="1:65" s="2" customFormat="1" ht="16.5" customHeight="1">
      <c r="A200" s="39"/>
      <c r="B200" s="40"/>
      <c r="C200" s="213" t="s">
        <v>520</v>
      </c>
      <c r="D200" s="213" t="s">
        <v>159</v>
      </c>
      <c r="E200" s="214" t="s">
        <v>521</v>
      </c>
      <c r="F200" s="215" t="s">
        <v>522</v>
      </c>
      <c r="G200" s="216" t="s">
        <v>172</v>
      </c>
      <c r="H200" s="217">
        <v>1</v>
      </c>
      <c r="I200" s="218"/>
      <c r="J200" s="219">
        <f>ROUND(I200*H200,2)</f>
        <v>0</v>
      </c>
      <c r="K200" s="215" t="s">
        <v>19</v>
      </c>
      <c r="L200" s="45"/>
      <c r="M200" s="220" t="s">
        <v>19</v>
      </c>
      <c r="N200" s="221" t="s">
        <v>43</v>
      </c>
      <c r="O200" s="85"/>
      <c r="P200" s="222">
        <f>O200*H200</f>
        <v>0</v>
      </c>
      <c r="Q200" s="222">
        <v>0</v>
      </c>
      <c r="R200" s="222">
        <f>Q200*H200</f>
        <v>0</v>
      </c>
      <c r="S200" s="222">
        <v>0</v>
      </c>
      <c r="T200" s="223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24" t="s">
        <v>219</v>
      </c>
      <c r="AT200" s="224" t="s">
        <v>159</v>
      </c>
      <c r="AU200" s="224" t="s">
        <v>81</v>
      </c>
      <c r="AY200" s="18" t="s">
        <v>156</v>
      </c>
      <c r="BE200" s="225">
        <f>IF(N200="základní",J200,0)</f>
        <v>0</v>
      </c>
      <c r="BF200" s="225">
        <f>IF(N200="snížená",J200,0)</f>
        <v>0</v>
      </c>
      <c r="BG200" s="225">
        <f>IF(N200="zákl. přenesená",J200,0)</f>
        <v>0</v>
      </c>
      <c r="BH200" s="225">
        <f>IF(N200="sníž. přenesená",J200,0)</f>
        <v>0</v>
      </c>
      <c r="BI200" s="225">
        <f>IF(N200="nulová",J200,0)</f>
        <v>0</v>
      </c>
      <c r="BJ200" s="18" t="s">
        <v>79</v>
      </c>
      <c r="BK200" s="225">
        <f>ROUND(I200*H200,2)</f>
        <v>0</v>
      </c>
      <c r="BL200" s="18" t="s">
        <v>219</v>
      </c>
      <c r="BM200" s="224" t="s">
        <v>523</v>
      </c>
    </row>
    <row r="201" spans="1:65" s="2" customFormat="1" ht="44.25" customHeight="1">
      <c r="A201" s="39"/>
      <c r="B201" s="40"/>
      <c r="C201" s="213" t="s">
        <v>524</v>
      </c>
      <c r="D201" s="213" t="s">
        <v>159</v>
      </c>
      <c r="E201" s="214" t="s">
        <v>525</v>
      </c>
      <c r="F201" s="215" t="s">
        <v>526</v>
      </c>
      <c r="G201" s="216" t="s">
        <v>172</v>
      </c>
      <c r="H201" s="217">
        <v>1</v>
      </c>
      <c r="I201" s="218"/>
      <c r="J201" s="219">
        <f>ROUND(I201*H201,2)</f>
        <v>0</v>
      </c>
      <c r="K201" s="215" t="s">
        <v>163</v>
      </c>
      <c r="L201" s="45"/>
      <c r="M201" s="220" t="s">
        <v>19</v>
      </c>
      <c r="N201" s="221" t="s">
        <v>43</v>
      </c>
      <c r="O201" s="85"/>
      <c r="P201" s="222">
        <f>O201*H201</f>
        <v>0</v>
      </c>
      <c r="Q201" s="222">
        <v>0</v>
      </c>
      <c r="R201" s="222">
        <f>Q201*H201</f>
        <v>0</v>
      </c>
      <c r="S201" s="222">
        <v>0</v>
      </c>
      <c r="T201" s="223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24" t="s">
        <v>219</v>
      </c>
      <c r="AT201" s="224" t="s">
        <v>159</v>
      </c>
      <c r="AU201" s="224" t="s">
        <v>81</v>
      </c>
      <c r="AY201" s="18" t="s">
        <v>156</v>
      </c>
      <c r="BE201" s="225">
        <f>IF(N201="základní",J201,0)</f>
        <v>0</v>
      </c>
      <c r="BF201" s="225">
        <f>IF(N201="snížená",J201,0)</f>
        <v>0</v>
      </c>
      <c r="BG201" s="225">
        <f>IF(N201="zákl. přenesená",J201,0)</f>
        <v>0</v>
      </c>
      <c r="BH201" s="225">
        <f>IF(N201="sníž. přenesená",J201,0)</f>
        <v>0</v>
      </c>
      <c r="BI201" s="225">
        <f>IF(N201="nulová",J201,0)</f>
        <v>0</v>
      </c>
      <c r="BJ201" s="18" t="s">
        <v>79</v>
      </c>
      <c r="BK201" s="225">
        <f>ROUND(I201*H201,2)</f>
        <v>0</v>
      </c>
      <c r="BL201" s="18" t="s">
        <v>219</v>
      </c>
      <c r="BM201" s="224" t="s">
        <v>527</v>
      </c>
    </row>
    <row r="202" spans="1:65" s="2" customFormat="1" ht="16.5" customHeight="1">
      <c r="A202" s="39"/>
      <c r="B202" s="40"/>
      <c r="C202" s="213" t="s">
        <v>528</v>
      </c>
      <c r="D202" s="213" t="s">
        <v>159</v>
      </c>
      <c r="E202" s="214" t="s">
        <v>529</v>
      </c>
      <c r="F202" s="215" t="s">
        <v>530</v>
      </c>
      <c r="G202" s="216" t="s">
        <v>172</v>
      </c>
      <c r="H202" s="217">
        <v>1</v>
      </c>
      <c r="I202" s="218"/>
      <c r="J202" s="219">
        <f>ROUND(I202*H202,2)</f>
        <v>0</v>
      </c>
      <c r="K202" s="215" t="s">
        <v>19</v>
      </c>
      <c r="L202" s="45"/>
      <c r="M202" s="220" t="s">
        <v>19</v>
      </c>
      <c r="N202" s="221" t="s">
        <v>43</v>
      </c>
      <c r="O202" s="85"/>
      <c r="P202" s="222">
        <f>O202*H202</f>
        <v>0</v>
      </c>
      <c r="Q202" s="222">
        <v>0</v>
      </c>
      <c r="R202" s="222">
        <f>Q202*H202</f>
        <v>0</v>
      </c>
      <c r="S202" s="222">
        <v>0</v>
      </c>
      <c r="T202" s="223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24" t="s">
        <v>219</v>
      </c>
      <c r="AT202" s="224" t="s">
        <v>159</v>
      </c>
      <c r="AU202" s="224" t="s">
        <v>81</v>
      </c>
      <c r="AY202" s="18" t="s">
        <v>156</v>
      </c>
      <c r="BE202" s="225">
        <f>IF(N202="základní",J202,0)</f>
        <v>0</v>
      </c>
      <c r="BF202" s="225">
        <f>IF(N202="snížená",J202,0)</f>
        <v>0</v>
      </c>
      <c r="BG202" s="225">
        <f>IF(N202="zákl. přenesená",J202,0)</f>
        <v>0</v>
      </c>
      <c r="BH202" s="225">
        <f>IF(N202="sníž. přenesená",J202,0)</f>
        <v>0</v>
      </c>
      <c r="BI202" s="225">
        <f>IF(N202="nulová",J202,0)</f>
        <v>0</v>
      </c>
      <c r="BJ202" s="18" t="s">
        <v>79</v>
      </c>
      <c r="BK202" s="225">
        <f>ROUND(I202*H202,2)</f>
        <v>0</v>
      </c>
      <c r="BL202" s="18" t="s">
        <v>219</v>
      </c>
      <c r="BM202" s="224" t="s">
        <v>531</v>
      </c>
    </row>
    <row r="203" spans="1:65" s="2" customFormat="1" ht="12">
      <c r="A203" s="39"/>
      <c r="B203" s="40"/>
      <c r="C203" s="213" t="s">
        <v>532</v>
      </c>
      <c r="D203" s="213" t="s">
        <v>159</v>
      </c>
      <c r="E203" s="214" t="s">
        <v>533</v>
      </c>
      <c r="F203" s="215" t="s">
        <v>534</v>
      </c>
      <c r="G203" s="216" t="s">
        <v>172</v>
      </c>
      <c r="H203" s="217">
        <v>2</v>
      </c>
      <c r="I203" s="218"/>
      <c r="J203" s="219">
        <f>ROUND(I203*H203,2)</f>
        <v>0</v>
      </c>
      <c r="K203" s="215" t="s">
        <v>163</v>
      </c>
      <c r="L203" s="45"/>
      <c r="M203" s="220" t="s">
        <v>19</v>
      </c>
      <c r="N203" s="221" t="s">
        <v>43</v>
      </c>
      <c r="O203" s="85"/>
      <c r="P203" s="222">
        <f>O203*H203</f>
        <v>0</v>
      </c>
      <c r="Q203" s="222">
        <v>0</v>
      </c>
      <c r="R203" s="222">
        <f>Q203*H203</f>
        <v>0</v>
      </c>
      <c r="S203" s="222">
        <v>0</v>
      </c>
      <c r="T203" s="223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24" t="s">
        <v>219</v>
      </c>
      <c r="AT203" s="224" t="s">
        <v>159</v>
      </c>
      <c r="AU203" s="224" t="s">
        <v>81</v>
      </c>
      <c r="AY203" s="18" t="s">
        <v>156</v>
      </c>
      <c r="BE203" s="225">
        <f>IF(N203="základní",J203,0)</f>
        <v>0</v>
      </c>
      <c r="BF203" s="225">
        <f>IF(N203="snížená",J203,0)</f>
        <v>0</v>
      </c>
      <c r="BG203" s="225">
        <f>IF(N203="zákl. přenesená",J203,0)</f>
        <v>0</v>
      </c>
      <c r="BH203" s="225">
        <f>IF(N203="sníž. přenesená",J203,0)</f>
        <v>0</v>
      </c>
      <c r="BI203" s="225">
        <f>IF(N203="nulová",J203,0)</f>
        <v>0</v>
      </c>
      <c r="BJ203" s="18" t="s">
        <v>79</v>
      </c>
      <c r="BK203" s="225">
        <f>ROUND(I203*H203,2)</f>
        <v>0</v>
      </c>
      <c r="BL203" s="18" t="s">
        <v>219</v>
      </c>
      <c r="BM203" s="224" t="s">
        <v>535</v>
      </c>
    </row>
    <row r="204" spans="1:65" s="2" customFormat="1" ht="12">
      <c r="A204" s="39"/>
      <c r="B204" s="40"/>
      <c r="C204" s="213" t="s">
        <v>536</v>
      </c>
      <c r="D204" s="213" t="s">
        <v>159</v>
      </c>
      <c r="E204" s="214" t="s">
        <v>537</v>
      </c>
      <c r="F204" s="215" t="s">
        <v>538</v>
      </c>
      <c r="G204" s="216" t="s">
        <v>172</v>
      </c>
      <c r="H204" s="217">
        <v>2</v>
      </c>
      <c r="I204" s="218"/>
      <c r="J204" s="219">
        <f>ROUND(I204*H204,2)</f>
        <v>0</v>
      </c>
      <c r="K204" s="215" t="s">
        <v>19</v>
      </c>
      <c r="L204" s="45"/>
      <c r="M204" s="220" t="s">
        <v>19</v>
      </c>
      <c r="N204" s="221" t="s">
        <v>43</v>
      </c>
      <c r="O204" s="85"/>
      <c r="P204" s="222">
        <f>O204*H204</f>
        <v>0</v>
      </c>
      <c r="Q204" s="222">
        <v>0</v>
      </c>
      <c r="R204" s="222">
        <f>Q204*H204</f>
        <v>0</v>
      </c>
      <c r="S204" s="222">
        <v>0</v>
      </c>
      <c r="T204" s="223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24" t="s">
        <v>219</v>
      </c>
      <c r="AT204" s="224" t="s">
        <v>159</v>
      </c>
      <c r="AU204" s="224" t="s">
        <v>81</v>
      </c>
      <c r="AY204" s="18" t="s">
        <v>156</v>
      </c>
      <c r="BE204" s="225">
        <f>IF(N204="základní",J204,0)</f>
        <v>0</v>
      </c>
      <c r="BF204" s="225">
        <f>IF(N204="snížená",J204,0)</f>
        <v>0</v>
      </c>
      <c r="BG204" s="225">
        <f>IF(N204="zákl. přenesená",J204,0)</f>
        <v>0</v>
      </c>
      <c r="BH204" s="225">
        <f>IF(N204="sníž. přenesená",J204,0)</f>
        <v>0</v>
      </c>
      <c r="BI204" s="225">
        <f>IF(N204="nulová",J204,0)</f>
        <v>0</v>
      </c>
      <c r="BJ204" s="18" t="s">
        <v>79</v>
      </c>
      <c r="BK204" s="225">
        <f>ROUND(I204*H204,2)</f>
        <v>0</v>
      </c>
      <c r="BL204" s="18" t="s">
        <v>219</v>
      </c>
      <c r="BM204" s="224" t="s">
        <v>539</v>
      </c>
    </row>
    <row r="205" spans="1:65" s="2" customFormat="1" ht="12">
      <c r="A205" s="39"/>
      <c r="B205" s="40"/>
      <c r="C205" s="213" t="s">
        <v>540</v>
      </c>
      <c r="D205" s="213" t="s">
        <v>159</v>
      </c>
      <c r="E205" s="214" t="s">
        <v>541</v>
      </c>
      <c r="F205" s="215" t="s">
        <v>542</v>
      </c>
      <c r="G205" s="216" t="s">
        <v>207</v>
      </c>
      <c r="H205" s="217">
        <v>150</v>
      </c>
      <c r="I205" s="218"/>
      <c r="J205" s="219">
        <f>ROUND(I205*H205,2)</f>
        <v>0</v>
      </c>
      <c r="K205" s="215" t="s">
        <v>163</v>
      </c>
      <c r="L205" s="45"/>
      <c r="M205" s="220" t="s">
        <v>19</v>
      </c>
      <c r="N205" s="221" t="s">
        <v>43</v>
      </c>
      <c r="O205" s="85"/>
      <c r="P205" s="222">
        <f>O205*H205</f>
        <v>0</v>
      </c>
      <c r="Q205" s="222">
        <v>0</v>
      </c>
      <c r="R205" s="222">
        <f>Q205*H205</f>
        <v>0</v>
      </c>
      <c r="S205" s="222">
        <v>0</v>
      </c>
      <c r="T205" s="223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24" t="s">
        <v>219</v>
      </c>
      <c r="AT205" s="224" t="s">
        <v>159</v>
      </c>
      <c r="AU205" s="224" t="s">
        <v>81</v>
      </c>
      <c r="AY205" s="18" t="s">
        <v>156</v>
      </c>
      <c r="BE205" s="225">
        <f>IF(N205="základní",J205,0)</f>
        <v>0</v>
      </c>
      <c r="BF205" s="225">
        <f>IF(N205="snížená",J205,0)</f>
        <v>0</v>
      </c>
      <c r="BG205" s="225">
        <f>IF(N205="zákl. přenesená",J205,0)</f>
        <v>0</v>
      </c>
      <c r="BH205" s="225">
        <f>IF(N205="sníž. přenesená",J205,0)</f>
        <v>0</v>
      </c>
      <c r="BI205" s="225">
        <f>IF(N205="nulová",J205,0)</f>
        <v>0</v>
      </c>
      <c r="BJ205" s="18" t="s">
        <v>79</v>
      </c>
      <c r="BK205" s="225">
        <f>ROUND(I205*H205,2)</f>
        <v>0</v>
      </c>
      <c r="BL205" s="18" t="s">
        <v>219</v>
      </c>
      <c r="BM205" s="224" t="s">
        <v>543</v>
      </c>
    </row>
    <row r="206" spans="1:65" s="2" customFormat="1" ht="16.5" customHeight="1">
      <c r="A206" s="39"/>
      <c r="B206" s="40"/>
      <c r="C206" s="213" t="s">
        <v>544</v>
      </c>
      <c r="D206" s="213" t="s">
        <v>159</v>
      </c>
      <c r="E206" s="214" t="s">
        <v>545</v>
      </c>
      <c r="F206" s="215" t="s">
        <v>546</v>
      </c>
      <c r="G206" s="216" t="s">
        <v>207</v>
      </c>
      <c r="H206" s="217">
        <v>150</v>
      </c>
      <c r="I206" s="218"/>
      <c r="J206" s="219">
        <f>ROUND(I206*H206,2)</f>
        <v>0</v>
      </c>
      <c r="K206" s="215" t="s">
        <v>19</v>
      </c>
      <c r="L206" s="45"/>
      <c r="M206" s="220" t="s">
        <v>19</v>
      </c>
      <c r="N206" s="221" t="s">
        <v>43</v>
      </c>
      <c r="O206" s="85"/>
      <c r="P206" s="222">
        <f>O206*H206</f>
        <v>0</v>
      </c>
      <c r="Q206" s="222">
        <v>0</v>
      </c>
      <c r="R206" s="222">
        <f>Q206*H206</f>
        <v>0</v>
      </c>
      <c r="S206" s="222">
        <v>0</v>
      </c>
      <c r="T206" s="223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24" t="s">
        <v>219</v>
      </c>
      <c r="AT206" s="224" t="s">
        <v>159</v>
      </c>
      <c r="AU206" s="224" t="s">
        <v>81</v>
      </c>
      <c r="AY206" s="18" t="s">
        <v>156</v>
      </c>
      <c r="BE206" s="225">
        <f>IF(N206="základní",J206,0)</f>
        <v>0</v>
      </c>
      <c r="BF206" s="225">
        <f>IF(N206="snížená",J206,0)</f>
        <v>0</v>
      </c>
      <c r="BG206" s="225">
        <f>IF(N206="zákl. přenesená",J206,0)</f>
        <v>0</v>
      </c>
      <c r="BH206" s="225">
        <f>IF(N206="sníž. přenesená",J206,0)</f>
        <v>0</v>
      </c>
      <c r="BI206" s="225">
        <f>IF(N206="nulová",J206,0)</f>
        <v>0</v>
      </c>
      <c r="BJ206" s="18" t="s">
        <v>79</v>
      </c>
      <c r="BK206" s="225">
        <f>ROUND(I206*H206,2)</f>
        <v>0</v>
      </c>
      <c r="BL206" s="18" t="s">
        <v>219</v>
      </c>
      <c r="BM206" s="224" t="s">
        <v>547</v>
      </c>
    </row>
    <row r="207" spans="1:65" s="2" customFormat="1" ht="12">
      <c r="A207" s="39"/>
      <c r="B207" s="40"/>
      <c r="C207" s="213" t="s">
        <v>548</v>
      </c>
      <c r="D207" s="213" t="s">
        <v>159</v>
      </c>
      <c r="E207" s="214" t="s">
        <v>549</v>
      </c>
      <c r="F207" s="215" t="s">
        <v>550</v>
      </c>
      <c r="G207" s="216" t="s">
        <v>207</v>
      </c>
      <c r="H207" s="217">
        <v>15</v>
      </c>
      <c r="I207" s="218"/>
      <c r="J207" s="219">
        <f>ROUND(I207*H207,2)</f>
        <v>0</v>
      </c>
      <c r="K207" s="215" t="s">
        <v>163</v>
      </c>
      <c r="L207" s="45"/>
      <c r="M207" s="220" t="s">
        <v>19</v>
      </c>
      <c r="N207" s="221" t="s">
        <v>43</v>
      </c>
      <c r="O207" s="85"/>
      <c r="P207" s="222">
        <f>O207*H207</f>
        <v>0</v>
      </c>
      <c r="Q207" s="222">
        <v>0</v>
      </c>
      <c r="R207" s="222">
        <f>Q207*H207</f>
        <v>0</v>
      </c>
      <c r="S207" s="222">
        <v>0</v>
      </c>
      <c r="T207" s="223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24" t="s">
        <v>219</v>
      </c>
      <c r="AT207" s="224" t="s">
        <v>159</v>
      </c>
      <c r="AU207" s="224" t="s">
        <v>81</v>
      </c>
      <c r="AY207" s="18" t="s">
        <v>156</v>
      </c>
      <c r="BE207" s="225">
        <f>IF(N207="základní",J207,0)</f>
        <v>0</v>
      </c>
      <c r="BF207" s="225">
        <f>IF(N207="snížená",J207,0)</f>
        <v>0</v>
      </c>
      <c r="BG207" s="225">
        <f>IF(N207="zákl. přenesená",J207,0)</f>
        <v>0</v>
      </c>
      <c r="BH207" s="225">
        <f>IF(N207="sníž. přenesená",J207,0)</f>
        <v>0</v>
      </c>
      <c r="BI207" s="225">
        <f>IF(N207="nulová",J207,0)</f>
        <v>0</v>
      </c>
      <c r="BJ207" s="18" t="s">
        <v>79</v>
      </c>
      <c r="BK207" s="225">
        <f>ROUND(I207*H207,2)</f>
        <v>0</v>
      </c>
      <c r="BL207" s="18" t="s">
        <v>219</v>
      </c>
      <c r="BM207" s="224" t="s">
        <v>551</v>
      </c>
    </row>
    <row r="208" spans="1:65" s="2" customFormat="1" ht="16.5" customHeight="1">
      <c r="A208" s="39"/>
      <c r="B208" s="40"/>
      <c r="C208" s="213" t="s">
        <v>552</v>
      </c>
      <c r="D208" s="213" t="s">
        <v>159</v>
      </c>
      <c r="E208" s="214" t="s">
        <v>553</v>
      </c>
      <c r="F208" s="215" t="s">
        <v>554</v>
      </c>
      <c r="G208" s="216" t="s">
        <v>207</v>
      </c>
      <c r="H208" s="217">
        <v>15</v>
      </c>
      <c r="I208" s="218"/>
      <c r="J208" s="219">
        <f>ROUND(I208*H208,2)</f>
        <v>0</v>
      </c>
      <c r="K208" s="215" t="s">
        <v>19</v>
      </c>
      <c r="L208" s="45"/>
      <c r="M208" s="220" t="s">
        <v>19</v>
      </c>
      <c r="N208" s="221" t="s">
        <v>43</v>
      </c>
      <c r="O208" s="85"/>
      <c r="P208" s="222">
        <f>O208*H208</f>
        <v>0</v>
      </c>
      <c r="Q208" s="222">
        <v>0</v>
      </c>
      <c r="R208" s="222">
        <f>Q208*H208</f>
        <v>0</v>
      </c>
      <c r="S208" s="222">
        <v>0</v>
      </c>
      <c r="T208" s="223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24" t="s">
        <v>219</v>
      </c>
      <c r="AT208" s="224" t="s">
        <v>159</v>
      </c>
      <c r="AU208" s="224" t="s">
        <v>81</v>
      </c>
      <c r="AY208" s="18" t="s">
        <v>156</v>
      </c>
      <c r="BE208" s="225">
        <f>IF(N208="základní",J208,0)</f>
        <v>0</v>
      </c>
      <c r="BF208" s="225">
        <f>IF(N208="snížená",J208,0)</f>
        <v>0</v>
      </c>
      <c r="BG208" s="225">
        <f>IF(N208="zákl. přenesená",J208,0)</f>
        <v>0</v>
      </c>
      <c r="BH208" s="225">
        <f>IF(N208="sníž. přenesená",J208,0)</f>
        <v>0</v>
      </c>
      <c r="BI208" s="225">
        <f>IF(N208="nulová",J208,0)</f>
        <v>0</v>
      </c>
      <c r="BJ208" s="18" t="s">
        <v>79</v>
      </c>
      <c r="BK208" s="225">
        <f>ROUND(I208*H208,2)</f>
        <v>0</v>
      </c>
      <c r="BL208" s="18" t="s">
        <v>219</v>
      </c>
      <c r="BM208" s="224" t="s">
        <v>555</v>
      </c>
    </row>
    <row r="209" spans="1:65" s="2" customFormat="1" ht="44.25" customHeight="1">
      <c r="A209" s="39"/>
      <c r="B209" s="40"/>
      <c r="C209" s="213" t="s">
        <v>556</v>
      </c>
      <c r="D209" s="213" t="s">
        <v>159</v>
      </c>
      <c r="E209" s="214" t="s">
        <v>557</v>
      </c>
      <c r="F209" s="215" t="s">
        <v>558</v>
      </c>
      <c r="G209" s="216" t="s">
        <v>207</v>
      </c>
      <c r="H209" s="217">
        <v>21.6</v>
      </c>
      <c r="I209" s="218"/>
      <c r="J209" s="219">
        <f>ROUND(I209*H209,2)</f>
        <v>0</v>
      </c>
      <c r="K209" s="215" t="s">
        <v>163</v>
      </c>
      <c r="L209" s="45"/>
      <c r="M209" s="220" t="s">
        <v>19</v>
      </c>
      <c r="N209" s="221" t="s">
        <v>43</v>
      </c>
      <c r="O209" s="85"/>
      <c r="P209" s="222">
        <f>O209*H209</f>
        <v>0</v>
      </c>
      <c r="Q209" s="222">
        <v>0</v>
      </c>
      <c r="R209" s="222">
        <f>Q209*H209</f>
        <v>0</v>
      </c>
      <c r="S209" s="222">
        <v>0</v>
      </c>
      <c r="T209" s="223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24" t="s">
        <v>219</v>
      </c>
      <c r="AT209" s="224" t="s">
        <v>159</v>
      </c>
      <c r="AU209" s="224" t="s">
        <v>81</v>
      </c>
      <c r="AY209" s="18" t="s">
        <v>156</v>
      </c>
      <c r="BE209" s="225">
        <f>IF(N209="základní",J209,0)</f>
        <v>0</v>
      </c>
      <c r="BF209" s="225">
        <f>IF(N209="snížená",J209,0)</f>
        <v>0</v>
      </c>
      <c r="BG209" s="225">
        <f>IF(N209="zákl. přenesená",J209,0)</f>
        <v>0</v>
      </c>
      <c r="BH209" s="225">
        <f>IF(N209="sníž. přenesená",J209,0)</f>
        <v>0</v>
      </c>
      <c r="BI209" s="225">
        <f>IF(N209="nulová",J209,0)</f>
        <v>0</v>
      </c>
      <c r="BJ209" s="18" t="s">
        <v>79</v>
      </c>
      <c r="BK209" s="225">
        <f>ROUND(I209*H209,2)</f>
        <v>0</v>
      </c>
      <c r="BL209" s="18" t="s">
        <v>219</v>
      </c>
      <c r="BM209" s="224" t="s">
        <v>559</v>
      </c>
    </row>
    <row r="210" spans="1:65" s="2" customFormat="1" ht="12">
      <c r="A210" s="39"/>
      <c r="B210" s="40"/>
      <c r="C210" s="213" t="s">
        <v>560</v>
      </c>
      <c r="D210" s="213" t="s">
        <v>159</v>
      </c>
      <c r="E210" s="214" t="s">
        <v>561</v>
      </c>
      <c r="F210" s="215" t="s">
        <v>562</v>
      </c>
      <c r="G210" s="216" t="s">
        <v>207</v>
      </c>
      <c r="H210" s="217">
        <v>21.6</v>
      </c>
      <c r="I210" s="218"/>
      <c r="J210" s="219">
        <f>ROUND(I210*H210,2)</f>
        <v>0</v>
      </c>
      <c r="K210" s="215" t="s">
        <v>19</v>
      </c>
      <c r="L210" s="45"/>
      <c r="M210" s="220" t="s">
        <v>19</v>
      </c>
      <c r="N210" s="221" t="s">
        <v>43</v>
      </c>
      <c r="O210" s="85"/>
      <c r="P210" s="222">
        <f>O210*H210</f>
        <v>0</v>
      </c>
      <c r="Q210" s="222">
        <v>0</v>
      </c>
      <c r="R210" s="222">
        <f>Q210*H210</f>
        <v>0</v>
      </c>
      <c r="S210" s="222">
        <v>0</v>
      </c>
      <c r="T210" s="223">
        <f>S210*H210</f>
        <v>0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R210" s="224" t="s">
        <v>219</v>
      </c>
      <c r="AT210" s="224" t="s">
        <v>159</v>
      </c>
      <c r="AU210" s="224" t="s">
        <v>81</v>
      </c>
      <c r="AY210" s="18" t="s">
        <v>156</v>
      </c>
      <c r="BE210" s="225">
        <f>IF(N210="základní",J210,0)</f>
        <v>0</v>
      </c>
      <c r="BF210" s="225">
        <f>IF(N210="snížená",J210,0)</f>
        <v>0</v>
      </c>
      <c r="BG210" s="225">
        <f>IF(N210="zákl. přenesená",J210,0)</f>
        <v>0</v>
      </c>
      <c r="BH210" s="225">
        <f>IF(N210="sníž. přenesená",J210,0)</f>
        <v>0</v>
      </c>
      <c r="BI210" s="225">
        <f>IF(N210="nulová",J210,0)</f>
        <v>0</v>
      </c>
      <c r="BJ210" s="18" t="s">
        <v>79</v>
      </c>
      <c r="BK210" s="225">
        <f>ROUND(I210*H210,2)</f>
        <v>0</v>
      </c>
      <c r="BL210" s="18" t="s">
        <v>219</v>
      </c>
      <c r="BM210" s="224" t="s">
        <v>563</v>
      </c>
    </row>
    <row r="211" spans="1:65" s="2" customFormat="1" ht="12">
      <c r="A211" s="39"/>
      <c r="B211" s="40"/>
      <c r="C211" s="213" t="s">
        <v>564</v>
      </c>
      <c r="D211" s="213" t="s">
        <v>159</v>
      </c>
      <c r="E211" s="214" t="s">
        <v>565</v>
      </c>
      <c r="F211" s="215" t="s">
        <v>566</v>
      </c>
      <c r="G211" s="216" t="s">
        <v>207</v>
      </c>
      <c r="H211" s="217">
        <v>20</v>
      </c>
      <c r="I211" s="218"/>
      <c r="J211" s="219">
        <f>ROUND(I211*H211,2)</f>
        <v>0</v>
      </c>
      <c r="K211" s="215" t="s">
        <v>19</v>
      </c>
      <c r="L211" s="45"/>
      <c r="M211" s="220" t="s">
        <v>19</v>
      </c>
      <c r="N211" s="221" t="s">
        <v>43</v>
      </c>
      <c r="O211" s="85"/>
      <c r="P211" s="222">
        <f>O211*H211</f>
        <v>0</v>
      </c>
      <c r="Q211" s="222">
        <v>0</v>
      </c>
      <c r="R211" s="222">
        <f>Q211*H211</f>
        <v>0</v>
      </c>
      <c r="S211" s="222">
        <v>0</v>
      </c>
      <c r="T211" s="223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24" t="s">
        <v>219</v>
      </c>
      <c r="AT211" s="224" t="s">
        <v>159</v>
      </c>
      <c r="AU211" s="224" t="s">
        <v>81</v>
      </c>
      <c r="AY211" s="18" t="s">
        <v>156</v>
      </c>
      <c r="BE211" s="225">
        <f>IF(N211="základní",J211,0)</f>
        <v>0</v>
      </c>
      <c r="BF211" s="225">
        <f>IF(N211="snížená",J211,0)</f>
        <v>0</v>
      </c>
      <c r="BG211" s="225">
        <f>IF(N211="zákl. přenesená",J211,0)</f>
        <v>0</v>
      </c>
      <c r="BH211" s="225">
        <f>IF(N211="sníž. přenesená",J211,0)</f>
        <v>0</v>
      </c>
      <c r="BI211" s="225">
        <f>IF(N211="nulová",J211,0)</f>
        <v>0</v>
      </c>
      <c r="BJ211" s="18" t="s">
        <v>79</v>
      </c>
      <c r="BK211" s="225">
        <f>ROUND(I211*H211,2)</f>
        <v>0</v>
      </c>
      <c r="BL211" s="18" t="s">
        <v>219</v>
      </c>
      <c r="BM211" s="224" t="s">
        <v>567</v>
      </c>
    </row>
    <row r="212" spans="1:65" s="2" customFormat="1" ht="12">
      <c r="A212" s="39"/>
      <c r="B212" s="40"/>
      <c r="C212" s="213" t="s">
        <v>568</v>
      </c>
      <c r="D212" s="213" t="s">
        <v>159</v>
      </c>
      <c r="E212" s="214" t="s">
        <v>569</v>
      </c>
      <c r="F212" s="215" t="s">
        <v>570</v>
      </c>
      <c r="G212" s="216" t="s">
        <v>207</v>
      </c>
      <c r="H212" s="217">
        <v>20</v>
      </c>
      <c r="I212" s="218"/>
      <c r="J212" s="219">
        <f>ROUND(I212*H212,2)</f>
        <v>0</v>
      </c>
      <c r="K212" s="215" t="s">
        <v>163</v>
      </c>
      <c r="L212" s="45"/>
      <c r="M212" s="220" t="s">
        <v>19</v>
      </c>
      <c r="N212" s="221" t="s">
        <v>43</v>
      </c>
      <c r="O212" s="85"/>
      <c r="P212" s="222">
        <f>O212*H212</f>
        <v>0</v>
      </c>
      <c r="Q212" s="222">
        <v>0</v>
      </c>
      <c r="R212" s="222">
        <f>Q212*H212</f>
        <v>0</v>
      </c>
      <c r="S212" s="222">
        <v>0</v>
      </c>
      <c r="T212" s="223">
        <f>S212*H212</f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24" t="s">
        <v>219</v>
      </c>
      <c r="AT212" s="224" t="s">
        <v>159</v>
      </c>
      <c r="AU212" s="224" t="s">
        <v>81</v>
      </c>
      <c r="AY212" s="18" t="s">
        <v>156</v>
      </c>
      <c r="BE212" s="225">
        <f>IF(N212="základní",J212,0)</f>
        <v>0</v>
      </c>
      <c r="BF212" s="225">
        <f>IF(N212="snížená",J212,0)</f>
        <v>0</v>
      </c>
      <c r="BG212" s="225">
        <f>IF(N212="zákl. přenesená",J212,0)</f>
        <v>0</v>
      </c>
      <c r="BH212" s="225">
        <f>IF(N212="sníž. přenesená",J212,0)</f>
        <v>0</v>
      </c>
      <c r="BI212" s="225">
        <f>IF(N212="nulová",J212,0)</f>
        <v>0</v>
      </c>
      <c r="BJ212" s="18" t="s">
        <v>79</v>
      </c>
      <c r="BK212" s="225">
        <f>ROUND(I212*H212,2)</f>
        <v>0</v>
      </c>
      <c r="BL212" s="18" t="s">
        <v>219</v>
      </c>
      <c r="BM212" s="224" t="s">
        <v>571</v>
      </c>
    </row>
    <row r="213" spans="1:65" s="2" customFormat="1" ht="12">
      <c r="A213" s="39"/>
      <c r="B213" s="40"/>
      <c r="C213" s="213" t="s">
        <v>572</v>
      </c>
      <c r="D213" s="213" t="s">
        <v>159</v>
      </c>
      <c r="E213" s="214" t="s">
        <v>573</v>
      </c>
      <c r="F213" s="215" t="s">
        <v>574</v>
      </c>
      <c r="G213" s="216" t="s">
        <v>207</v>
      </c>
      <c r="H213" s="217">
        <v>15</v>
      </c>
      <c r="I213" s="218"/>
      <c r="J213" s="219">
        <f>ROUND(I213*H213,2)</f>
        <v>0</v>
      </c>
      <c r="K213" s="215" t="s">
        <v>19</v>
      </c>
      <c r="L213" s="45"/>
      <c r="M213" s="220" t="s">
        <v>19</v>
      </c>
      <c r="N213" s="221" t="s">
        <v>43</v>
      </c>
      <c r="O213" s="85"/>
      <c r="P213" s="222">
        <f>O213*H213</f>
        <v>0</v>
      </c>
      <c r="Q213" s="222">
        <v>0</v>
      </c>
      <c r="R213" s="222">
        <f>Q213*H213</f>
        <v>0</v>
      </c>
      <c r="S213" s="222">
        <v>0</v>
      </c>
      <c r="T213" s="223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24" t="s">
        <v>219</v>
      </c>
      <c r="AT213" s="224" t="s">
        <v>159</v>
      </c>
      <c r="AU213" s="224" t="s">
        <v>81</v>
      </c>
      <c r="AY213" s="18" t="s">
        <v>156</v>
      </c>
      <c r="BE213" s="225">
        <f>IF(N213="základní",J213,0)</f>
        <v>0</v>
      </c>
      <c r="BF213" s="225">
        <f>IF(N213="snížená",J213,0)</f>
        <v>0</v>
      </c>
      <c r="BG213" s="225">
        <f>IF(N213="zákl. přenesená",J213,0)</f>
        <v>0</v>
      </c>
      <c r="BH213" s="225">
        <f>IF(N213="sníž. přenesená",J213,0)</f>
        <v>0</v>
      </c>
      <c r="BI213" s="225">
        <f>IF(N213="nulová",J213,0)</f>
        <v>0</v>
      </c>
      <c r="BJ213" s="18" t="s">
        <v>79</v>
      </c>
      <c r="BK213" s="225">
        <f>ROUND(I213*H213,2)</f>
        <v>0</v>
      </c>
      <c r="BL213" s="18" t="s">
        <v>219</v>
      </c>
      <c r="BM213" s="224" t="s">
        <v>575</v>
      </c>
    </row>
    <row r="214" spans="1:65" s="2" customFormat="1" ht="12">
      <c r="A214" s="39"/>
      <c r="B214" s="40"/>
      <c r="C214" s="213" t="s">
        <v>576</v>
      </c>
      <c r="D214" s="213" t="s">
        <v>159</v>
      </c>
      <c r="E214" s="214" t="s">
        <v>577</v>
      </c>
      <c r="F214" s="215" t="s">
        <v>578</v>
      </c>
      <c r="G214" s="216" t="s">
        <v>207</v>
      </c>
      <c r="H214" s="217">
        <v>15</v>
      </c>
      <c r="I214" s="218"/>
      <c r="J214" s="219">
        <f>ROUND(I214*H214,2)</f>
        <v>0</v>
      </c>
      <c r="K214" s="215" t="s">
        <v>163</v>
      </c>
      <c r="L214" s="45"/>
      <c r="M214" s="220" t="s">
        <v>19</v>
      </c>
      <c r="N214" s="221" t="s">
        <v>43</v>
      </c>
      <c r="O214" s="85"/>
      <c r="P214" s="222">
        <f>O214*H214</f>
        <v>0</v>
      </c>
      <c r="Q214" s="222">
        <v>0</v>
      </c>
      <c r="R214" s="222">
        <f>Q214*H214</f>
        <v>0</v>
      </c>
      <c r="S214" s="222">
        <v>0</v>
      </c>
      <c r="T214" s="223">
        <f>S214*H214</f>
        <v>0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24" t="s">
        <v>219</v>
      </c>
      <c r="AT214" s="224" t="s">
        <v>159</v>
      </c>
      <c r="AU214" s="224" t="s">
        <v>81</v>
      </c>
      <c r="AY214" s="18" t="s">
        <v>156</v>
      </c>
      <c r="BE214" s="225">
        <f>IF(N214="základní",J214,0)</f>
        <v>0</v>
      </c>
      <c r="BF214" s="225">
        <f>IF(N214="snížená",J214,0)</f>
        <v>0</v>
      </c>
      <c r="BG214" s="225">
        <f>IF(N214="zákl. přenesená",J214,0)</f>
        <v>0</v>
      </c>
      <c r="BH214" s="225">
        <f>IF(N214="sníž. přenesená",J214,0)</f>
        <v>0</v>
      </c>
      <c r="BI214" s="225">
        <f>IF(N214="nulová",J214,0)</f>
        <v>0</v>
      </c>
      <c r="BJ214" s="18" t="s">
        <v>79</v>
      </c>
      <c r="BK214" s="225">
        <f>ROUND(I214*H214,2)</f>
        <v>0</v>
      </c>
      <c r="BL214" s="18" t="s">
        <v>219</v>
      </c>
      <c r="BM214" s="224" t="s">
        <v>579</v>
      </c>
    </row>
    <row r="215" spans="1:65" s="2" customFormat="1" ht="44.25" customHeight="1">
      <c r="A215" s="39"/>
      <c r="B215" s="40"/>
      <c r="C215" s="213" t="s">
        <v>580</v>
      </c>
      <c r="D215" s="213" t="s">
        <v>159</v>
      </c>
      <c r="E215" s="214" t="s">
        <v>581</v>
      </c>
      <c r="F215" s="215" t="s">
        <v>582</v>
      </c>
      <c r="G215" s="216" t="s">
        <v>172</v>
      </c>
      <c r="H215" s="217">
        <v>1</v>
      </c>
      <c r="I215" s="218"/>
      <c r="J215" s="219">
        <f>ROUND(I215*H215,2)</f>
        <v>0</v>
      </c>
      <c r="K215" s="215" t="s">
        <v>163</v>
      </c>
      <c r="L215" s="45"/>
      <c r="M215" s="227" t="s">
        <v>19</v>
      </c>
      <c r="N215" s="228" t="s">
        <v>43</v>
      </c>
      <c r="O215" s="229"/>
      <c r="P215" s="230">
        <f>O215*H215</f>
        <v>0</v>
      </c>
      <c r="Q215" s="230">
        <v>0</v>
      </c>
      <c r="R215" s="230">
        <f>Q215*H215</f>
        <v>0</v>
      </c>
      <c r="S215" s="230">
        <v>0</v>
      </c>
      <c r="T215" s="231">
        <f>S215*H215</f>
        <v>0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24" t="s">
        <v>219</v>
      </c>
      <c r="AT215" s="224" t="s">
        <v>159</v>
      </c>
      <c r="AU215" s="224" t="s">
        <v>81</v>
      </c>
      <c r="AY215" s="18" t="s">
        <v>156</v>
      </c>
      <c r="BE215" s="225">
        <f>IF(N215="základní",J215,0)</f>
        <v>0</v>
      </c>
      <c r="BF215" s="225">
        <f>IF(N215="snížená",J215,0)</f>
        <v>0</v>
      </c>
      <c r="BG215" s="225">
        <f>IF(N215="zákl. přenesená",J215,0)</f>
        <v>0</v>
      </c>
      <c r="BH215" s="225">
        <f>IF(N215="sníž. přenesená",J215,0)</f>
        <v>0</v>
      </c>
      <c r="BI215" s="225">
        <f>IF(N215="nulová",J215,0)</f>
        <v>0</v>
      </c>
      <c r="BJ215" s="18" t="s">
        <v>79</v>
      </c>
      <c r="BK215" s="225">
        <f>ROUND(I215*H215,2)</f>
        <v>0</v>
      </c>
      <c r="BL215" s="18" t="s">
        <v>219</v>
      </c>
      <c r="BM215" s="224" t="s">
        <v>583</v>
      </c>
    </row>
    <row r="216" spans="1:31" s="2" customFormat="1" ht="6.95" customHeight="1">
      <c r="A216" s="39"/>
      <c r="B216" s="60"/>
      <c r="C216" s="61"/>
      <c r="D216" s="61"/>
      <c r="E216" s="61"/>
      <c r="F216" s="61"/>
      <c r="G216" s="61"/>
      <c r="H216" s="61"/>
      <c r="I216" s="61"/>
      <c r="J216" s="61"/>
      <c r="K216" s="61"/>
      <c r="L216" s="45"/>
      <c r="M216" s="39"/>
      <c r="O216" s="39"/>
      <c r="P216" s="39"/>
      <c r="Q216" s="39"/>
      <c r="R216" s="39"/>
      <c r="S216" s="39"/>
      <c r="T216" s="39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</row>
  </sheetData>
  <sheetProtection password="CC35" sheet="1" objects="1" scenarios="1" formatColumns="0" formatRows="0" autoFilter="0"/>
  <autoFilter ref="C97:K215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6:H86"/>
    <mergeCell ref="E88:H88"/>
    <mergeCell ref="E90:H9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9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88</v>
      </c>
    </row>
    <row r="3" spans="2:46" s="1" customFormat="1" ht="6.95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21"/>
      <c r="AT3" s="18" t="s">
        <v>81</v>
      </c>
    </row>
    <row r="4" spans="2:46" s="1" customFormat="1" ht="24.95" customHeight="1">
      <c r="B4" s="21"/>
      <c r="D4" s="141" t="s">
        <v>117</v>
      </c>
      <c r="L4" s="21"/>
      <c r="M4" s="14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3" t="s">
        <v>16</v>
      </c>
      <c r="L6" s="21"/>
    </row>
    <row r="7" spans="2:12" s="1" customFormat="1" ht="26.25" customHeight="1">
      <c r="B7" s="21"/>
      <c r="E7" s="144" t="str">
        <f>'Rekapitulace stavby'!K6</f>
        <v>MODERNIZACE ODBORNÝCH UČEBEN ZŠ ANTONÍNA SOVY, ČESKÁ LÍPA</v>
      </c>
      <c r="F7" s="143"/>
      <c r="G7" s="143"/>
      <c r="H7" s="143"/>
      <c r="L7" s="21"/>
    </row>
    <row r="8" spans="2:12" s="1" customFormat="1" ht="12" customHeight="1">
      <c r="B8" s="21"/>
      <c r="D8" s="143" t="s">
        <v>118</v>
      </c>
      <c r="L8" s="21"/>
    </row>
    <row r="9" spans="1:31" s="2" customFormat="1" ht="16.5" customHeight="1">
      <c r="A9" s="39"/>
      <c r="B9" s="45"/>
      <c r="C9" s="39"/>
      <c r="D9" s="39"/>
      <c r="E9" s="144" t="s">
        <v>119</v>
      </c>
      <c r="F9" s="39"/>
      <c r="G9" s="39"/>
      <c r="H9" s="39"/>
      <c r="I9" s="39"/>
      <c r="J9" s="39"/>
      <c r="K9" s="39"/>
      <c r="L9" s="14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43" t="s">
        <v>120</v>
      </c>
      <c r="E10" s="39"/>
      <c r="F10" s="39"/>
      <c r="G10" s="39"/>
      <c r="H10" s="39"/>
      <c r="I10" s="39"/>
      <c r="J10" s="39"/>
      <c r="K10" s="39"/>
      <c r="L10" s="14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30" customHeight="1">
      <c r="A11" s="39"/>
      <c r="B11" s="45"/>
      <c r="C11" s="39"/>
      <c r="D11" s="39"/>
      <c r="E11" s="146" t="s">
        <v>584</v>
      </c>
      <c r="F11" s="39"/>
      <c r="G11" s="39"/>
      <c r="H11" s="39"/>
      <c r="I11" s="39"/>
      <c r="J11" s="39"/>
      <c r="K11" s="39"/>
      <c r="L11" s="14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14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43" t="s">
        <v>18</v>
      </c>
      <c r="E13" s="39"/>
      <c r="F13" s="134" t="s">
        <v>19</v>
      </c>
      <c r="G13" s="39"/>
      <c r="H13" s="39"/>
      <c r="I13" s="143" t="s">
        <v>20</v>
      </c>
      <c r="J13" s="134" t="s">
        <v>19</v>
      </c>
      <c r="K13" s="39"/>
      <c r="L13" s="14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3" t="s">
        <v>21</v>
      </c>
      <c r="E14" s="39"/>
      <c r="F14" s="134" t="s">
        <v>22</v>
      </c>
      <c r="G14" s="39"/>
      <c r="H14" s="39"/>
      <c r="I14" s="143" t="s">
        <v>23</v>
      </c>
      <c r="J14" s="147" t="str">
        <f>'Rekapitulace stavby'!AN8</f>
        <v>21. 1. 2021</v>
      </c>
      <c r="K14" s="39"/>
      <c r="L14" s="14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14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43" t="s">
        <v>25</v>
      </c>
      <c r="E16" s="39"/>
      <c r="F16" s="39"/>
      <c r="G16" s="39"/>
      <c r="H16" s="39"/>
      <c r="I16" s="143" t="s">
        <v>26</v>
      </c>
      <c r="J16" s="134" t="s">
        <v>19</v>
      </c>
      <c r="K16" s="39"/>
      <c r="L16" s="14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34" t="s">
        <v>27</v>
      </c>
      <c r="F17" s="39"/>
      <c r="G17" s="39"/>
      <c r="H17" s="39"/>
      <c r="I17" s="143" t="s">
        <v>28</v>
      </c>
      <c r="J17" s="134" t="s">
        <v>19</v>
      </c>
      <c r="K17" s="39"/>
      <c r="L17" s="14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14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43" t="s">
        <v>29</v>
      </c>
      <c r="E19" s="39"/>
      <c r="F19" s="39"/>
      <c r="G19" s="39"/>
      <c r="H19" s="39"/>
      <c r="I19" s="143" t="s">
        <v>26</v>
      </c>
      <c r="J19" s="34" t="str">
        <f>'Rekapitulace stavby'!AN13</f>
        <v>Vyplň údaj</v>
      </c>
      <c r="K19" s="39"/>
      <c r="L19" s="14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34"/>
      <c r="G20" s="134"/>
      <c r="H20" s="134"/>
      <c r="I20" s="143" t="s">
        <v>28</v>
      </c>
      <c r="J20" s="34" t="str">
        <f>'Rekapitulace stavby'!AN14</f>
        <v>Vyplň údaj</v>
      </c>
      <c r="K20" s="39"/>
      <c r="L20" s="14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14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43" t="s">
        <v>31</v>
      </c>
      <c r="E22" s="39"/>
      <c r="F22" s="39"/>
      <c r="G22" s="39"/>
      <c r="H22" s="39"/>
      <c r="I22" s="143" t="s">
        <v>26</v>
      </c>
      <c r="J22" s="134" t="str">
        <f>IF('Rekapitulace stavby'!AN16="","",'Rekapitulace stavby'!AN16)</f>
        <v/>
      </c>
      <c r="K22" s="39"/>
      <c r="L22" s="14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34" t="str">
        <f>IF('Rekapitulace stavby'!E17="","",'Rekapitulace stavby'!E17)</f>
        <v>Ing. Petr KUČERA</v>
      </c>
      <c r="F23" s="39"/>
      <c r="G23" s="39"/>
      <c r="H23" s="39"/>
      <c r="I23" s="143" t="s">
        <v>28</v>
      </c>
      <c r="J23" s="134" t="str">
        <f>IF('Rekapitulace stavby'!AN17="","",'Rekapitulace stavby'!AN17)</f>
        <v/>
      </c>
      <c r="K23" s="39"/>
      <c r="L23" s="14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14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43" t="s">
        <v>34</v>
      </c>
      <c r="E25" s="39"/>
      <c r="F25" s="39"/>
      <c r="G25" s="39"/>
      <c r="H25" s="39"/>
      <c r="I25" s="143" t="s">
        <v>26</v>
      </c>
      <c r="J25" s="134" t="s">
        <v>19</v>
      </c>
      <c r="K25" s="39"/>
      <c r="L25" s="14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34" t="s">
        <v>35</v>
      </c>
      <c r="F26" s="39"/>
      <c r="G26" s="39"/>
      <c r="H26" s="39"/>
      <c r="I26" s="143" t="s">
        <v>28</v>
      </c>
      <c r="J26" s="134" t="s">
        <v>19</v>
      </c>
      <c r="K26" s="39"/>
      <c r="L26" s="14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145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43" t="s">
        <v>36</v>
      </c>
      <c r="E28" s="39"/>
      <c r="F28" s="39"/>
      <c r="G28" s="39"/>
      <c r="H28" s="39"/>
      <c r="I28" s="39"/>
      <c r="J28" s="39"/>
      <c r="K28" s="39"/>
      <c r="L28" s="14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71.25" customHeight="1">
      <c r="A29" s="148"/>
      <c r="B29" s="149"/>
      <c r="C29" s="148"/>
      <c r="D29" s="148"/>
      <c r="E29" s="150" t="s">
        <v>123</v>
      </c>
      <c r="F29" s="150"/>
      <c r="G29" s="150"/>
      <c r="H29" s="150"/>
      <c r="I29" s="148"/>
      <c r="J29" s="148"/>
      <c r="K29" s="148"/>
      <c r="L29" s="151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14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2"/>
      <c r="E31" s="152"/>
      <c r="F31" s="152"/>
      <c r="G31" s="152"/>
      <c r="H31" s="152"/>
      <c r="I31" s="152"/>
      <c r="J31" s="152"/>
      <c r="K31" s="152"/>
      <c r="L31" s="14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53" t="s">
        <v>38</v>
      </c>
      <c r="E32" s="39"/>
      <c r="F32" s="39"/>
      <c r="G32" s="39"/>
      <c r="H32" s="39"/>
      <c r="I32" s="39"/>
      <c r="J32" s="154">
        <f>ROUND(J104,2)</f>
        <v>0</v>
      </c>
      <c r="K32" s="39"/>
      <c r="L32" s="14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2"/>
      <c r="E33" s="152"/>
      <c r="F33" s="152"/>
      <c r="G33" s="152"/>
      <c r="H33" s="152"/>
      <c r="I33" s="152"/>
      <c r="J33" s="152"/>
      <c r="K33" s="152"/>
      <c r="L33" s="14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55" t="s">
        <v>40</v>
      </c>
      <c r="G34" s="39"/>
      <c r="H34" s="39"/>
      <c r="I34" s="155" t="s">
        <v>39</v>
      </c>
      <c r="J34" s="155" t="s">
        <v>41</v>
      </c>
      <c r="K34" s="39"/>
      <c r="L34" s="14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56" t="s">
        <v>42</v>
      </c>
      <c r="E35" s="143" t="s">
        <v>43</v>
      </c>
      <c r="F35" s="157">
        <f>ROUND((SUM(BE104:BE291)),2)</f>
        <v>0</v>
      </c>
      <c r="G35" s="39"/>
      <c r="H35" s="39"/>
      <c r="I35" s="158">
        <v>0.21</v>
      </c>
      <c r="J35" s="157">
        <f>ROUND(((SUM(BE104:BE291))*I35),2)</f>
        <v>0</v>
      </c>
      <c r="K35" s="39"/>
      <c r="L35" s="14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43" t="s">
        <v>44</v>
      </c>
      <c r="F36" s="157">
        <f>ROUND((SUM(BF104:BF291)),2)</f>
        <v>0</v>
      </c>
      <c r="G36" s="39"/>
      <c r="H36" s="39"/>
      <c r="I36" s="158">
        <v>0.15</v>
      </c>
      <c r="J36" s="157">
        <f>ROUND(((SUM(BF104:BF291))*I36),2)</f>
        <v>0</v>
      </c>
      <c r="K36" s="39"/>
      <c r="L36" s="14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3" t="s">
        <v>45</v>
      </c>
      <c r="F37" s="157">
        <f>ROUND((SUM(BG104:BG291)),2)</f>
        <v>0</v>
      </c>
      <c r="G37" s="39"/>
      <c r="H37" s="39"/>
      <c r="I37" s="158">
        <v>0.21</v>
      </c>
      <c r="J37" s="157">
        <f>0</f>
        <v>0</v>
      </c>
      <c r="K37" s="39"/>
      <c r="L37" s="14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43" t="s">
        <v>46</v>
      </c>
      <c r="F38" s="157">
        <f>ROUND((SUM(BH104:BH291)),2)</f>
        <v>0</v>
      </c>
      <c r="G38" s="39"/>
      <c r="H38" s="39"/>
      <c r="I38" s="158">
        <v>0.15</v>
      </c>
      <c r="J38" s="157">
        <f>0</f>
        <v>0</v>
      </c>
      <c r="K38" s="39"/>
      <c r="L38" s="14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43" t="s">
        <v>47</v>
      </c>
      <c r="F39" s="157">
        <f>ROUND((SUM(BI104:BI291)),2)</f>
        <v>0</v>
      </c>
      <c r="G39" s="39"/>
      <c r="H39" s="39"/>
      <c r="I39" s="158">
        <v>0</v>
      </c>
      <c r="J39" s="157">
        <f>0</f>
        <v>0</v>
      </c>
      <c r="K39" s="39"/>
      <c r="L39" s="14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14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59"/>
      <c r="D41" s="160" t="s">
        <v>48</v>
      </c>
      <c r="E41" s="161"/>
      <c r="F41" s="161"/>
      <c r="G41" s="162" t="s">
        <v>49</v>
      </c>
      <c r="H41" s="163" t="s">
        <v>50</v>
      </c>
      <c r="I41" s="161"/>
      <c r="J41" s="164">
        <f>SUM(J32:J39)</f>
        <v>0</v>
      </c>
      <c r="K41" s="165"/>
      <c r="L41" s="145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166"/>
      <c r="C42" s="167"/>
      <c r="D42" s="167"/>
      <c r="E42" s="167"/>
      <c r="F42" s="167"/>
      <c r="G42" s="167"/>
      <c r="H42" s="167"/>
      <c r="I42" s="167"/>
      <c r="J42" s="167"/>
      <c r="K42" s="167"/>
      <c r="L42" s="145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6" spans="1:31" s="2" customFormat="1" ht="6.95" customHeight="1">
      <c r="A46" s="39"/>
      <c r="B46" s="168"/>
      <c r="C46" s="169"/>
      <c r="D46" s="169"/>
      <c r="E46" s="169"/>
      <c r="F46" s="169"/>
      <c r="G46" s="169"/>
      <c r="H46" s="169"/>
      <c r="I46" s="169"/>
      <c r="J46" s="169"/>
      <c r="K46" s="169"/>
      <c r="L46" s="14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24.95" customHeight="1">
      <c r="A47" s="39"/>
      <c r="B47" s="40"/>
      <c r="C47" s="24" t="s">
        <v>124</v>
      </c>
      <c r="D47" s="41"/>
      <c r="E47" s="41"/>
      <c r="F47" s="41"/>
      <c r="G47" s="41"/>
      <c r="H47" s="41"/>
      <c r="I47" s="41"/>
      <c r="J47" s="41"/>
      <c r="K47" s="41"/>
      <c r="L47" s="14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14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16</v>
      </c>
      <c r="D49" s="41"/>
      <c r="E49" s="41"/>
      <c r="F49" s="41"/>
      <c r="G49" s="41"/>
      <c r="H49" s="41"/>
      <c r="I49" s="41"/>
      <c r="J49" s="41"/>
      <c r="K49" s="41"/>
      <c r="L49" s="14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26.25" customHeight="1">
      <c r="A50" s="39"/>
      <c r="B50" s="40"/>
      <c r="C50" s="41"/>
      <c r="D50" s="41"/>
      <c r="E50" s="170" t="str">
        <f>E7</f>
        <v>MODERNIZACE ODBORNÝCH UČEBEN ZŠ ANTONÍNA SOVY, ČESKÁ LÍPA</v>
      </c>
      <c r="F50" s="33"/>
      <c r="G50" s="33"/>
      <c r="H50" s="33"/>
      <c r="I50" s="41"/>
      <c r="J50" s="41"/>
      <c r="K50" s="41"/>
      <c r="L50" s="14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2:12" s="1" customFormat="1" ht="12" customHeight="1">
      <c r="B51" s="22"/>
      <c r="C51" s="33" t="s">
        <v>118</v>
      </c>
      <c r="D51" s="23"/>
      <c r="E51" s="23"/>
      <c r="F51" s="23"/>
      <c r="G51" s="23"/>
      <c r="H51" s="23"/>
      <c r="I51" s="23"/>
      <c r="J51" s="23"/>
      <c r="K51" s="23"/>
      <c r="L51" s="21"/>
    </row>
    <row r="52" spans="1:31" s="2" customFormat="1" ht="16.5" customHeight="1">
      <c r="A52" s="39"/>
      <c r="B52" s="40"/>
      <c r="C52" s="41"/>
      <c r="D52" s="41"/>
      <c r="E52" s="170" t="s">
        <v>119</v>
      </c>
      <c r="F52" s="41"/>
      <c r="G52" s="41"/>
      <c r="H52" s="41"/>
      <c r="I52" s="41"/>
      <c r="J52" s="41"/>
      <c r="K52" s="41"/>
      <c r="L52" s="14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12" customHeight="1">
      <c r="A53" s="39"/>
      <c r="B53" s="40"/>
      <c r="C53" s="33" t="s">
        <v>120</v>
      </c>
      <c r="D53" s="41"/>
      <c r="E53" s="41"/>
      <c r="F53" s="41"/>
      <c r="G53" s="41"/>
      <c r="H53" s="41"/>
      <c r="I53" s="41"/>
      <c r="J53" s="41"/>
      <c r="K53" s="41"/>
      <c r="L53" s="14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30" customHeight="1">
      <c r="A54" s="39"/>
      <c r="B54" s="40"/>
      <c r="C54" s="41"/>
      <c r="D54" s="41"/>
      <c r="E54" s="70" t="str">
        <f>E11</f>
        <v>STAVBA - HRUBÉ STAVEBNÍ PRÁCE UČEBNY CHEMIE A FYZIKY</v>
      </c>
      <c r="F54" s="41"/>
      <c r="G54" s="41"/>
      <c r="H54" s="41"/>
      <c r="I54" s="41"/>
      <c r="J54" s="41"/>
      <c r="K54" s="41"/>
      <c r="L54" s="14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6.95" customHeight="1">
      <c r="A55" s="39"/>
      <c r="B55" s="40"/>
      <c r="C55" s="41"/>
      <c r="D55" s="41"/>
      <c r="E55" s="41"/>
      <c r="F55" s="41"/>
      <c r="G55" s="41"/>
      <c r="H55" s="41"/>
      <c r="I55" s="41"/>
      <c r="J55" s="41"/>
      <c r="K55" s="41"/>
      <c r="L55" s="14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2" customHeight="1">
      <c r="A56" s="39"/>
      <c r="B56" s="40"/>
      <c r="C56" s="33" t="s">
        <v>21</v>
      </c>
      <c r="D56" s="41"/>
      <c r="E56" s="41"/>
      <c r="F56" s="28" t="str">
        <f>F14</f>
        <v>ČESKÁ LÍPA</v>
      </c>
      <c r="G56" s="41"/>
      <c r="H56" s="41"/>
      <c r="I56" s="33" t="s">
        <v>23</v>
      </c>
      <c r="J56" s="73" t="str">
        <f>IF(J14="","",J14)</f>
        <v>21. 1. 2021</v>
      </c>
      <c r="K56" s="41"/>
      <c r="L56" s="14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6.95" customHeight="1">
      <c r="A57" s="39"/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14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5.15" customHeight="1">
      <c r="A58" s="39"/>
      <c r="B58" s="40"/>
      <c r="C58" s="33" t="s">
        <v>25</v>
      </c>
      <c r="D58" s="41"/>
      <c r="E58" s="41"/>
      <c r="F58" s="28" t="str">
        <f>E17</f>
        <v>ZŠ SLOVANKA, ČESKÁ LÍPA</v>
      </c>
      <c r="G58" s="41"/>
      <c r="H58" s="41"/>
      <c r="I58" s="33" t="s">
        <v>31</v>
      </c>
      <c r="J58" s="37" t="str">
        <f>E23</f>
        <v>Ing. Petr KUČERA</v>
      </c>
      <c r="K58" s="41"/>
      <c r="L58" s="14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31" s="2" customFormat="1" ht="15.15" customHeight="1">
      <c r="A59" s="39"/>
      <c r="B59" s="40"/>
      <c r="C59" s="33" t="s">
        <v>29</v>
      </c>
      <c r="D59" s="41"/>
      <c r="E59" s="41"/>
      <c r="F59" s="28" t="str">
        <f>IF(E20="","",E20)</f>
        <v>Vyplň údaj</v>
      </c>
      <c r="G59" s="41"/>
      <c r="H59" s="41"/>
      <c r="I59" s="33" t="s">
        <v>34</v>
      </c>
      <c r="J59" s="37" t="str">
        <f>E26</f>
        <v xml:space="preserve">Jaroslav VALENTA                    </v>
      </c>
      <c r="K59" s="41"/>
      <c r="L59" s="14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pans="1:31" s="2" customFormat="1" ht="10.3" customHeight="1">
      <c r="A60" s="39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145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pans="1:31" s="2" customFormat="1" ht="29.25" customHeight="1">
      <c r="A61" s="39"/>
      <c r="B61" s="40"/>
      <c r="C61" s="171" t="s">
        <v>125</v>
      </c>
      <c r="D61" s="172"/>
      <c r="E61" s="172"/>
      <c r="F61" s="172"/>
      <c r="G61" s="172"/>
      <c r="H61" s="172"/>
      <c r="I61" s="172"/>
      <c r="J61" s="173" t="s">
        <v>126</v>
      </c>
      <c r="K61" s="172"/>
      <c r="L61" s="145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1:31" s="2" customFormat="1" ht="10.3" customHeight="1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145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pans="1:47" s="2" customFormat="1" ht="22.8" customHeight="1">
      <c r="A63" s="39"/>
      <c r="B63" s="40"/>
      <c r="C63" s="174" t="s">
        <v>70</v>
      </c>
      <c r="D63" s="41"/>
      <c r="E63" s="41"/>
      <c r="F63" s="41"/>
      <c r="G63" s="41"/>
      <c r="H63" s="41"/>
      <c r="I63" s="41"/>
      <c r="J63" s="103">
        <f>J104</f>
        <v>0</v>
      </c>
      <c r="K63" s="41"/>
      <c r="L63" s="145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U63" s="18" t="s">
        <v>127</v>
      </c>
    </row>
    <row r="64" spans="1:31" s="9" customFormat="1" ht="24.95" customHeight="1">
      <c r="A64" s="9"/>
      <c r="B64" s="175"/>
      <c r="C64" s="176"/>
      <c r="D64" s="177" t="s">
        <v>128</v>
      </c>
      <c r="E64" s="178"/>
      <c r="F64" s="178"/>
      <c r="G64" s="178"/>
      <c r="H64" s="178"/>
      <c r="I64" s="178"/>
      <c r="J64" s="179">
        <f>J105</f>
        <v>0</v>
      </c>
      <c r="K64" s="176"/>
      <c r="L64" s="180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1"/>
      <c r="C65" s="126"/>
      <c r="D65" s="182" t="s">
        <v>129</v>
      </c>
      <c r="E65" s="183"/>
      <c r="F65" s="183"/>
      <c r="G65" s="183"/>
      <c r="H65" s="183"/>
      <c r="I65" s="183"/>
      <c r="J65" s="184">
        <f>J106</f>
        <v>0</v>
      </c>
      <c r="K65" s="126"/>
      <c r="L65" s="185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1"/>
      <c r="C66" s="126"/>
      <c r="D66" s="182" t="s">
        <v>130</v>
      </c>
      <c r="E66" s="183"/>
      <c r="F66" s="183"/>
      <c r="G66" s="183"/>
      <c r="H66" s="183"/>
      <c r="I66" s="183"/>
      <c r="J66" s="184">
        <f>J120</f>
        <v>0</v>
      </c>
      <c r="K66" s="126"/>
      <c r="L66" s="185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1"/>
      <c r="C67" s="126"/>
      <c r="D67" s="182" t="s">
        <v>131</v>
      </c>
      <c r="E67" s="183"/>
      <c r="F67" s="183"/>
      <c r="G67" s="183"/>
      <c r="H67" s="183"/>
      <c r="I67" s="183"/>
      <c r="J67" s="184">
        <f>J128</f>
        <v>0</v>
      </c>
      <c r="K67" s="126"/>
      <c r="L67" s="185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1"/>
      <c r="C68" s="126"/>
      <c r="D68" s="182" t="s">
        <v>132</v>
      </c>
      <c r="E68" s="183"/>
      <c r="F68" s="183"/>
      <c r="G68" s="183"/>
      <c r="H68" s="183"/>
      <c r="I68" s="183"/>
      <c r="J68" s="184">
        <f>J134</f>
        <v>0</v>
      </c>
      <c r="K68" s="126"/>
      <c r="L68" s="185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9" customFormat="1" ht="24.95" customHeight="1">
      <c r="A69" s="9"/>
      <c r="B69" s="175"/>
      <c r="C69" s="176"/>
      <c r="D69" s="177" t="s">
        <v>133</v>
      </c>
      <c r="E69" s="178"/>
      <c r="F69" s="178"/>
      <c r="G69" s="178"/>
      <c r="H69" s="178"/>
      <c r="I69" s="178"/>
      <c r="J69" s="179">
        <f>J136</f>
        <v>0</v>
      </c>
      <c r="K69" s="176"/>
      <c r="L69" s="180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pans="1:31" s="10" customFormat="1" ht="19.9" customHeight="1">
      <c r="A70" s="10"/>
      <c r="B70" s="181"/>
      <c r="C70" s="126"/>
      <c r="D70" s="182" t="s">
        <v>585</v>
      </c>
      <c r="E70" s="183"/>
      <c r="F70" s="183"/>
      <c r="G70" s="183"/>
      <c r="H70" s="183"/>
      <c r="I70" s="183"/>
      <c r="J70" s="184">
        <f>J137</f>
        <v>0</v>
      </c>
      <c r="K70" s="126"/>
      <c r="L70" s="185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81"/>
      <c r="C71" s="126"/>
      <c r="D71" s="182" t="s">
        <v>586</v>
      </c>
      <c r="E71" s="183"/>
      <c r="F71" s="183"/>
      <c r="G71" s="183"/>
      <c r="H71" s="183"/>
      <c r="I71" s="183"/>
      <c r="J71" s="184">
        <f>J143</f>
        <v>0</v>
      </c>
      <c r="K71" s="126"/>
      <c r="L71" s="185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81"/>
      <c r="C72" s="126"/>
      <c r="D72" s="182" t="s">
        <v>587</v>
      </c>
      <c r="E72" s="183"/>
      <c r="F72" s="183"/>
      <c r="G72" s="183"/>
      <c r="H72" s="183"/>
      <c r="I72" s="183"/>
      <c r="J72" s="184">
        <f>J153</f>
        <v>0</v>
      </c>
      <c r="K72" s="126"/>
      <c r="L72" s="185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81"/>
      <c r="C73" s="126"/>
      <c r="D73" s="182" t="s">
        <v>134</v>
      </c>
      <c r="E73" s="183"/>
      <c r="F73" s="183"/>
      <c r="G73" s="183"/>
      <c r="H73" s="183"/>
      <c r="I73" s="183"/>
      <c r="J73" s="184">
        <f>J159</f>
        <v>0</v>
      </c>
      <c r="K73" s="126"/>
      <c r="L73" s="185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>
      <c r="A74" s="10"/>
      <c r="B74" s="181"/>
      <c r="C74" s="126"/>
      <c r="D74" s="182" t="s">
        <v>588</v>
      </c>
      <c r="E74" s="183"/>
      <c r="F74" s="183"/>
      <c r="G74" s="183"/>
      <c r="H74" s="183"/>
      <c r="I74" s="183"/>
      <c r="J74" s="184">
        <f>J163</f>
        <v>0</v>
      </c>
      <c r="K74" s="126"/>
      <c r="L74" s="185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0" customFormat="1" ht="19.9" customHeight="1">
      <c r="A75" s="10"/>
      <c r="B75" s="181"/>
      <c r="C75" s="126"/>
      <c r="D75" s="182" t="s">
        <v>589</v>
      </c>
      <c r="E75" s="183"/>
      <c r="F75" s="183"/>
      <c r="G75" s="183"/>
      <c r="H75" s="183"/>
      <c r="I75" s="183"/>
      <c r="J75" s="184">
        <f>J200</f>
        <v>0</v>
      </c>
      <c r="K75" s="126"/>
      <c r="L75" s="185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10" customFormat="1" ht="19.9" customHeight="1">
      <c r="A76" s="10"/>
      <c r="B76" s="181"/>
      <c r="C76" s="126"/>
      <c r="D76" s="182" t="s">
        <v>590</v>
      </c>
      <c r="E76" s="183"/>
      <c r="F76" s="183"/>
      <c r="G76" s="183"/>
      <c r="H76" s="183"/>
      <c r="I76" s="183"/>
      <c r="J76" s="184">
        <f>J207</f>
        <v>0</v>
      </c>
      <c r="K76" s="126"/>
      <c r="L76" s="185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1:31" s="10" customFormat="1" ht="19.9" customHeight="1">
      <c r="A77" s="10"/>
      <c r="B77" s="181"/>
      <c r="C77" s="126"/>
      <c r="D77" s="182" t="s">
        <v>591</v>
      </c>
      <c r="E77" s="183"/>
      <c r="F77" s="183"/>
      <c r="G77" s="183"/>
      <c r="H77" s="183"/>
      <c r="I77" s="183"/>
      <c r="J77" s="184">
        <f>J219</f>
        <v>0</v>
      </c>
      <c r="K77" s="126"/>
      <c r="L77" s="185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1:31" s="10" customFormat="1" ht="19.9" customHeight="1">
      <c r="A78" s="10"/>
      <c r="B78" s="181"/>
      <c r="C78" s="126"/>
      <c r="D78" s="182" t="s">
        <v>592</v>
      </c>
      <c r="E78" s="183"/>
      <c r="F78" s="183"/>
      <c r="G78" s="183"/>
      <c r="H78" s="183"/>
      <c r="I78" s="183"/>
      <c r="J78" s="184">
        <f>J259</f>
        <v>0</v>
      </c>
      <c r="K78" s="126"/>
      <c r="L78" s="185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1:31" s="10" customFormat="1" ht="19.9" customHeight="1">
      <c r="A79" s="10"/>
      <c r="B79" s="181"/>
      <c r="C79" s="126"/>
      <c r="D79" s="182" t="s">
        <v>137</v>
      </c>
      <c r="E79" s="183"/>
      <c r="F79" s="183"/>
      <c r="G79" s="183"/>
      <c r="H79" s="183"/>
      <c r="I79" s="183"/>
      <c r="J79" s="184">
        <f>J264</f>
        <v>0</v>
      </c>
      <c r="K79" s="126"/>
      <c r="L79" s="185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</row>
    <row r="80" spans="1:31" s="9" customFormat="1" ht="24.95" customHeight="1">
      <c r="A80" s="9"/>
      <c r="B80" s="175"/>
      <c r="C80" s="176"/>
      <c r="D80" s="177" t="s">
        <v>593</v>
      </c>
      <c r="E80" s="178"/>
      <c r="F80" s="178"/>
      <c r="G80" s="178"/>
      <c r="H80" s="178"/>
      <c r="I80" s="178"/>
      <c r="J80" s="179">
        <f>J280</f>
        <v>0</v>
      </c>
      <c r="K80" s="176"/>
      <c r="L80" s="180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</row>
    <row r="81" spans="1:31" s="10" customFormat="1" ht="19.9" customHeight="1">
      <c r="A81" s="10"/>
      <c r="B81" s="181"/>
      <c r="C81" s="126"/>
      <c r="D81" s="182" t="s">
        <v>594</v>
      </c>
      <c r="E81" s="183"/>
      <c r="F81" s="183"/>
      <c r="G81" s="183"/>
      <c r="H81" s="183"/>
      <c r="I81" s="183"/>
      <c r="J81" s="184">
        <f>J281</f>
        <v>0</v>
      </c>
      <c r="K81" s="126"/>
      <c r="L81" s="185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</row>
    <row r="82" spans="1:31" s="10" customFormat="1" ht="19.9" customHeight="1">
      <c r="A82" s="10"/>
      <c r="B82" s="181"/>
      <c r="C82" s="126"/>
      <c r="D82" s="182" t="s">
        <v>595</v>
      </c>
      <c r="E82" s="183"/>
      <c r="F82" s="183"/>
      <c r="G82" s="183"/>
      <c r="H82" s="183"/>
      <c r="I82" s="183"/>
      <c r="J82" s="184">
        <f>J284</f>
        <v>0</v>
      </c>
      <c r="K82" s="126"/>
      <c r="L82" s="185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</row>
    <row r="83" spans="1:31" s="2" customFormat="1" ht="21.8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14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6.95" customHeight="1">
      <c r="A84" s="39"/>
      <c r="B84" s="60"/>
      <c r="C84" s="61"/>
      <c r="D84" s="61"/>
      <c r="E84" s="61"/>
      <c r="F84" s="61"/>
      <c r="G84" s="61"/>
      <c r="H84" s="61"/>
      <c r="I84" s="61"/>
      <c r="J84" s="61"/>
      <c r="K84" s="61"/>
      <c r="L84" s="14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8" spans="1:31" s="2" customFormat="1" ht="6.95" customHeight="1">
      <c r="A88" s="39"/>
      <c r="B88" s="62"/>
      <c r="C88" s="63"/>
      <c r="D88" s="63"/>
      <c r="E88" s="63"/>
      <c r="F88" s="63"/>
      <c r="G88" s="63"/>
      <c r="H88" s="63"/>
      <c r="I88" s="63"/>
      <c r="J88" s="63"/>
      <c r="K88" s="63"/>
      <c r="L88" s="145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24.95" customHeight="1">
      <c r="A89" s="39"/>
      <c r="B89" s="40"/>
      <c r="C89" s="24" t="s">
        <v>141</v>
      </c>
      <c r="D89" s="41"/>
      <c r="E89" s="41"/>
      <c r="F89" s="41"/>
      <c r="G89" s="41"/>
      <c r="H89" s="41"/>
      <c r="I89" s="41"/>
      <c r="J89" s="41"/>
      <c r="K89" s="41"/>
      <c r="L89" s="145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145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2" customHeight="1">
      <c r="A91" s="39"/>
      <c r="B91" s="40"/>
      <c r="C91" s="33" t="s">
        <v>16</v>
      </c>
      <c r="D91" s="41"/>
      <c r="E91" s="41"/>
      <c r="F91" s="41"/>
      <c r="G91" s="41"/>
      <c r="H91" s="41"/>
      <c r="I91" s="41"/>
      <c r="J91" s="41"/>
      <c r="K91" s="41"/>
      <c r="L91" s="145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26.25" customHeight="1">
      <c r="A92" s="39"/>
      <c r="B92" s="40"/>
      <c r="C92" s="41"/>
      <c r="D92" s="41"/>
      <c r="E92" s="170" t="str">
        <f>E7</f>
        <v>MODERNIZACE ODBORNÝCH UČEBEN ZŠ ANTONÍNA SOVY, ČESKÁ LÍPA</v>
      </c>
      <c r="F92" s="33"/>
      <c r="G92" s="33"/>
      <c r="H92" s="33"/>
      <c r="I92" s="41"/>
      <c r="J92" s="41"/>
      <c r="K92" s="41"/>
      <c r="L92" s="145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2:12" s="1" customFormat="1" ht="12" customHeight="1">
      <c r="B93" s="22"/>
      <c r="C93" s="33" t="s">
        <v>118</v>
      </c>
      <c r="D93" s="23"/>
      <c r="E93" s="23"/>
      <c r="F93" s="23"/>
      <c r="G93" s="23"/>
      <c r="H93" s="23"/>
      <c r="I93" s="23"/>
      <c r="J93" s="23"/>
      <c r="K93" s="23"/>
      <c r="L93" s="21"/>
    </row>
    <row r="94" spans="1:31" s="2" customFormat="1" ht="16.5" customHeight="1">
      <c r="A94" s="39"/>
      <c r="B94" s="40"/>
      <c r="C94" s="41"/>
      <c r="D94" s="41"/>
      <c r="E94" s="170" t="s">
        <v>119</v>
      </c>
      <c r="F94" s="41"/>
      <c r="G94" s="41"/>
      <c r="H94" s="41"/>
      <c r="I94" s="41"/>
      <c r="J94" s="41"/>
      <c r="K94" s="41"/>
      <c r="L94" s="145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2" customHeight="1">
      <c r="A95" s="39"/>
      <c r="B95" s="40"/>
      <c r="C95" s="33" t="s">
        <v>120</v>
      </c>
      <c r="D95" s="41"/>
      <c r="E95" s="41"/>
      <c r="F95" s="41"/>
      <c r="G95" s="41"/>
      <c r="H95" s="41"/>
      <c r="I95" s="41"/>
      <c r="J95" s="41"/>
      <c r="K95" s="41"/>
      <c r="L95" s="145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30" customHeight="1">
      <c r="A96" s="39"/>
      <c r="B96" s="40"/>
      <c r="C96" s="41"/>
      <c r="D96" s="41"/>
      <c r="E96" s="70" t="str">
        <f>E11</f>
        <v>STAVBA - HRUBÉ STAVEBNÍ PRÁCE UČEBNY CHEMIE A FYZIKY</v>
      </c>
      <c r="F96" s="41"/>
      <c r="G96" s="41"/>
      <c r="H96" s="41"/>
      <c r="I96" s="41"/>
      <c r="J96" s="41"/>
      <c r="K96" s="41"/>
      <c r="L96" s="145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6.95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145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31" s="2" customFormat="1" ht="12" customHeight="1">
      <c r="A98" s="39"/>
      <c r="B98" s="40"/>
      <c r="C98" s="33" t="s">
        <v>21</v>
      </c>
      <c r="D98" s="41"/>
      <c r="E98" s="41"/>
      <c r="F98" s="28" t="str">
        <f>F14</f>
        <v>ČESKÁ LÍPA</v>
      </c>
      <c r="G98" s="41"/>
      <c r="H98" s="41"/>
      <c r="I98" s="33" t="s">
        <v>23</v>
      </c>
      <c r="J98" s="73" t="str">
        <f>IF(J14="","",J14)</f>
        <v>21. 1. 2021</v>
      </c>
      <c r="K98" s="41"/>
      <c r="L98" s="145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</row>
    <row r="99" spans="1:31" s="2" customFormat="1" ht="6.95" customHeight="1">
      <c r="A99" s="39"/>
      <c r="B99" s="40"/>
      <c r="C99" s="41"/>
      <c r="D99" s="41"/>
      <c r="E99" s="41"/>
      <c r="F99" s="41"/>
      <c r="G99" s="41"/>
      <c r="H99" s="41"/>
      <c r="I99" s="41"/>
      <c r="J99" s="41"/>
      <c r="K99" s="41"/>
      <c r="L99" s="145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</row>
    <row r="100" spans="1:31" s="2" customFormat="1" ht="15.15" customHeight="1">
      <c r="A100" s="39"/>
      <c r="B100" s="40"/>
      <c r="C100" s="33" t="s">
        <v>25</v>
      </c>
      <c r="D100" s="41"/>
      <c r="E100" s="41"/>
      <c r="F100" s="28" t="str">
        <f>E17</f>
        <v>ZŠ SLOVANKA, ČESKÁ LÍPA</v>
      </c>
      <c r="G100" s="41"/>
      <c r="H100" s="41"/>
      <c r="I100" s="33" t="s">
        <v>31</v>
      </c>
      <c r="J100" s="37" t="str">
        <f>E23</f>
        <v>Ing. Petr KUČERA</v>
      </c>
      <c r="K100" s="41"/>
      <c r="L100" s="145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</row>
    <row r="101" spans="1:31" s="2" customFormat="1" ht="15.15" customHeight="1">
      <c r="A101" s="39"/>
      <c r="B101" s="40"/>
      <c r="C101" s="33" t="s">
        <v>29</v>
      </c>
      <c r="D101" s="41"/>
      <c r="E101" s="41"/>
      <c r="F101" s="28" t="str">
        <f>IF(E20="","",E20)</f>
        <v>Vyplň údaj</v>
      </c>
      <c r="G101" s="41"/>
      <c r="H101" s="41"/>
      <c r="I101" s="33" t="s">
        <v>34</v>
      </c>
      <c r="J101" s="37" t="str">
        <f>E26</f>
        <v xml:space="preserve">Jaroslav VALENTA                    </v>
      </c>
      <c r="K101" s="41"/>
      <c r="L101" s="145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</row>
    <row r="102" spans="1:31" s="2" customFormat="1" ht="10.3" customHeight="1">
      <c r="A102" s="39"/>
      <c r="B102" s="40"/>
      <c r="C102" s="41"/>
      <c r="D102" s="41"/>
      <c r="E102" s="41"/>
      <c r="F102" s="41"/>
      <c r="G102" s="41"/>
      <c r="H102" s="41"/>
      <c r="I102" s="41"/>
      <c r="J102" s="41"/>
      <c r="K102" s="41"/>
      <c r="L102" s="145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</row>
    <row r="103" spans="1:31" s="11" customFormat="1" ht="29.25" customHeight="1">
      <c r="A103" s="186"/>
      <c r="B103" s="187"/>
      <c r="C103" s="188" t="s">
        <v>142</v>
      </c>
      <c r="D103" s="189" t="s">
        <v>57</v>
      </c>
      <c r="E103" s="189" t="s">
        <v>53</v>
      </c>
      <c r="F103" s="189" t="s">
        <v>54</v>
      </c>
      <c r="G103" s="189" t="s">
        <v>143</v>
      </c>
      <c r="H103" s="189" t="s">
        <v>144</v>
      </c>
      <c r="I103" s="189" t="s">
        <v>145</v>
      </c>
      <c r="J103" s="189" t="s">
        <v>126</v>
      </c>
      <c r="K103" s="190" t="s">
        <v>146</v>
      </c>
      <c r="L103" s="191"/>
      <c r="M103" s="93" t="s">
        <v>19</v>
      </c>
      <c r="N103" s="94" t="s">
        <v>42</v>
      </c>
      <c r="O103" s="94" t="s">
        <v>147</v>
      </c>
      <c r="P103" s="94" t="s">
        <v>148</v>
      </c>
      <c r="Q103" s="94" t="s">
        <v>149</v>
      </c>
      <c r="R103" s="94" t="s">
        <v>150</v>
      </c>
      <c r="S103" s="94" t="s">
        <v>151</v>
      </c>
      <c r="T103" s="95" t="s">
        <v>152</v>
      </c>
      <c r="U103" s="186"/>
      <c r="V103" s="186"/>
      <c r="W103" s="186"/>
      <c r="X103" s="186"/>
      <c r="Y103" s="186"/>
      <c r="Z103" s="186"/>
      <c r="AA103" s="186"/>
      <c r="AB103" s="186"/>
      <c r="AC103" s="186"/>
      <c r="AD103" s="186"/>
      <c r="AE103" s="186"/>
    </row>
    <row r="104" spans="1:63" s="2" customFormat="1" ht="22.8" customHeight="1">
      <c r="A104" s="39"/>
      <c r="B104" s="40"/>
      <c r="C104" s="100" t="s">
        <v>153</v>
      </c>
      <c r="D104" s="41"/>
      <c r="E104" s="41"/>
      <c r="F104" s="41"/>
      <c r="G104" s="41"/>
      <c r="H104" s="41"/>
      <c r="I104" s="41"/>
      <c r="J104" s="192">
        <f>BK104</f>
        <v>0</v>
      </c>
      <c r="K104" s="41"/>
      <c r="L104" s="45"/>
      <c r="M104" s="96"/>
      <c r="N104" s="193"/>
      <c r="O104" s="97"/>
      <c r="P104" s="194">
        <f>P105+P136+P280</f>
        <v>0</v>
      </c>
      <c r="Q104" s="97"/>
      <c r="R104" s="194">
        <f>R105+R136+R280</f>
        <v>14.24426618</v>
      </c>
      <c r="S104" s="97"/>
      <c r="T104" s="195">
        <f>T105+T136+T280</f>
        <v>9.947780000000002</v>
      </c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T104" s="18" t="s">
        <v>71</v>
      </c>
      <c r="AU104" s="18" t="s">
        <v>127</v>
      </c>
      <c r="BK104" s="196">
        <f>BK105+BK136+BK280</f>
        <v>0</v>
      </c>
    </row>
    <row r="105" spans="1:63" s="12" customFormat="1" ht="25.9" customHeight="1">
      <c r="A105" s="12"/>
      <c r="B105" s="197"/>
      <c r="C105" s="198"/>
      <c r="D105" s="199" t="s">
        <v>71</v>
      </c>
      <c r="E105" s="200" t="s">
        <v>154</v>
      </c>
      <c r="F105" s="200" t="s">
        <v>155</v>
      </c>
      <c r="G105" s="198"/>
      <c r="H105" s="198"/>
      <c r="I105" s="201"/>
      <c r="J105" s="202">
        <f>BK105</f>
        <v>0</v>
      </c>
      <c r="K105" s="198"/>
      <c r="L105" s="203"/>
      <c r="M105" s="204"/>
      <c r="N105" s="205"/>
      <c r="O105" s="205"/>
      <c r="P105" s="206">
        <f>P106+P120+P128+P134</f>
        <v>0</v>
      </c>
      <c r="Q105" s="205"/>
      <c r="R105" s="206">
        <f>R106+R120+R128+R134</f>
        <v>12.28070679</v>
      </c>
      <c r="S105" s="205"/>
      <c r="T105" s="207">
        <f>T106+T120+T128+T134</f>
        <v>9.586300000000001</v>
      </c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R105" s="208" t="s">
        <v>79</v>
      </c>
      <c r="AT105" s="209" t="s">
        <v>71</v>
      </c>
      <c r="AU105" s="209" t="s">
        <v>72</v>
      </c>
      <c r="AY105" s="208" t="s">
        <v>156</v>
      </c>
      <c r="BK105" s="210">
        <f>BK106+BK120+BK128+BK134</f>
        <v>0</v>
      </c>
    </row>
    <row r="106" spans="1:63" s="12" customFormat="1" ht="22.8" customHeight="1">
      <c r="A106" s="12"/>
      <c r="B106" s="197"/>
      <c r="C106" s="198"/>
      <c r="D106" s="199" t="s">
        <v>71</v>
      </c>
      <c r="E106" s="211" t="s">
        <v>157</v>
      </c>
      <c r="F106" s="211" t="s">
        <v>158</v>
      </c>
      <c r="G106" s="198"/>
      <c r="H106" s="198"/>
      <c r="I106" s="201"/>
      <c r="J106" s="212">
        <f>BK106</f>
        <v>0</v>
      </c>
      <c r="K106" s="198"/>
      <c r="L106" s="203"/>
      <c r="M106" s="204"/>
      <c r="N106" s="205"/>
      <c r="O106" s="205"/>
      <c r="P106" s="206">
        <f>SUM(P107:P119)</f>
        <v>0</v>
      </c>
      <c r="Q106" s="205"/>
      <c r="R106" s="206">
        <f>SUM(R107:R119)</f>
        <v>12.28067079</v>
      </c>
      <c r="S106" s="205"/>
      <c r="T106" s="207">
        <f>SUM(T107:T119)</f>
        <v>0</v>
      </c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R106" s="208" t="s">
        <v>79</v>
      </c>
      <c r="AT106" s="209" t="s">
        <v>71</v>
      </c>
      <c r="AU106" s="209" t="s">
        <v>79</v>
      </c>
      <c r="AY106" s="208" t="s">
        <v>156</v>
      </c>
      <c r="BK106" s="210">
        <f>SUM(BK107:BK119)</f>
        <v>0</v>
      </c>
    </row>
    <row r="107" spans="1:65" s="2" customFormat="1" ht="12">
      <c r="A107" s="39"/>
      <c r="B107" s="40"/>
      <c r="C107" s="213" t="s">
        <v>79</v>
      </c>
      <c r="D107" s="213" t="s">
        <v>159</v>
      </c>
      <c r="E107" s="214" t="s">
        <v>596</v>
      </c>
      <c r="F107" s="215" t="s">
        <v>597</v>
      </c>
      <c r="G107" s="216" t="s">
        <v>162</v>
      </c>
      <c r="H107" s="217">
        <v>41.799</v>
      </c>
      <c r="I107" s="218"/>
      <c r="J107" s="219">
        <f>ROUND(I107*H107,2)</f>
        <v>0</v>
      </c>
      <c r="K107" s="215" t="s">
        <v>163</v>
      </c>
      <c r="L107" s="45"/>
      <c r="M107" s="220" t="s">
        <v>19</v>
      </c>
      <c r="N107" s="221" t="s">
        <v>43</v>
      </c>
      <c r="O107" s="85"/>
      <c r="P107" s="222">
        <f>O107*H107</f>
        <v>0</v>
      </c>
      <c r="Q107" s="222">
        <v>0.02048</v>
      </c>
      <c r="R107" s="222">
        <f>Q107*H107</f>
        <v>0.8560435200000001</v>
      </c>
      <c r="S107" s="222">
        <v>0</v>
      </c>
      <c r="T107" s="223">
        <f>S107*H107</f>
        <v>0</v>
      </c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R107" s="224" t="s">
        <v>164</v>
      </c>
      <c r="AT107" s="224" t="s">
        <v>159</v>
      </c>
      <c r="AU107" s="224" t="s">
        <v>81</v>
      </c>
      <c r="AY107" s="18" t="s">
        <v>156</v>
      </c>
      <c r="BE107" s="225">
        <f>IF(N107="základní",J107,0)</f>
        <v>0</v>
      </c>
      <c r="BF107" s="225">
        <f>IF(N107="snížená",J107,0)</f>
        <v>0</v>
      </c>
      <c r="BG107" s="225">
        <f>IF(N107="zákl. přenesená",J107,0)</f>
        <v>0</v>
      </c>
      <c r="BH107" s="225">
        <f>IF(N107="sníž. přenesená",J107,0)</f>
        <v>0</v>
      </c>
      <c r="BI107" s="225">
        <f>IF(N107="nulová",J107,0)</f>
        <v>0</v>
      </c>
      <c r="BJ107" s="18" t="s">
        <v>79</v>
      </c>
      <c r="BK107" s="225">
        <f>ROUND(I107*H107,2)</f>
        <v>0</v>
      </c>
      <c r="BL107" s="18" t="s">
        <v>164</v>
      </c>
      <c r="BM107" s="224" t="s">
        <v>598</v>
      </c>
    </row>
    <row r="108" spans="1:51" s="13" customFormat="1" ht="12">
      <c r="A108" s="13"/>
      <c r="B108" s="232"/>
      <c r="C108" s="233"/>
      <c r="D108" s="234" t="s">
        <v>599</v>
      </c>
      <c r="E108" s="235" t="s">
        <v>19</v>
      </c>
      <c r="F108" s="236" t="s">
        <v>600</v>
      </c>
      <c r="G108" s="233"/>
      <c r="H108" s="235" t="s">
        <v>19</v>
      </c>
      <c r="I108" s="237"/>
      <c r="J108" s="233"/>
      <c r="K108" s="233"/>
      <c r="L108" s="238"/>
      <c r="M108" s="239"/>
      <c r="N108" s="240"/>
      <c r="O108" s="240"/>
      <c r="P108" s="240"/>
      <c r="Q108" s="240"/>
      <c r="R108" s="240"/>
      <c r="S108" s="240"/>
      <c r="T108" s="241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42" t="s">
        <v>599</v>
      </c>
      <c r="AU108" s="242" t="s">
        <v>81</v>
      </c>
      <c r="AV108" s="13" t="s">
        <v>79</v>
      </c>
      <c r="AW108" s="13" t="s">
        <v>33</v>
      </c>
      <c r="AX108" s="13" t="s">
        <v>72</v>
      </c>
      <c r="AY108" s="242" t="s">
        <v>156</v>
      </c>
    </row>
    <row r="109" spans="1:51" s="14" customFormat="1" ht="12">
      <c r="A109" s="14"/>
      <c r="B109" s="243"/>
      <c r="C109" s="244"/>
      <c r="D109" s="234" t="s">
        <v>599</v>
      </c>
      <c r="E109" s="245" t="s">
        <v>19</v>
      </c>
      <c r="F109" s="246" t="s">
        <v>601</v>
      </c>
      <c r="G109" s="244"/>
      <c r="H109" s="247">
        <v>53.205</v>
      </c>
      <c r="I109" s="248"/>
      <c r="J109" s="244"/>
      <c r="K109" s="244"/>
      <c r="L109" s="249"/>
      <c r="M109" s="250"/>
      <c r="N109" s="251"/>
      <c r="O109" s="251"/>
      <c r="P109" s="251"/>
      <c r="Q109" s="251"/>
      <c r="R109" s="251"/>
      <c r="S109" s="251"/>
      <c r="T109" s="252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T109" s="253" t="s">
        <v>599</v>
      </c>
      <c r="AU109" s="253" t="s">
        <v>81</v>
      </c>
      <c r="AV109" s="14" t="s">
        <v>81</v>
      </c>
      <c r="AW109" s="14" t="s">
        <v>33</v>
      </c>
      <c r="AX109" s="14" t="s">
        <v>72</v>
      </c>
      <c r="AY109" s="253" t="s">
        <v>156</v>
      </c>
    </row>
    <row r="110" spans="1:51" s="14" customFormat="1" ht="12">
      <c r="A110" s="14"/>
      <c r="B110" s="243"/>
      <c r="C110" s="244"/>
      <c r="D110" s="234" t="s">
        <v>599</v>
      </c>
      <c r="E110" s="245" t="s">
        <v>19</v>
      </c>
      <c r="F110" s="246" t="s">
        <v>602</v>
      </c>
      <c r="G110" s="244"/>
      <c r="H110" s="247">
        <v>-11.406</v>
      </c>
      <c r="I110" s="248"/>
      <c r="J110" s="244"/>
      <c r="K110" s="244"/>
      <c r="L110" s="249"/>
      <c r="M110" s="250"/>
      <c r="N110" s="251"/>
      <c r="O110" s="251"/>
      <c r="P110" s="251"/>
      <c r="Q110" s="251"/>
      <c r="R110" s="251"/>
      <c r="S110" s="251"/>
      <c r="T110" s="252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T110" s="253" t="s">
        <v>599</v>
      </c>
      <c r="AU110" s="253" t="s">
        <v>81</v>
      </c>
      <c r="AV110" s="14" t="s">
        <v>81</v>
      </c>
      <c r="AW110" s="14" t="s">
        <v>33</v>
      </c>
      <c r="AX110" s="14" t="s">
        <v>72</v>
      </c>
      <c r="AY110" s="253" t="s">
        <v>156</v>
      </c>
    </row>
    <row r="111" spans="1:51" s="15" customFormat="1" ht="12">
      <c r="A111" s="15"/>
      <c r="B111" s="254"/>
      <c r="C111" s="255"/>
      <c r="D111" s="234" t="s">
        <v>599</v>
      </c>
      <c r="E111" s="256" t="s">
        <v>19</v>
      </c>
      <c r="F111" s="257" t="s">
        <v>603</v>
      </c>
      <c r="G111" s="255"/>
      <c r="H111" s="258">
        <v>41.799</v>
      </c>
      <c r="I111" s="259"/>
      <c r="J111" s="255"/>
      <c r="K111" s="255"/>
      <c r="L111" s="260"/>
      <c r="M111" s="261"/>
      <c r="N111" s="262"/>
      <c r="O111" s="262"/>
      <c r="P111" s="262"/>
      <c r="Q111" s="262"/>
      <c r="R111" s="262"/>
      <c r="S111" s="262"/>
      <c r="T111" s="263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T111" s="264" t="s">
        <v>599</v>
      </c>
      <c r="AU111" s="264" t="s">
        <v>81</v>
      </c>
      <c r="AV111" s="15" t="s">
        <v>164</v>
      </c>
      <c r="AW111" s="15" t="s">
        <v>33</v>
      </c>
      <c r="AX111" s="15" t="s">
        <v>79</v>
      </c>
      <c r="AY111" s="264" t="s">
        <v>156</v>
      </c>
    </row>
    <row r="112" spans="1:65" s="2" customFormat="1" ht="12">
      <c r="A112" s="39"/>
      <c r="B112" s="40"/>
      <c r="C112" s="213" t="s">
        <v>81</v>
      </c>
      <c r="D112" s="213" t="s">
        <v>159</v>
      </c>
      <c r="E112" s="214" t="s">
        <v>604</v>
      </c>
      <c r="F112" s="215" t="s">
        <v>605</v>
      </c>
      <c r="G112" s="216" t="s">
        <v>162</v>
      </c>
      <c r="H112" s="217">
        <v>87.873</v>
      </c>
      <c r="I112" s="218"/>
      <c r="J112" s="219">
        <f>ROUND(I112*H112,2)</f>
        <v>0</v>
      </c>
      <c r="K112" s="215" t="s">
        <v>163</v>
      </c>
      <c r="L112" s="45"/>
      <c r="M112" s="220" t="s">
        <v>19</v>
      </c>
      <c r="N112" s="221" t="s">
        <v>43</v>
      </c>
      <c r="O112" s="85"/>
      <c r="P112" s="222">
        <f>O112*H112</f>
        <v>0</v>
      </c>
      <c r="Q112" s="222">
        <v>0.00438</v>
      </c>
      <c r="R112" s="222">
        <f>Q112*H112</f>
        <v>0.38488374000000003</v>
      </c>
      <c r="S112" s="222">
        <v>0</v>
      </c>
      <c r="T112" s="223">
        <f>S112*H112</f>
        <v>0</v>
      </c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R112" s="224" t="s">
        <v>164</v>
      </c>
      <c r="AT112" s="224" t="s">
        <v>159</v>
      </c>
      <c r="AU112" s="224" t="s">
        <v>81</v>
      </c>
      <c r="AY112" s="18" t="s">
        <v>156</v>
      </c>
      <c r="BE112" s="225">
        <f>IF(N112="základní",J112,0)</f>
        <v>0</v>
      </c>
      <c r="BF112" s="225">
        <f>IF(N112="snížená",J112,0)</f>
        <v>0</v>
      </c>
      <c r="BG112" s="225">
        <f>IF(N112="zákl. přenesená",J112,0)</f>
        <v>0</v>
      </c>
      <c r="BH112" s="225">
        <f>IF(N112="sníž. přenesená",J112,0)</f>
        <v>0</v>
      </c>
      <c r="BI112" s="225">
        <f>IF(N112="nulová",J112,0)</f>
        <v>0</v>
      </c>
      <c r="BJ112" s="18" t="s">
        <v>79</v>
      </c>
      <c r="BK112" s="225">
        <f>ROUND(I112*H112,2)</f>
        <v>0</v>
      </c>
      <c r="BL112" s="18" t="s">
        <v>164</v>
      </c>
      <c r="BM112" s="224" t="s">
        <v>606</v>
      </c>
    </row>
    <row r="113" spans="1:51" s="14" customFormat="1" ht="12">
      <c r="A113" s="14"/>
      <c r="B113" s="243"/>
      <c r="C113" s="244"/>
      <c r="D113" s="234" t="s">
        <v>599</v>
      </c>
      <c r="E113" s="245" t="s">
        <v>19</v>
      </c>
      <c r="F113" s="246" t="s">
        <v>607</v>
      </c>
      <c r="G113" s="244"/>
      <c r="H113" s="247">
        <v>87.873</v>
      </c>
      <c r="I113" s="248"/>
      <c r="J113" s="244"/>
      <c r="K113" s="244"/>
      <c r="L113" s="249"/>
      <c r="M113" s="250"/>
      <c r="N113" s="251"/>
      <c r="O113" s="251"/>
      <c r="P113" s="251"/>
      <c r="Q113" s="251"/>
      <c r="R113" s="251"/>
      <c r="S113" s="251"/>
      <c r="T113" s="252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53" t="s">
        <v>599</v>
      </c>
      <c r="AU113" s="253" t="s">
        <v>81</v>
      </c>
      <c r="AV113" s="14" t="s">
        <v>81</v>
      </c>
      <c r="AW113" s="14" t="s">
        <v>33</v>
      </c>
      <c r="AX113" s="14" t="s">
        <v>79</v>
      </c>
      <c r="AY113" s="253" t="s">
        <v>156</v>
      </c>
    </row>
    <row r="114" spans="1:65" s="2" customFormat="1" ht="12">
      <c r="A114" s="39"/>
      <c r="B114" s="40"/>
      <c r="C114" s="213" t="s">
        <v>169</v>
      </c>
      <c r="D114" s="213" t="s">
        <v>159</v>
      </c>
      <c r="E114" s="214" t="s">
        <v>608</v>
      </c>
      <c r="F114" s="215" t="s">
        <v>609</v>
      </c>
      <c r="G114" s="216" t="s">
        <v>162</v>
      </c>
      <c r="H114" s="217">
        <v>87.873</v>
      </c>
      <c r="I114" s="218"/>
      <c r="J114" s="219">
        <f>ROUND(I114*H114,2)</f>
        <v>0</v>
      </c>
      <c r="K114" s="215" t="s">
        <v>163</v>
      </c>
      <c r="L114" s="45"/>
      <c r="M114" s="220" t="s">
        <v>19</v>
      </c>
      <c r="N114" s="221" t="s">
        <v>43</v>
      </c>
      <c r="O114" s="85"/>
      <c r="P114" s="222">
        <f>O114*H114</f>
        <v>0</v>
      </c>
      <c r="Q114" s="222">
        <v>0.003</v>
      </c>
      <c r="R114" s="222">
        <f>Q114*H114</f>
        <v>0.263619</v>
      </c>
      <c r="S114" s="222">
        <v>0</v>
      </c>
      <c r="T114" s="223">
        <f>S114*H114</f>
        <v>0</v>
      </c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R114" s="224" t="s">
        <v>164</v>
      </c>
      <c r="AT114" s="224" t="s">
        <v>159</v>
      </c>
      <c r="AU114" s="224" t="s">
        <v>81</v>
      </c>
      <c r="AY114" s="18" t="s">
        <v>156</v>
      </c>
      <c r="BE114" s="225">
        <f>IF(N114="základní",J114,0)</f>
        <v>0</v>
      </c>
      <c r="BF114" s="225">
        <f>IF(N114="snížená",J114,0)</f>
        <v>0</v>
      </c>
      <c r="BG114" s="225">
        <f>IF(N114="zákl. přenesená",J114,0)</f>
        <v>0</v>
      </c>
      <c r="BH114" s="225">
        <f>IF(N114="sníž. přenesená",J114,0)</f>
        <v>0</v>
      </c>
      <c r="BI114" s="225">
        <f>IF(N114="nulová",J114,0)</f>
        <v>0</v>
      </c>
      <c r="BJ114" s="18" t="s">
        <v>79</v>
      </c>
      <c r="BK114" s="225">
        <f>ROUND(I114*H114,2)</f>
        <v>0</v>
      </c>
      <c r="BL114" s="18" t="s">
        <v>164</v>
      </c>
      <c r="BM114" s="224" t="s">
        <v>610</v>
      </c>
    </row>
    <row r="115" spans="1:51" s="14" customFormat="1" ht="12">
      <c r="A115" s="14"/>
      <c r="B115" s="243"/>
      <c r="C115" s="244"/>
      <c r="D115" s="234" t="s">
        <v>599</v>
      </c>
      <c r="E115" s="245" t="s">
        <v>19</v>
      </c>
      <c r="F115" s="246" t="s">
        <v>611</v>
      </c>
      <c r="G115" s="244"/>
      <c r="H115" s="247">
        <v>87.873</v>
      </c>
      <c r="I115" s="248"/>
      <c r="J115" s="244"/>
      <c r="K115" s="244"/>
      <c r="L115" s="249"/>
      <c r="M115" s="250"/>
      <c r="N115" s="251"/>
      <c r="O115" s="251"/>
      <c r="P115" s="251"/>
      <c r="Q115" s="251"/>
      <c r="R115" s="251"/>
      <c r="S115" s="251"/>
      <c r="T115" s="252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253" t="s">
        <v>599</v>
      </c>
      <c r="AU115" s="253" t="s">
        <v>81</v>
      </c>
      <c r="AV115" s="14" t="s">
        <v>81</v>
      </c>
      <c r="AW115" s="14" t="s">
        <v>33</v>
      </c>
      <c r="AX115" s="14" t="s">
        <v>79</v>
      </c>
      <c r="AY115" s="253" t="s">
        <v>156</v>
      </c>
    </row>
    <row r="116" spans="1:65" s="2" customFormat="1" ht="33" customHeight="1">
      <c r="A116" s="39"/>
      <c r="B116" s="40"/>
      <c r="C116" s="213" t="s">
        <v>164</v>
      </c>
      <c r="D116" s="213" t="s">
        <v>159</v>
      </c>
      <c r="E116" s="214" t="s">
        <v>612</v>
      </c>
      <c r="F116" s="215" t="s">
        <v>613</v>
      </c>
      <c r="G116" s="216" t="s">
        <v>614</v>
      </c>
      <c r="H116" s="217">
        <v>4.357</v>
      </c>
      <c r="I116" s="218"/>
      <c r="J116" s="219">
        <f>ROUND(I116*H116,2)</f>
        <v>0</v>
      </c>
      <c r="K116" s="215" t="s">
        <v>163</v>
      </c>
      <c r="L116" s="45"/>
      <c r="M116" s="220" t="s">
        <v>19</v>
      </c>
      <c r="N116" s="221" t="s">
        <v>43</v>
      </c>
      <c r="O116" s="85"/>
      <c r="P116" s="222">
        <f>O116*H116</f>
        <v>0</v>
      </c>
      <c r="Q116" s="222">
        <v>2.45329</v>
      </c>
      <c r="R116" s="222">
        <f>Q116*H116</f>
        <v>10.68898453</v>
      </c>
      <c r="S116" s="222">
        <v>0</v>
      </c>
      <c r="T116" s="223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24" t="s">
        <v>164</v>
      </c>
      <c r="AT116" s="224" t="s">
        <v>159</v>
      </c>
      <c r="AU116" s="224" t="s">
        <v>81</v>
      </c>
      <c r="AY116" s="18" t="s">
        <v>156</v>
      </c>
      <c r="BE116" s="225">
        <f>IF(N116="základní",J116,0)</f>
        <v>0</v>
      </c>
      <c r="BF116" s="225">
        <f>IF(N116="snížená",J116,0)</f>
        <v>0</v>
      </c>
      <c r="BG116" s="225">
        <f>IF(N116="zákl. přenesená",J116,0)</f>
        <v>0</v>
      </c>
      <c r="BH116" s="225">
        <f>IF(N116="sníž. přenesená",J116,0)</f>
        <v>0</v>
      </c>
      <c r="BI116" s="225">
        <f>IF(N116="nulová",J116,0)</f>
        <v>0</v>
      </c>
      <c r="BJ116" s="18" t="s">
        <v>79</v>
      </c>
      <c r="BK116" s="225">
        <f>ROUND(I116*H116,2)</f>
        <v>0</v>
      </c>
      <c r="BL116" s="18" t="s">
        <v>164</v>
      </c>
      <c r="BM116" s="224" t="s">
        <v>615</v>
      </c>
    </row>
    <row r="117" spans="1:51" s="14" customFormat="1" ht="12">
      <c r="A117" s="14"/>
      <c r="B117" s="243"/>
      <c r="C117" s="244"/>
      <c r="D117" s="234" t="s">
        <v>599</v>
      </c>
      <c r="E117" s="245" t="s">
        <v>19</v>
      </c>
      <c r="F117" s="246" t="s">
        <v>616</v>
      </c>
      <c r="G117" s="244"/>
      <c r="H117" s="247">
        <v>4.357</v>
      </c>
      <c r="I117" s="248"/>
      <c r="J117" s="244"/>
      <c r="K117" s="244"/>
      <c r="L117" s="249"/>
      <c r="M117" s="250"/>
      <c r="N117" s="251"/>
      <c r="O117" s="251"/>
      <c r="P117" s="251"/>
      <c r="Q117" s="251"/>
      <c r="R117" s="251"/>
      <c r="S117" s="251"/>
      <c r="T117" s="252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T117" s="253" t="s">
        <v>599</v>
      </c>
      <c r="AU117" s="253" t="s">
        <v>81</v>
      </c>
      <c r="AV117" s="14" t="s">
        <v>81</v>
      </c>
      <c r="AW117" s="14" t="s">
        <v>33</v>
      </c>
      <c r="AX117" s="14" t="s">
        <v>79</v>
      </c>
      <c r="AY117" s="253" t="s">
        <v>156</v>
      </c>
    </row>
    <row r="118" spans="1:65" s="2" customFormat="1" ht="12">
      <c r="A118" s="39"/>
      <c r="B118" s="40"/>
      <c r="C118" s="213" t="s">
        <v>177</v>
      </c>
      <c r="D118" s="213" t="s">
        <v>159</v>
      </c>
      <c r="E118" s="214" t="s">
        <v>617</v>
      </c>
      <c r="F118" s="215" t="s">
        <v>618</v>
      </c>
      <c r="G118" s="216" t="s">
        <v>614</v>
      </c>
      <c r="H118" s="217">
        <v>4.357</v>
      </c>
      <c r="I118" s="218"/>
      <c r="J118" s="219">
        <f>ROUND(I118*H118,2)</f>
        <v>0</v>
      </c>
      <c r="K118" s="215" t="s">
        <v>163</v>
      </c>
      <c r="L118" s="45"/>
      <c r="M118" s="220" t="s">
        <v>19</v>
      </c>
      <c r="N118" s="221" t="s">
        <v>43</v>
      </c>
      <c r="O118" s="85"/>
      <c r="P118" s="222">
        <f>O118*H118</f>
        <v>0</v>
      </c>
      <c r="Q118" s="222">
        <v>0.02</v>
      </c>
      <c r="R118" s="222">
        <f>Q118*H118</f>
        <v>0.08714000000000001</v>
      </c>
      <c r="S118" s="222">
        <v>0</v>
      </c>
      <c r="T118" s="223">
        <f>S118*H118</f>
        <v>0</v>
      </c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R118" s="224" t="s">
        <v>164</v>
      </c>
      <c r="AT118" s="224" t="s">
        <v>159</v>
      </c>
      <c r="AU118" s="224" t="s">
        <v>81</v>
      </c>
      <c r="AY118" s="18" t="s">
        <v>156</v>
      </c>
      <c r="BE118" s="225">
        <f>IF(N118="základní",J118,0)</f>
        <v>0</v>
      </c>
      <c r="BF118" s="225">
        <f>IF(N118="snížená",J118,0)</f>
        <v>0</v>
      </c>
      <c r="BG118" s="225">
        <f>IF(N118="zákl. přenesená",J118,0)</f>
        <v>0</v>
      </c>
      <c r="BH118" s="225">
        <f>IF(N118="sníž. přenesená",J118,0)</f>
        <v>0</v>
      </c>
      <c r="BI118" s="225">
        <f>IF(N118="nulová",J118,0)</f>
        <v>0</v>
      </c>
      <c r="BJ118" s="18" t="s">
        <v>79</v>
      </c>
      <c r="BK118" s="225">
        <f>ROUND(I118*H118,2)</f>
        <v>0</v>
      </c>
      <c r="BL118" s="18" t="s">
        <v>164</v>
      </c>
      <c r="BM118" s="224" t="s">
        <v>619</v>
      </c>
    </row>
    <row r="119" spans="1:51" s="14" customFormat="1" ht="12">
      <c r="A119" s="14"/>
      <c r="B119" s="243"/>
      <c r="C119" s="244"/>
      <c r="D119" s="234" t="s">
        <v>599</v>
      </c>
      <c r="E119" s="245" t="s">
        <v>19</v>
      </c>
      <c r="F119" s="246" t="s">
        <v>616</v>
      </c>
      <c r="G119" s="244"/>
      <c r="H119" s="247">
        <v>4.357</v>
      </c>
      <c r="I119" s="248"/>
      <c r="J119" s="244"/>
      <c r="K119" s="244"/>
      <c r="L119" s="249"/>
      <c r="M119" s="250"/>
      <c r="N119" s="251"/>
      <c r="O119" s="251"/>
      <c r="P119" s="251"/>
      <c r="Q119" s="251"/>
      <c r="R119" s="251"/>
      <c r="S119" s="251"/>
      <c r="T119" s="252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53" t="s">
        <v>599</v>
      </c>
      <c r="AU119" s="253" t="s">
        <v>81</v>
      </c>
      <c r="AV119" s="14" t="s">
        <v>81</v>
      </c>
      <c r="AW119" s="14" t="s">
        <v>33</v>
      </c>
      <c r="AX119" s="14" t="s">
        <v>79</v>
      </c>
      <c r="AY119" s="253" t="s">
        <v>156</v>
      </c>
    </row>
    <row r="120" spans="1:63" s="12" customFormat="1" ht="22.8" customHeight="1">
      <c r="A120" s="12"/>
      <c r="B120" s="197"/>
      <c r="C120" s="198"/>
      <c r="D120" s="199" t="s">
        <v>71</v>
      </c>
      <c r="E120" s="211" t="s">
        <v>184</v>
      </c>
      <c r="F120" s="211" t="s">
        <v>185</v>
      </c>
      <c r="G120" s="198"/>
      <c r="H120" s="198"/>
      <c r="I120" s="201"/>
      <c r="J120" s="212">
        <f>BK120</f>
        <v>0</v>
      </c>
      <c r="K120" s="198"/>
      <c r="L120" s="203"/>
      <c r="M120" s="204"/>
      <c r="N120" s="205"/>
      <c r="O120" s="205"/>
      <c r="P120" s="206">
        <f>SUM(P121:P127)</f>
        <v>0</v>
      </c>
      <c r="Q120" s="205"/>
      <c r="R120" s="206">
        <f>SUM(R121:R127)</f>
        <v>3.6E-05</v>
      </c>
      <c r="S120" s="205"/>
      <c r="T120" s="207">
        <f>SUM(T121:T127)</f>
        <v>9.586300000000001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08" t="s">
        <v>79</v>
      </c>
      <c r="AT120" s="209" t="s">
        <v>71</v>
      </c>
      <c r="AU120" s="209" t="s">
        <v>79</v>
      </c>
      <c r="AY120" s="208" t="s">
        <v>156</v>
      </c>
      <c r="BK120" s="210">
        <f>SUM(BK121:BK127)</f>
        <v>0</v>
      </c>
    </row>
    <row r="121" spans="1:65" s="2" customFormat="1" ht="16.5" customHeight="1">
      <c r="A121" s="39"/>
      <c r="B121" s="40"/>
      <c r="C121" s="213" t="s">
        <v>157</v>
      </c>
      <c r="D121" s="213" t="s">
        <v>159</v>
      </c>
      <c r="E121" s="214" t="s">
        <v>620</v>
      </c>
      <c r="F121" s="215" t="s">
        <v>621</v>
      </c>
      <c r="G121" s="216" t="s">
        <v>622</v>
      </c>
      <c r="H121" s="217">
        <v>1</v>
      </c>
      <c r="I121" s="218"/>
      <c r="J121" s="219">
        <f>ROUND(I121*H121,2)</f>
        <v>0</v>
      </c>
      <c r="K121" s="215" t="s">
        <v>19</v>
      </c>
      <c r="L121" s="45"/>
      <c r="M121" s="220" t="s">
        <v>19</v>
      </c>
      <c r="N121" s="221" t="s">
        <v>43</v>
      </c>
      <c r="O121" s="85"/>
      <c r="P121" s="222">
        <f>O121*H121</f>
        <v>0</v>
      </c>
      <c r="Q121" s="222">
        <v>0</v>
      </c>
      <c r="R121" s="222">
        <f>Q121*H121</f>
        <v>0</v>
      </c>
      <c r="S121" s="222">
        <v>0</v>
      </c>
      <c r="T121" s="223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24" t="s">
        <v>164</v>
      </c>
      <c r="AT121" s="224" t="s">
        <v>159</v>
      </c>
      <c r="AU121" s="224" t="s">
        <v>81</v>
      </c>
      <c r="AY121" s="18" t="s">
        <v>156</v>
      </c>
      <c r="BE121" s="225">
        <f>IF(N121="základní",J121,0)</f>
        <v>0</v>
      </c>
      <c r="BF121" s="225">
        <f>IF(N121="snížená",J121,0)</f>
        <v>0</v>
      </c>
      <c r="BG121" s="225">
        <f>IF(N121="zákl. přenesená",J121,0)</f>
        <v>0</v>
      </c>
      <c r="BH121" s="225">
        <f>IF(N121="sníž. přenesená",J121,0)</f>
        <v>0</v>
      </c>
      <c r="BI121" s="225">
        <f>IF(N121="nulová",J121,0)</f>
        <v>0</v>
      </c>
      <c r="BJ121" s="18" t="s">
        <v>79</v>
      </c>
      <c r="BK121" s="225">
        <f>ROUND(I121*H121,2)</f>
        <v>0</v>
      </c>
      <c r="BL121" s="18" t="s">
        <v>164</v>
      </c>
      <c r="BM121" s="224" t="s">
        <v>623</v>
      </c>
    </row>
    <row r="122" spans="1:65" s="2" customFormat="1" ht="12">
      <c r="A122" s="39"/>
      <c r="B122" s="40"/>
      <c r="C122" s="213" t="s">
        <v>186</v>
      </c>
      <c r="D122" s="213" t="s">
        <v>159</v>
      </c>
      <c r="E122" s="214" t="s">
        <v>624</v>
      </c>
      <c r="F122" s="215" t="s">
        <v>625</v>
      </c>
      <c r="G122" s="216" t="s">
        <v>614</v>
      </c>
      <c r="H122" s="217">
        <v>4.357</v>
      </c>
      <c r="I122" s="218"/>
      <c r="J122" s="219">
        <f>ROUND(I122*H122,2)</f>
        <v>0</v>
      </c>
      <c r="K122" s="215" t="s">
        <v>163</v>
      </c>
      <c r="L122" s="45"/>
      <c r="M122" s="220" t="s">
        <v>19</v>
      </c>
      <c r="N122" s="221" t="s">
        <v>43</v>
      </c>
      <c r="O122" s="85"/>
      <c r="P122" s="222">
        <f>O122*H122</f>
        <v>0</v>
      </c>
      <c r="Q122" s="222">
        <v>0</v>
      </c>
      <c r="R122" s="222">
        <f>Q122*H122</f>
        <v>0</v>
      </c>
      <c r="S122" s="222">
        <v>2.2</v>
      </c>
      <c r="T122" s="223">
        <f>S122*H122</f>
        <v>9.585400000000002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24" t="s">
        <v>164</v>
      </c>
      <c r="AT122" s="224" t="s">
        <v>159</v>
      </c>
      <c r="AU122" s="224" t="s">
        <v>81</v>
      </c>
      <c r="AY122" s="18" t="s">
        <v>156</v>
      </c>
      <c r="BE122" s="225">
        <f>IF(N122="základní",J122,0)</f>
        <v>0</v>
      </c>
      <c r="BF122" s="225">
        <f>IF(N122="snížená",J122,0)</f>
        <v>0</v>
      </c>
      <c r="BG122" s="225">
        <f>IF(N122="zákl. přenesená",J122,0)</f>
        <v>0</v>
      </c>
      <c r="BH122" s="225">
        <f>IF(N122="sníž. přenesená",J122,0)</f>
        <v>0</v>
      </c>
      <c r="BI122" s="225">
        <f>IF(N122="nulová",J122,0)</f>
        <v>0</v>
      </c>
      <c r="BJ122" s="18" t="s">
        <v>79</v>
      </c>
      <c r="BK122" s="225">
        <f>ROUND(I122*H122,2)</f>
        <v>0</v>
      </c>
      <c r="BL122" s="18" t="s">
        <v>164</v>
      </c>
      <c r="BM122" s="224" t="s">
        <v>626</v>
      </c>
    </row>
    <row r="123" spans="1:51" s="14" customFormat="1" ht="12">
      <c r="A123" s="14"/>
      <c r="B123" s="243"/>
      <c r="C123" s="244"/>
      <c r="D123" s="234" t="s">
        <v>599</v>
      </c>
      <c r="E123" s="245" t="s">
        <v>19</v>
      </c>
      <c r="F123" s="246" t="s">
        <v>616</v>
      </c>
      <c r="G123" s="244"/>
      <c r="H123" s="247">
        <v>4.357</v>
      </c>
      <c r="I123" s="248"/>
      <c r="J123" s="244"/>
      <c r="K123" s="244"/>
      <c r="L123" s="249"/>
      <c r="M123" s="250"/>
      <c r="N123" s="251"/>
      <c r="O123" s="251"/>
      <c r="P123" s="251"/>
      <c r="Q123" s="251"/>
      <c r="R123" s="251"/>
      <c r="S123" s="251"/>
      <c r="T123" s="252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253" t="s">
        <v>599</v>
      </c>
      <c r="AU123" s="253" t="s">
        <v>81</v>
      </c>
      <c r="AV123" s="14" t="s">
        <v>81</v>
      </c>
      <c r="AW123" s="14" t="s">
        <v>33</v>
      </c>
      <c r="AX123" s="14" t="s">
        <v>79</v>
      </c>
      <c r="AY123" s="253" t="s">
        <v>156</v>
      </c>
    </row>
    <row r="124" spans="1:65" s="2" customFormat="1" ht="12">
      <c r="A124" s="39"/>
      <c r="B124" s="40"/>
      <c r="C124" s="213" t="s">
        <v>190</v>
      </c>
      <c r="D124" s="213" t="s">
        <v>159</v>
      </c>
      <c r="E124" s="214" t="s">
        <v>627</v>
      </c>
      <c r="F124" s="215" t="s">
        <v>628</v>
      </c>
      <c r="G124" s="216" t="s">
        <v>207</v>
      </c>
      <c r="H124" s="217">
        <v>0.6</v>
      </c>
      <c r="I124" s="218"/>
      <c r="J124" s="219">
        <f>ROUND(I124*H124,2)</f>
        <v>0</v>
      </c>
      <c r="K124" s="215" t="s">
        <v>163</v>
      </c>
      <c r="L124" s="45"/>
      <c r="M124" s="220" t="s">
        <v>19</v>
      </c>
      <c r="N124" s="221" t="s">
        <v>43</v>
      </c>
      <c r="O124" s="85"/>
      <c r="P124" s="222">
        <f>O124*H124</f>
        <v>0</v>
      </c>
      <c r="Q124" s="222">
        <v>4E-05</v>
      </c>
      <c r="R124" s="222">
        <f>Q124*H124</f>
        <v>2.4E-05</v>
      </c>
      <c r="S124" s="222">
        <v>0.001</v>
      </c>
      <c r="T124" s="223">
        <f>S124*H124</f>
        <v>0.0006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24" t="s">
        <v>164</v>
      </c>
      <c r="AT124" s="224" t="s">
        <v>159</v>
      </c>
      <c r="AU124" s="224" t="s">
        <v>81</v>
      </c>
      <c r="AY124" s="18" t="s">
        <v>156</v>
      </c>
      <c r="BE124" s="225">
        <f>IF(N124="základní",J124,0)</f>
        <v>0</v>
      </c>
      <c r="BF124" s="225">
        <f>IF(N124="snížená",J124,0)</f>
        <v>0</v>
      </c>
      <c r="BG124" s="225">
        <f>IF(N124="zákl. přenesená",J124,0)</f>
        <v>0</v>
      </c>
      <c r="BH124" s="225">
        <f>IF(N124="sníž. přenesená",J124,0)</f>
        <v>0</v>
      </c>
      <c r="BI124" s="225">
        <f>IF(N124="nulová",J124,0)</f>
        <v>0</v>
      </c>
      <c r="BJ124" s="18" t="s">
        <v>79</v>
      </c>
      <c r="BK124" s="225">
        <f>ROUND(I124*H124,2)</f>
        <v>0</v>
      </c>
      <c r="BL124" s="18" t="s">
        <v>164</v>
      </c>
      <c r="BM124" s="224" t="s">
        <v>629</v>
      </c>
    </row>
    <row r="125" spans="1:51" s="14" customFormat="1" ht="12">
      <c r="A125" s="14"/>
      <c r="B125" s="243"/>
      <c r="C125" s="244"/>
      <c r="D125" s="234" t="s">
        <v>599</v>
      </c>
      <c r="E125" s="245" t="s">
        <v>19</v>
      </c>
      <c r="F125" s="246" t="s">
        <v>630</v>
      </c>
      <c r="G125" s="244"/>
      <c r="H125" s="247">
        <v>0.6</v>
      </c>
      <c r="I125" s="248"/>
      <c r="J125" s="244"/>
      <c r="K125" s="244"/>
      <c r="L125" s="249"/>
      <c r="M125" s="250"/>
      <c r="N125" s="251"/>
      <c r="O125" s="251"/>
      <c r="P125" s="251"/>
      <c r="Q125" s="251"/>
      <c r="R125" s="251"/>
      <c r="S125" s="251"/>
      <c r="T125" s="252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53" t="s">
        <v>599</v>
      </c>
      <c r="AU125" s="253" t="s">
        <v>81</v>
      </c>
      <c r="AV125" s="14" t="s">
        <v>81</v>
      </c>
      <c r="AW125" s="14" t="s">
        <v>33</v>
      </c>
      <c r="AX125" s="14" t="s">
        <v>79</v>
      </c>
      <c r="AY125" s="253" t="s">
        <v>156</v>
      </c>
    </row>
    <row r="126" spans="1:65" s="2" customFormat="1" ht="12">
      <c r="A126" s="39"/>
      <c r="B126" s="40"/>
      <c r="C126" s="213" t="s">
        <v>184</v>
      </c>
      <c r="D126" s="213" t="s">
        <v>159</v>
      </c>
      <c r="E126" s="214" t="s">
        <v>631</v>
      </c>
      <c r="F126" s="215" t="s">
        <v>632</v>
      </c>
      <c r="G126" s="216" t="s">
        <v>207</v>
      </c>
      <c r="H126" s="217">
        <v>0.3</v>
      </c>
      <c r="I126" s="218"/>
      <c r="J126" s="219">
        <f>ROUND(I126*H126,2)</f>
        <v>0</v>
      </c>
      <c r="K126" s="215" t="s">
        <v>163</v>
      </c>
      <c r="L126" s="45"/>
      <c r="M126" s="220" t="s">
        <v>19</v>
      </c>
      <c r="N126" s="221" t="s">
        <v>43</v>
      </c>
      <c r="O126" s="85"/>
      <c r="P126" s="222">
        <f>O126*H126</f>
        <v>0</v>
      </c>
      <c r="Q126" s="222">
        <v>4E-05</v>
      </c>
      <c r="R126" s="222">
        <f>Q126*H126</f>
        <v>1.2E-05</v>
      </c>
      <c r="S126" s="222">
        <v>0.001</v>
      </c>
      <c r="T126" s="223">
        <f>S126*H126</f>
        <v>0.0003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24" t="s">
        <v>164</v>
      </c>
      <c r="AT126" s="224" t="s">
        <v>159</v>
      </c>
      <c r="AU126" s="224" t="s">
        <v>81</v>
      </c>
      <c r="AY126" s="18" t="s">
        <v>156</v>
      </c>
      <c r="BE126" s="225">
        <f>IF(N126="základní",J126,0)</f>
        <v>0</v>
      </c>
      <c r="BF126" s="225">
        <f>IF(N126="snížená",J126,0)</f>
        <v>0</v>
      </c>
      <c r="BG126" s="225">
        <f>IF(N126="zákl. přenesená",J126,0)</f>
        <v>0</v>
      </c>
      <c r="BH126" s="225">
        <f>IF(N126="sníž. přenesená",J126,0)</f>
        <v>0</v>
      </c>
      <c r="BI126" s="225">
        <f>IF(N126="nulová",J126,0)</f>
        <v>0</v>
      </c>
      <c r="BJ126" s="18" t="s">
        <v>79</v>
      </c>
      <c r="BK126" s="225">
        <f>ROUND(I126*H126,2)</f>
        <v>0</v>
      </c>
      <c r="BL126" s="18" t="s">
        <v>164</v>
      </c>
      <c r="BM126" s="224" t="s">
        <v>633</v>
      </c>
    </row>
    <row r="127" spans="1:51" s="14" customFormat="1" ht="12">
      <c r="A127" s="14"/>
      <c r="B127" s="243"/>
      <c r="C127" s="244"/>
      <c r="D127" s="234" t="s">
        <v>599</v>
      </c>
      <c r="E127" s="245" t="s">
        <v>19</v>
      </c>
      <c r="F127" s="246" t="s">
        <v>634</v>
      </c>
      <c r="G127" s="244"/>
      <c r="H127" s="247">
        <v>0.3</v>
      </c>
      <c r="I127" s="248"/>
      <c r="J127" s="244"/>
      <c r="K127" s="244"/>
      <c r="L127" s="249"/>
      <c r="M127" s="250"/>
      <c r="N127" s="251"/>
      <c r="O127" s="251"/>
      <c r="P127" s="251"/>
      <c r="Q127" s="251"/>
      <c r="R127" s="251"/>
      <c r="S127" s="251"/>
      <c r="T127" s="252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53" t="s">
        <v>599</v>
      </c>
      <c r="AU127" s="253" t="s">
        <v>81</v>
      </c>
      <c r="AV127" s="14" t="s">
        <v>81</v>
      </c>
      <c r="AW127" s="14" t="s">
        <v>33</v>
      </c>
      <c r="AX127" s="14" t="s">
        <v>79</v>
      </c>
      <c r="AY127" s="253" t="s">
        <v>156</v>
      </c>
    </row>
    <row r="128" spans="1:63" s="12" customFormat="1" ht="22.8" customHeight="1">
      <c r="A128" s="12"/>
      <c r="B128" s="197"/>
      <c r="C128" s="198"/>
      <c r="D128" s="199" t="s">
        <v>71</v>
      </c>
      <c r="E128" s="211" t="s">
        <v>228</v>
      </c>
      <c r="F128" s="211" t="s">
        <v>229</v>
      </c>
      <c r="G128" s="198"/>
      <c r="H128" s="198"/>
      <c r="I128" s="201"/>
      <c r="J128" s="212">
        <f>BK128</f>
        <v>0</v>
      </c>
      <c r="K128" s="198"/>
      <c r="L128" s="203"/>
      <c r="M128" s="204"/>
      <c r="N128" s="205"/>
      <c r="O128" s="205"/>
      <c r="P128" s="206">
        <f>SUM(P129:P133)</f>
        <v>0</v>
      </c>
      <c r="Q128" s="205"/>
      <c r="R128" s="206">
        <f>SUM(R129:R133)</f>
        <v>0</v>
      </c>
      <c r="S128" s="205"/>
      <c r="T128" s="207">
        <f>SUM(T129:T133)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08" t="s">
        <v>79</v>
      </c>
      <c r="AT128" s="209" t="s">
        <v>71</v>
      </c>
      <c r="AU128" s="209" t="s">
        <v>79</v>
      </c>
      <c r="AY128" s="208" t="s">
        <v>156</v>
      </c>
      <c r="BK128" s="210">
        <f>SUM(BK129:BK133)</f>
        <v>0</v>
      </c>
    </row>
    <row r="129" spans="1:65" s="2" customFormat="1" ht="12">
      <c r="A129" s="39"/>
      <c r="B129" s="40"/>
      <c r="C129" s="213" t="s">
        <v>165</v>
      </c>
      <c r="D129" s="213" t="s">
        <v>159</v>
      </c>
      <c r="E129" s="214" t="s">
        <v>231</v>
      </c>
      <c r="F129" s="215" t="s">
        <v>232</v>
      </c>
      <c r="G129" s="216" t="s">
        <v>233</v>
      </c>
      <c r="H129" s="217">
        <v>9.772</v>
      </c>
      <c r="I129" s="218"/>
      <c r="J129" s="219">
        <f>ROUND(I129*H129,2)</f>
        <v>0</v>
      </c>
      <c r="K129" s="215" t="s">
        <v>163</v>
      </c>
      <c r="L129" s="45"/>
      <c r="M129" s="220" t="s">
        <v>19</v>
      </c>
      <c r="N129" s="221" t="s">
        <v>43</v>
      </c>
      <c r="O129" s="85"/>
      <c r="P129" s="222">
        <f>O129*H129</f>
        <v>0</v>
      </c>
      <c r="Q129" s="222">
        <v>0</v>
      </c>
      <c r="R129" s="222">
        <f>Q129*H129</f>
        <v>0</v>
      </c>
      <c r="S129" s="222">
        <v>0</v>
      </c>
      <c r="T129" s="223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24" t="s">
        <v>164</v>
      </c>
      <c r="AT129" s="224" t="s">
        <v>159</v>
      </c>
      <c r="AU129" s="224" t="s">
        <v>81</v>
      </c>
      <c r="AY129" s="18" t="s">
        <v>156</v>
      </c>
      <c r="BE129" s="225">
        <f>IF(N129="základní",J129,0)</f>
        <v>0</v>
      </c>
      <c r="BF129" s="225">
        <f>IF(N129="snížená",J129,0)</f>
        <v>0</v>
      </c>
      <c r="BG129" s="225">
        <f>IF(N129="zákl. přenesená",J129,0)</f>
        <v>0</v>
      </c>
      <c r="BH129" s="225">
        <f>IF(N129="sníž. přenesená",J129,0)</f>
        <v>0</v>
      </c>
      <c r="BI129" s="225">
        <f>IF(N129="nulová",J129,0)</f>
        <v>0</v>
      </c>
      <c r="BJ129" s="18" t="s">
        <v>79</v>
      </c>
      <c r="BK129" s="225">
        <f>ROUND(I129*H129,2)</f>
        <v>0</v>
      </c>
      <c r="BL129" s="18" t="s">
        <v>164</v>
      </c>
      <c r="BM129" s="224" t="s">
        <v>635</v>
      </c>
    </row>
    <row r="130" spans="1:65" s="2" customFormat="1" ht="33" customHeight="1">
      <c r="A130" s="39"/>
      <c r="B130" s="40"/>
      <c r="C130" s="213" t="s">
        <v>200</v>
      </c>
      <c r="D130" s="213" t="s">
        <v>159</v>
      </c>
      <c r="E130" s="214" t="s">
        <v>240</v>
      </c>
      <c r="F130" s="215" t="s">
        <v>241</v>
      </c>
      <c r="G130" s="216" t="s">
        <v>233</v>
      </c>
      <c r="H130" s="217">
        <v>9.772</v>
      </c>
      <c r="I130" s="218"/>
      <c r="J130" s="219">
        <f>ROUND(I130*H130,2)</f>
        <v>0</v>
      </c>
      <c r="K130" s="215" t="s">
        <v>163</v>
      </c>
      <c r="L130" s="45"/>
      <c r="M130" s="220" t="s">
        <v>19</v>
      </c>
      <c r="N130" s="221" t="s">
        <v>43</v>
      </c>
      <c r="O130" s="85"/>
      <c r="P130" s="222">
        <f>O130*H130</f>
        <v>0</v>
      </c>
      <c r="Q130" s="222">
        <v>0</v>
      </c>
      <c r="R130" s="222">
        <f>Q130*H130</f>
        <v>0</v>
      </c>
      <c r="S130" s="222">
        <v>0</v>
      </c>
      <c r="T130" s="223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24" t="s">
        <v>164</v>
      </c>
      <c r="AT130" s="224" t="s">
        <v>159</v>
      </c>
      <c r="AU130" s="224" t="s">
        <v>81</v>
      </c>
      <c r="AY130" s="18" t="s">
        <v>156</v>
      </c>
      <c r="BE130" s="225">
        <f>IF(N130="základní",J130,0)</f>
        <v>0</v>
      </c>
      <c r="BF130" s="225">
        <f>IF(N130="snížená",J130,0)</f>
        <v>0</v>
      </c>
      <c r="BG130" s="225">
        <f>IF(N130="zákl. přenesená",J130,0)</f>
        <v>0</v>
      </c>
      <c r="BH130" s="225">
        <f>IF(N130="sníž. přenesená",J130,0)</f>
        <v>0</v>
      </c>
      <c r="BI130" s="225">
        <f>IF(N130="nulová",J130,0)</f>
        <v>0</v>
      </c>
      <c r="BJ130" s="18" t="s">
        <v>79</v>
      </c>
      <c r="BK130" s="225">
        <f>ROUND(I130*H130,2)</f>
        <v>0</v>
      </c>
      <c r="BL130" s="18" t="s">
        <v>164</v>
      </c>
      <c r="BM130" s="224" t="s">
        <v>636</v>
      </c>
    </row>
    <row r="131" spans="1:65" s="2" customFormat="1" ht="44.25" customHeight="1">
      <c r="A131" s="39"/>
      <c r="B131" s="40"/>
      <c r="C131" s="213" t="s">
        <v>204</v>
      </c>
      <c r="D131" s="213" t="s">
        <v>159</v>
      </c>
      <c r="E131" s="214" t="s">
        <v>243</v>
      </c>
      <c r="F131" s="215" t="s">
        <v>244</v>
      </c>
      <c r="G131" s="216" t="s">
        <v>233</v>
      </c>
      <c r="H131" s="217">
        <v>185.668</v>
      </c>
      <c r="I131" s="218"/>
      <c r="J131" s="219">
        <f>ROUND(I131*H131,2)</f>
        <v>0</v>
      </c>
      <c r="K131" s="215" t="s">
        <v>163</v>
      </c>
      <c r="L131" s="45"/>
      <c r="M131" s="220" t="s">
        <v>19</v>
      </c>
      <c r="N131" s="221" t="s">
        <v>43</v>
      </c>
      <c r="O131" s="85"/>
      <c r="P131" s="222">
        <f>O131*H131</f>
        <v>0</v>
      </c>
      <c r="Q131" s="222">
        <v>0</v>
      </c>
      <c r="R131" s="222">
        <f>Q131*H131</f>
        <v>0</v>
      </c>
      <c r="S131" s="222">
        <v>0</v>
      </c>
      <c r="T131" s="223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24" t="s">
        <v>164</v>
      </c>
      <c r="AT131" s="224" t="s">
        <v>159</v>
      </c>
      <c r="AU131" s="224" t="s">
        <v>81</v>
      </c>
      <c r="AY131" s="18" t="s">
        <v>156</v>
      </c>
      <c r="BE131" s="225">
        <f>IF(N131="základní",J131,0)</f>
        <v>0</v>
      </c>
      <c r="BF131" s="225">
        <f>IF(N131="snížená",J131,0)</f>
        <v>0</v>
      </c>
      <c r="BG131" s="225">
        <f>IF(N131="zákl. přenesená",J131,0)</f>
        <v>0</v>
      </c>
      <c r="BH131" s="225">
        <f>IF(N131="sníž. přenesená",J131,0)</f>
        <v>0</v>
      </c>
      <c r="BI131" s="225">
        <f>IF(N131="nulová",J131,0)</f>
        <v>0</v>
      </c>
      <c r="BJ131" s="18" t="s">
        <v>79</v>
      </c>
      <c r="BK131" s="225">
        <f>ROUND(I131*H131,2)</f>
        <v>0</v>
      </c>
      <c r="BL131" s="18" t="s">
        <v>164</v>
      </c>
      <c r="BM131" s="224" t="s">
        <v>637</v>
      </c>
    </row>
    <row r="132" spans="1:51" s="14" customFormat="1" ht="12">
      <c r="A132" s="14"/>
      <c r="B132" s="243"/>
      <c r="C132" s="244"/>
      <c r="D132" s="234" t="s">
        <v>599</v>
      </c>
      <c r="E132" s="245" t="s">
        <v>19</v>
      </c>
      <c r="F132" s="246" t="s">
        <v>638</v>
      </c>
      <c r="G132" s="244"/>
      <c r="H132" s="247">
        <v>185.668</v>
      </c>
      <c r="I132" s="248"/>
      <c r="J132" s="244"/>
      <c r="K132" s="244"/>
      <c r="L132" s="249"/>
      <c r="M132" s="250"/>
      <c r="N132" s="251"/>
      <c r="O132" s="251"/>
      <c r="P132" s="251"/>
      <c r="Q132" s="251"/>
      <c r="R132" s="251"/>
      <c r="S132" s="251"/>
      <c r="T132" s="252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53" t="s">
        <v>599</v>
      </c>
      <c r="AU132" s="253" t="s">
        <v>81</v>
      </c>
      <c r="AV132" s="14" t="s">
        <v>81</v>
      </c>
      <c r="AW132" s="14" t="s">
        <v>33</v>
      </c>
      <c r="AX132" s="14" t="s">
        <v>79</v>
      </c>
      <c r="AY132" s="253" t="s">
        <v>156</v>
      </c>
    </row>
    <row r="133" spans="1:65" s="2" customFormat="1" ht="44.25" customHeight="1">
      <c r="A133" s="39"/>
      <c r="B133" s="40"/>
      <c r="C133" s="213" t="s">
        <v>209</v>
      </c>
      <c r="D133" s="213" t="s">
        <v>159</v>
      </c>
      <c r="E133" s="214" t="s">
        <v>639</v>
      </c>
      <c r="F133" s="215" t="s">
        <v>640</v>
      </c>
      <c r="G133" s="216" t="s">
        <v>233</v>
      </c>
      <c r="H133" s="217">
        <v>9.772</v>
      </c>
      <c r="I133" s="218"/>
      <c r="J133" s="219">
        <f>ROUND(I133*H133,2)</f>
        <v>0</v>
      </c>
      <c r="K133" s="215" t="s">
        <v>163</v>
      </c>
      <c r="L133" s="45"/>
      <c r="M133" s="220" t="s">
        <v>19</v>
      </c>
      <c r="N133" s="221" t="s">
        <v>43</v>
      </c>
      <c r="O133" s="85"/>
      <c r="P133" s="222">
        <f>O133*H133</f>
        <v>0</v>
      </c>
      <c r="Q133" s="222">
        <v>0</v>
      </c>
      <c r="R133" s="222">
        <f>Q133*H133</f>
        <v>0</v>
      </c>
      <c r="S133" s="222">
        <v>0</v>
      </c>
      <c r="T133" s="223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24" t="s">
        <v>164</v>
      </c>
      <c r="AT133" s="224" t="s">
        <v>159</v>
      </c>
      <c r="AU133" s="224" t="s">
        <v>81</v>
      </c>
      <c r="AY133" s="18" t="s">
        <v>156</v>
      </c>
      <c r="BE133" s="225">
        <f>IF(N133="základní",J133,0)</f>
        <v>0</v>
      </c>
      <c r="BF133" s="225">
        <f>IF(N133="snížená",J133,0)</f>
        <v>0</v>
      </c>
      <c r="BG133" s="225">
        <f>IF(N133="zákl. přenesená",J133,0)</f>
        <v>0</v>
      </c>
      <c r="BH133" s="225">
        <f>IF(N133="sníž. přenesená",J133,0)</f>
        <v>0</v>
      </c>
      <c r="BI133" s="225">
        <f>IF(N133="nulová",J133,0)</f>
        <v>0</v>
      </c>
      <c r="BJ133" s="18" t="s">
        <v>79</v>
      </c>
      <c r="BK133" s="225">
        <f>ROUND(I133*H133,2)</f>
        <v>0</v>
      </c>
      <c r="BL133" s="18" t="s">
        <v>164</v>
      </c>
      <c r="BM133" s="224" t="s">
        <v>641</v>
      </c>
    </row>
    <row r="134" spans="1:63" s="12" customFormat="1" ht="22.8" customHeight="1">
      <c r="A134" s="12"/>
      <c r="B134" s="197"/>
      <c r="C134" s="198"/>
      <c r="D134" s="199" t="s">
        <v>71</v>
      </c>
      <c r="E134" s="211" t="s">
        <v>249</v>
      </c>
      <c r="F134" s="211" t="s">
        <v>250</v>
      </c>
      <c r="G134" s="198"/>
      <c r="H134" s="198"/>
      <c r="I134" s="201"/>
      <c r="J134" s="212">
        <f>BK134</f>
        <v>0</v>
      </c>
      <c r="K134" s="198"/>
      <c r="L134" s="203"/>
      <c r="M134" s="204"/>
      <c r="N134" s="205"/>
      <c r="O134" s="205"/>
      <c r="P134" s="206">
        <f>P135</f>
        <v>0</v>
      </c>
      <c r="Q134" s="205"/>
      <c r="R134" s="206">
        <f>R135</f>
        <v>0</v>
      </c>
      <c r="S134" s="205"/>
      <c r="T134" s="207">
        <f>T135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08" t="s">
        <v>79</v>
      </c>
      <c r="AT134" s="209" t="s">
        <v>71</v>
      </c>
      <c r="AU134" s="209" t="s">
        <v>79</v>
      </c>
      <c r="AY134" s="208" t="s">
        <v>156</v>
      </c>
      <c r="BK134" s="210">
        <f>BK135</f>
        <v>0</v>
      </c>
    </row>
    <row r="135" spans="1:65" s="2" customFormat="1" ht="55.5" customHeight="1">
      <c r="A135" s="39"/>
      <c r="B135" s="40"/>
      <c r="C135" s="213" t="s">
        <v>168</v>
      </c>
      <c r="D135" s="213" t="s">
        <v>159</v>
      </c>
      <c r="E135" s="214" t="s">
        <v>252</v>
      </c>
      <c r="F135" s="215" t="s">
        <v>253</v>
      </c>
      <c r="G135" s="216" t="s">
        <v>233</v>
      </c>
      <c r="H135" s="217">
        <v>12.281</v>
      </c>
      <c r="I135" s="218"/>
      <c r="J135" s="219">
        <f>ROUND(I135*H135,2)</f>
        <v>0</v>
      </c>
      <c r="K135" s="215" t="s">
        <v>163</v>
      </c>
      <c r="L135" s="45"/>
      <c r="M135" s="220" t="s">
        <v>19</v>
      </c>
      <c r="N135" s="221" t="s">
        <v>43</v>
      </c>
      <c r="O135" s="85"/>
      <c r="P135" s="222">
        <f>O135*H135</f>
        <v>0</v>
      </c>
      <c r="Q135" s="222">
        <v>0</v>
      </c>
      <c r="R135" s="222">
        <f>Q135*H135</f>
        <v>0</v>
      </c>
      <c r="S135" s="222">
        <v>0</v>
      </c>
      <c r="T135" s="223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24" t="s">
        <v>164</v>
      </c>
      <c r="AT135" s="224" t="s">
        <v>159</v>
      </c>
      <c r="AU135" s="224" t="s">
        <v>81</v>
      </c>
      <c r="AY135" s="18" t="s">
        <v>156</v>
      </c>
      <c r="BE135" s="225">
        <f>IF(N135="základní",J135,0)</f>
        <v>0</v>
      </c>
      <c r="BF135" s="225">
        <f>IF(N135="snížená",J135,0)</f>
        <v>0</v>
      </c>
      <c r="BG135" s="225">
        <f>IF(N135="zákl. přenesená",J135,0)</f>
        <v>0</v>
      </c>
      <c r="BH135" s="225">
        <f>IF(N135="sníž. přenesená",J135,0)</f>
        <v>0</v>
      </c>
      <c r="BI135" s="225">
        <f>IF(N135="nulová",J135,0)</f>
        <v>0</v>
      </c>
      <c r="BJ135" s="18" t="s">
        <v>79</v>
      </c>
      <c r="BK135" s="225">
        <f>ROUND(I135*H135,2)</f>
        <v>0</v>
      </c>
      <c r="BL135" s="18" t="s">
        <v>164</v>
      </c>
      <c r="BM135" s="224" t="s">
        <v>642</v>
      </c>
    </row>
    <row r="136" spans="1:63" s="12" customFormat="1" ht="25.9" customHeight="1">
      <c r="A136" s="12"/>
      <c r="B136" s="197"/>
      <c r="C136" s="198"/>
      <c r="D136" s="199" t="s">
        <v>71</v>
      </c>
      <c r="E136" s="200" t="s">
        <v>255</v>
      </c>
      <c r="F136" s="200" t="s">
        <v>256</v>
      </c>
      <c r="G136" s="198"/>
      <c r="H136" s="198"/>
      <c r="I136" s="201"/>
      <c r="J136" s="202">
        <f>BK136</f>
        <v>0</v>
      </c>
      <c r="K136" s="198"/>
      <c r="L136" s="203"/>
      <c r="M136" s="204"/>
      <c r="N136" s="205"/>
      <c r="O136" s="205"/>
      <c r="P136" s="206">
        <f>P137+P143+P153+P159+P163+P200+P207+P219+P259+P264</f>
        <v>0</v>
      </c>
      <c r="Q136" s="205"/>
      <c r="R136" s="206">
        <f>R137+R143+R153+R159+R163+R200+R207+R219+R259+R264</f>
        <v>1.9515093899999998</v>
      </c>
      <c r="S136" s="205"/>
      <c r="T136" s="207">
        <f>T137+T143+T153+T159+T163+T200+T207+T219+T259+T264</f>
        <v>0.18568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08" t="s">
        <v>81</v>
      </c>
      <c r="AT136" s="209" t="s">
        <v>71</v>
      </c>
      <c r="AU136" s="209" t="s">
        <v>72</v>
      </c>
      <c r="AY136" s="208" t="s">
        <v>156</v>
      </c>
      <c r="BK136" s="210">
        <f>BK137+BK143+BK153+BK159+BK163+BK200+BK207+BK219+BK259+BK264</f>
        <v>0</v>
      </c>
    </row>
    <row r="137" spans="1:63" s="12" customFormat="1" ht="22.8" customHeight="1">
      <c r="A137" s="12"/>
      <c r="B137" s="197"/>
      <c r="C137" s="198"/>
      <c r="D137" s="199" t="s">
        <v>71</v>
      </c>
      <c r="E137" s="211" t="s">
        <v>643</v>
      </c>
      <c r="F137" s="211" t="s">
        <v>644</v>
      </c>
      <c r="G137" s="198"/>
      <c r="H137" s="198"/>
      <c r="I137" s="201"/>
      <c r="J137" s="212">
        <f>BK137</f>
        <v>0</v>
      </c>
      <c r="K137" s="198"/>
      <c r="L137" s="203"/>
      <c r="M137" s="204"/>
      <c r="N137" s="205"/>
      <c r="O137" s="205"/>
      <c r="P137" s="206">
        <f>SUM(P138:P142)</f>
        <v>0</v>
      </c>
      <c r="Q137" s="205"/>
      <c r="R137" s="206">
        <f>SUM(R138:R142)</f>
        <v>0.00408</v>
      </c>
      <c r="S137" s="205"/>
      <c r="T137" s="207">
        <f>SUM(T138:T142)</f>
        <v>0.0012599999999999998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08" t="s">
        <v>81</v>
      </c>
      <c r="AT137" s="209" t="s">
        <v>71</v>
      </c>
      <c r="AU137" s="209" t="s">
        <v>79</v>
      </c>
      <c r="AY137" s="208" t="s">
        <v>156</v>
      </c>
      <c r="BK137" s="210">
        <f>SUM(BK138:BK142)</f>
        <v>0</v>
      </c>
    </row>
    <row r="138" spans="1:65" s="2" customFormat="1" ht="12">
      <c r="A138" s="39"/>
      <c r="B138" s="40"/>
      <c r="C138" s="213" t="s">
        <v>8</v>
      </c>
      <c r="D138" s="213" t="s">
        <v>159</v>
      </c>
      <c r="E138" s="214" t="s">
        <v>645</v>
      </c>
      <c r="F138" s="215" t="s">
        <v>646</v>
      </c>
      <c r="G138" s="216" t="s">
        <v>207</v>
      </c>
      <c r="H138" s="217">
        <v>0.6</v>
      </c>
      <c r="I138" s="218"/>
      <c r="J138" s="219">
        <f>ROUND(I138*H138,2)</f>
        <v>0</v>
      </c>
      <c r="K138" s="215" t="s">
        <v>163</v>
      </c>
      <c r="L138" s="45"/>
      <c r="M138" s="220" t="s">
        <v>19</v>
      </c>
      <c r="N138" s="221" t="s">
        <v>43</v>
      </c>
      <c r="O138" s="85"/>
      <c r="P138" s="222">
        <f>O138*H138</f>
        <v>0</v>
      </c>
      <c r="Q138" s="222">
        <v>0</v>
      </c>
      <c r="R138" s="222">
        <f>Q138*H138</f>
        <v>0</v>
      </c>
      <c r="S138" s="222">
        <v>0.0021</v>
      </c>
      <c r="T138" s="223">
        <f>S138*H138</f>
        <v>0.0012599999999999998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24" t="s">
        <v>219</v>
      </c>
      <c r="AT138" s="224" t="s">
        <v>159</v>
      </c>
      <c r="AU138" s="224" t="s">
        <v>81</v>
      </c>
      <c r="AY138" s="18" t="s">
        <v>156</v>
      </c>
      <c r="BE138" s="225">
        <f>IF(N138="základní",J138,0)</f>
        <v>0</v>
      </c>
      <c r="BF138" s="225">
        <f>IF(N138="snížená",J138,0)</f>
        <v>0</v>
      </c>
      <c r="BG138" s="225">
        <f>IF(N138="zákl. přenesená",J138,0)</f>
        <v>0</v>
      </c>
      <c r="BH138" s="225">
        <f>IF(N138="sníž. přenesená",J138,0)</f>
        <v>0</v>
      </c>
      <c r="BI138" s="225">
        <f>IF(N138="nulová",J138,0)</f>
        <v>0</v>
      </c>
      <c r="BJ138" s="18" t="s">
        <v>79</v>
      </c>
      <c r="BK138" s="225">
        <f>ROUND(I138*H138,2)</f>
        <v>0</v>
      </c>
      <c r="BL138" s="18" t="s">
        <v>219</v>
      </c>
      <c r="BM138" s="224" t="s">
        <v>647</v>
      </c>
    </row>
    <row r="139" spans="1:65" s="2" customFormat="1" ht="21.75" customHeight="1">
      <c r="A139" s="39"/>
      <c r="B139" s="40"/>
      <c r="C139" s="213" t="s">
        <v>219</v>
      </c>
      <c r="D139" s="213" t="s">
        <v>159</v>
      </c>
      <c r="E139" s="214" t="s">
        <v>648</v>
      </c>
      <c r="F139" s="215" t="s">
        <v>649</v>
      </c>
      <c r="G139" s="216" t="s">
        <v>207</v>
      </c>
      <c r="H139" s="217">
        <v>8.5</v>
      </c>
      <c r="I139" s="218"/>
      <c r="J139" s="219">
        <f>ROUND(I139*H139,2)</f>
        <v>0</v>
      </c>
      <c r="K139" s="215" t="s">
        <v>163</v>
      </c>
      <c r="L139" s="45"/>
      <c r="M139" s="220" t="s">
        <v>19</v>
      </c>
      <c r="N139" s="221" t="s">
        <v>43</v>
      </c>
      <c r="O139" s="85"/>
      <c r="P139" s="222">
        <f>O139*H139</f>
        <v>0</v>
      </c>
      <c r="Q139" s="222">
        <v>0.00048</v>
      </c>
      <c r="R139" s="222">
        <f>Q139*H139</f>
        <v>0.00408</v>
      </c>
      <c r="S139" s="222">
        <v>0</v>
      </c>
      <c r="T139" s="223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24" t="s">
        <v>219</v>
      </c>
      <c r="AT139" s="224" t="s">
        <v>159</v>
      </c>
      <c r="AU139" s="224" t="s">
        <v>81</v>
      </c>
      <c r="AY139" s="18" t="s">
        <v>156</v>
      </c>
      <c r="BE139" s="225">
        <f>IF(N139="základní",J139,0)</f>
        <v>0</v>
      </c>
      <c r="BF139" s="225">
        <f>IF(N139="snížená",J139,0)</f>
        <v>0</v>
      </c>
      <c r="BG139" s="225">
        <f>IF(N139="zákl. přenesená",J139,0)</f>
        <v>0</v>
      </c>
      <c r="BH139" s="225">
        <f>IF(N139="sníž. přenesená",J139,0)</f>
        <v>0</v>
      </c>
      <c r="BI139" s="225">
        <f>IF(N139="nulová",J139,0)</f>
        <v>0</v>
      </c>
      <c r="BJ139" s="18" t="s">
        <v>79</v>
      </c>
      <c r="BK139" s="225">
        <f>ROUND(I139*H139,2)</f>
        <v>0</v>
      </c>
      <c r="BL139" s="18" t="s">
        <v>219</v>
      </c>
      <c r="BM139" s="224" t="s">
        <v>650</v>
      </c>
    </row>
    <row r="140" spans="1:65" s="2" customFormat="1" ht="12">
      <c r="A140" s="39"/>
      <c r="B140" s="40"/>
      <c r="C140" s="213" t="s">
        <v>223</v>
      </c>
      <c r="D140" s="213" t="s">
        <v>159</v>
      </c>
      <c r="E140" s="214" t="s">
        <v>651</v>
      </c>
      <c r="F140" s="215" t="s">
        <v>652</v>
      </c>
      <c r="G140" s="216" t="s">
        <v>172</v>
      </c>
      <c r="H140" s="217">
        <v>9</v>
      </c>
      <c r="I140" s="218"/>
      <c r="J140" s="219">
        <f>ROUND(I140*H140,2)</f>
        <v>0</v>
      </c>
      <c r="K140" s="215" t="s">
        <v>163</v>
      </c>
      <c r="L140" s="45"/>
      <c r="M140" s="220" t="s">
        <v>19</v>
      </c>
      <c r="N140" s="221" t="s">
        <v>43</v>
      </c>
      <c r="O140" s="85"/>
      <c r="P140" s="222">
        <f>O140*H140</f>
        <v>0</v>
      </c>
      <c r="Q140" s="222">
        <v>0</v>
      </c>
      <c r="R140" s="222">
        <f>Q140*H140</f>
        <v>0</v>
      </c>
      <c r="S140" s="222">
        <v>0</v>
      </c>
      <c r="T140" s="223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24" t="s">
        <v>219</v>
      </c>
      <c r="AT140" s="224" t="s">
        <v>159</v>
      </c>
      <c r="AU140" s="224" t="s">
        <v>81</v>
      </c>
      <c r="AY140" s="18" t="s">
        <v>156</v>
      </c>
      <c r="BE140" s="225">
        <f>IF(N140="základní",J140,0)</f>
        <v>0</v>
      </c>
      <c r="BF140" s="225">
        <f>IF(N140="snížená",J140,0)</f>
        <v>0</v>
      </c>
      <c r="BG140" s="225">
        <f>IF(N140="zákl. přenesená",J140,0)</f>
        <v>0</v>
      </c>
      <c r="BH140" s="225">
        <f>IF(N140="sníž. přenesená",J140,0)</f>
        <v>0</v>
      </c>
      <c r="BI140" s="225">
        <f>IF(N140="nulová",J140,0)</f>
        <v>0</v>
      </c>
      <c r="BJ140" s="18" t="s">
        <v>79</v>
      </c>
      <c r="BK140" s="225">
        <f>ROUND(I140*H140,2)</f>
        <v>0</v>
      </c>
      <c r="BL140" s="18" t="s">
        <v>219</v>
      </c>
      <c r="BM140" s="224" t="s">
        <v>653</v>
      </c>
    </row>
    <row r="141" spans="1:65" s="2" customFormat="1" ht="44.25" customHeight="1">
      <c r="A141" s="39"/>
      <c r="B141" s="40"/>
      <c r="C141" s="213" t="s">
        <v>230</v>
      </c>
      <c r="D141" s="213" t="s">
        <v>159</v>
      </c>
      <c r="E141" s="214" t="s">
        <v>654</v>
      </c>
      <c r="F141" s="215" t="s">
        <v>655</v>
      </c>
      <c r="G141" s="216" t="s">
        <v>233</v>
      </c>
      <c r="H141" s="217">
        <v>0.018</v>
      </c>
      <c r="I141" s="218"/>
      <c r="J141" s="219">
        <f>ROUND(I141*H141,2)</f>
        <v>0</v>
      </c>
      <c r="K141" s="215" t="s">
        <v>163</v>
      </c>
      <c r="L141" s="45"/>
      <c r="M141" s="220" t="s">
        <v>19</v>
      </c>
      <c r="N141" s="221" t="s">
        <v>43</v>
      </c>
      <c r="O141" s="85"/>
      <c r="P141" s="222">
        <f>O141*H141</f>
        <v>0</v>
      </c>
      <c r="Q141" s="222">
        <v>0</v>
      </c>
      <c r="R141" s="222">
        <f>Q141*H141</f>
        <v>0</v>
      </c>
      <c r="S141" s="222">
        <v>0</v>
      </c>
      <c r="T141" s="223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24" t="s">
        <v>219</v>
      </c>
      <c r="AT141" s="224" t="s">
        <v>159</v>
      </c>
      <c r="AU141" s="224" t="s">
        <v>81</v>
      </c>
      <c r="AY141" s="18" t="s">
        <v>156</v>
      </c>
      <c r="BE141" s="225">
        <f>IF(N141="základní",J141,0)</f>
        <v>0</v>
      </c>
      <c r="BF141" s="225">
        <f>IF(N141="snížená",J141,0)</f>
        <v>0</v>
      </c>
      <c r="BG141" s="225">
        <f>IF(N141="zákl. přenesená",J141,0)</f>
        <v>0</v>
      </c>
      <c r="BH141" s="225">
        <f>IF(N141="sníž. přenesená",J141,0)</f>
        <v>0</v>
      </c>
      <c r="BI141" s="225">
        <f>IF(N141="nulová",J141,0)</f>
        <v>0</v>
      </c>
      <c r="BJ141" s="18" t="s">
        <v>79</v>
      </c>
      <c r="BK141" s="225">
        <f>ROUND(I141*H141,2)</f>
        <v>0</v>
      </c>
      <c r="BL141" s="18" t="s">
        <v>219</v>
      </c>
      <c r="BM141" s="224" t="s">
        <v>656</v>
      </c>
    </row>
    <row r="142" spans="1:65" s="2" customFormat="1" ht="12">
      <c r="A142" s="39"/>
      <c r="B142" s="40"/>
      <c r="C142" s="213" t="s">
        <v>235</v>
      </c>
      <c r="D142" s="213" t="s">
        <v>159</v>
      </c>
      <c r="E142" s="214" t="s">
        <v>657</v>
      </c>
      <c r="F142" s="215" t="s">
        <v>658</v>
      </c>
      <c r="G142" s="216" t="s">
        <v>233</v>
      </c>
      <c r="H142" s="217">
        <v>0.004</v>
      </c>
      <c r="I142" s="218"/>
      <c r="J142" s="219">
        <f>ROUND(I142*H142,2)</f>
        <v>0</v>
      </c>
      <c r="K142" s="215" t="s">
        <v>163</v>
      </c>
      <c r="L142" s="45"/>
      <c r="M142" s="220" t="s">
        <v>19</v>
      </c>
      <c r="N142" s="221" t="s">
        <v>43</v>
      </c>
      <c r="O142" s="85"/>
      <c r="P142" s="222">
        <f>O142*H142</f>
        <v>0</v>
      </c>
      <c r="Q142" s="222">
        <v>0</v>
      </c>
      <c r="R142" s="222">
        <f>Q142*H142</f>
        <v>0</v>
      </c>
      <c r="S142" s="222">
        <v>0</v>
      </c>
      <c r="T142" s="223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24" t="s">
        <v>219</v>
      </c>
      <c r="AT142" s="224" t="s">
        <v>159</v>
      </c>
      <c r="AU142" s="224" t="s">
        <v>81</v>
      </c>
      <c r="AY142" s="18" t="s">
        <v>156</v>
      </c>
      <c r="BE142" s="225">
        <f>IF(N142="základní",J142,0)</f>
        <v>0</v>
      </c>
      <c r="BF142" s="225">
        <f>IF(N142="snížená",J142,0)</f>
        <v>0</v>
      </c>
      <c r="BG142" s="225">
        <f>IF(N142="zákl. přenesená",J142,0)</f>
        <v>0</v>
      </c>
      <c r="BH142" s="225">
        <f>IF(N142="sníž. přenesená",J142,0)</f>
        <v>0</v>
      </c>
      <c r="BI142" s="225">
        <f>IF(N142="nulová",J142,0)</f>
        <v>0</v>
      </c>
      <c r="BJ142" s="18" t="s">
        <v>79</v>
      </c>
      <c r="BK142" s="225">
        <f>ROUND(I142*H142,2)</f>
        <v>0</v>
      </c>
      <c r="BL142" s="18" t="s">
        <v>219</v>
      </c>
      <c r="BM142" s="224" t="s">
        <v>659</v>
      </c>
    </row>
    <row r="143" spans="1:63" s="12" customFormat="1" ht="22.8" customHeight="1">
      <c r="A143" s="12"/>
      <c r="B143" s="197"/>
      <c r="C143" s="198"/>
      <c r="D143" s="199" t="s">
        <v>71</v>
      </c>
      <c r="E143" s="211" t="s">
        <v>660</v>
      </c>
      <c r="F143" s="211" t="s">
        <v>661</v>
      </c>
      <c r="G143" s="198"/>
      <c r="H143" s="198"/>
      <c r="I143" s="201"/>
      <c r="J143" s="212">
        <f>BK143</f>
        <v>0</v>
      </c>
      <c r="K143" s="198"/>
      <c r="L143" s="203"/>
      <c r="M143" s="204"/>
      <c r="N143" s="205"/>
      <c r="O143" s="205"/>
      <c r="P143" s="206">
        <f>SUM(P144:P152)</f>
        <v>0</v>
      </c>
      <c r="Q143" s="205"/>
      <c r="R143" s="206">
        <f>SUM(R144:R152)</f>
        <v>0.015745</v>
      </c>
      <c r="S143" s="205"/>
      <c r="T143" s="207">
        <f>SUM(T144:T152)</f>
        <v>0.02556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208" t="s">
        <v>81</v>
      </c>
      <c r="AT143" s="209" t="s">
        <v>71</v>
      </c>
      <c r="AU143" s="209" t="s">
        <v>79</v>
      </c>
      <c r="AY143" s="208" t="s">
        <v>156</v>
      </c>
      <c r="BK143" s="210">
        <f>SUM(BK144:BK152)</f>
        <v>0</v>
      </c>
    </row>
    <row r="144" spans="1:65" s="2" customFormat="1" ht="12">
      <c r="A144" s="39"/>
      <c r="B144" s="40"/>
      <c r="C144" s="213" t="s">
        <v>239</v>
      </c>
      <c r="D144" s="213" t="s">
        <v>159</v>
      </c>
      <c r="E144" s="214" t="s">
        <v>662</v>
      </c>
      <c r="F144" s="215" t="s">
        <v>663</v>
      </c>
      <c r="G144" s="216" t="s">
        <v>207</v>
      </c>
      <c r="H144" s="217">
        <v>12</v>
      </c>
      <c r="I144" s="218"/>
      <c r="J144" s="219">
        <f>ROUND(I144*H144,2)</f>
        <v>0</v>
      </c>
      <c r="K144" s="215" t="s">
        <v>163</v>
      </c>
      <c r="L144" s="45"/>
      <c r="M144" s="220" t="s">
        <v>19</v>
      </c>
      <c r="N144" s="221" t="s">
        <v>43</v>
      </c>
      <c r="O144" s="85"/>
      <c r="P144" s="222">
        <f>O144*H144</f>
        <v>0</v>
      </c>
      <c r="Q144" s="222">
        <v>0</v>
      </c>
      <c r="R144" s="222">
        <f>Q144*H144</f>
        <v>0</v>
      </c>
      <c r="S144" s="222">
        <v>0.00213</v>
      </c>
      <c r="T144" s="223">
        <f>S144*H144</f>
        <v>0.02556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24" t="s">
        <v>219</v>
      </c>
      <c r="AT144" s="224" t="s">
        <v>159</v>
      </c>
      <c r="AU144" s="224" t="s">
        <v>81</v>
      </c>
      <c r="AY144" s="18" t="s">
        <v>156</v>
      </c>
      <c r="BE144" s="225">
        <f>IF(N144="základní",J144,0)</f>
        <v>0</v>
      </c>
      <c r="BF144" s="225">
        <f>IF(N144="snížená",J144,0)</f>
        <v>0</v>
      </c>
      <c r="BG144" s="225">
        <f>IF(N144="zákl. přenesená",J144,0)</f>
        <v>0</v>
      </c>
      <c r="BH144" s="225">
        <f>IF(N144="sníž. přenesená",J144,0)</f>
        <v>0</v>
      </c>
      <c r="BI144" s="225">
        <f>IF(N144="nulová",J144,0)</f>
        <v>0</v>
      </c>
      <c r="BJ144" s="18" t="s">
        <v>79</v>
      </c>
      <c r="BK144" s="225">
        <f>ROUND(I144*H144,2)</f>
        <v>0</v>
      </c>
      <c r="BL144" s="18" t="s">
        <v>219</v>
      </c>
      <c r="BM144" s="224" t="s">
        <v>664</v>
      </c>
    </row>
    <row r="145" spans="1:65" s="2" customFormat="1" ht="33" customHeight="1">
      <c r="A145" s="39"/>
      <c r="B145" s="40"/>
      <c r="C145" s="213" t="s">
        <v>7</v>
      </c>
      <c r="D145" s="213" t="s">
        <v>159</v>
      </c>
      <c r="E145" s="214" t="s">
        <v>665</v>
      </c>
      <c r="F145" s="215" t="s">
        <v>666</v>
      </c>
      <c r="G145" s="216" t="s">
        <v>207</v>
      </c>
      <c r="H145" s="217">
        <v>2.5</v>
      </c>
      <c r="I145" s="218"/>
      <c r="J145" s="219">
        <f>ROUND(I145*H145,2)</f>
        <v>0</v>
      </c>
      <c r="K145" s="215" t="s">
        <v>163</v>
      </c>
      <c r="L145" s="45"/>
      <c r="M145" s="220" t="s">
        <v>19</v>
      </c>
      <c r="N145" s="221" t="s">
        <v>43</v>
      </c>
      <c r="O145" s="85"/>
      <c r="P145" s="222">
        <f>O145*H145</f>
        <v>0</v>
      </c>
      <c r="Q145" s="222">
        <v>0.00085</v>
      </c>
      <c r="R145" s="222">
        <f>Q145*H145</f>
        <v>0.0021249999999999997</v>
      </c>
      <c r="S145" s="222">
        <v>0</v>
      </c>
      <c r="T145" s="223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24" t="s">
        <v>219</v>
      </c>
      <c r="AT145" s="224" t="s">
        <v>159</v>
      </c>
      <c r="AU145" s="224" t="s">
        <v>81</v>
      </c>
      <c r="AY145" s="18" t="s">
        <v>156</v>
      </c>
      <c r="BE145" s="225">
        <f>IF(N145="základní",J145,0)</f>
        <v>0</v>
      </c>
      <c r="BF145" s="225">
        <f>IF(N145="snížená",J145,0)</f>
        <v>0</v>
      </c>
      <c r="BG145" s="225">
        <f>IF(N145="zákl. přenesená",J145,0)</f>
        <v>0</v>
      </c>
      <c r="BH145" s="225">
        <f>IF(N145="sníž. přenesená",J145,0)</f>
        <v>0</v>
      </c>
      <c r="BI145" s="225">
        <f>IF(N145="nulová",J145,0)</f>
        <v>0</v>
      </c>
      <c r="BJ145" s="18" t="s">
        <v>79</v>
      </c>
      <c r="BK145" s="225">
        <f>ROUND(I145*H145,2)</f>
        <v>0</v>
      </c>
      <c r="BL145" s="18" t="s">
        <v>219</v>
      </c>
      <c r="BM145" s="224" t="s">
        <v>667</v>
      </c>
    </row>
    <row r="146" spans="1:65" s="2" customFormat="1" ht="33" customHeight="1">
      <c r="A146" s="39"/>
      <c r="B146" s="40"/>
      <c r="C146" s="213" t="s">
        <v>173</v>
      </c>
      <c r="D146" s="213" t="s">
        <v>159</v>
      </c>
      <c r="E146" s="214" t="s">
        <v>668</v>
      </c>
      <c r="F146" s="215" t="s">
        <v>669</v>
      </c>
      <c r="G146" s="216" t="s">
        <v>207</v>
      </c>
      <c r="H146" s="217">
        <v>9.5</v>
      </c>
      <c r="I146" s="218"/>
      <c r="J146" s="219">
        <f>ROUND(I146*H146,2)</f>
        <v>0</v>
      </c>
      <c r="K146" s="215" t="s">
        <v>163</v>
      </c>
      <c r="L146" s="45"/>
      <c r="M146" s="220" t="s">
        <v>19</v>
      </c>
      <c r="N146" s="221" t="s">
        <v>43</v>
      </c>
      <c r="O146" s="85"/>
      <c r="P146" s="222">
        <f>O146*H146</f>
        <v>0</v>
      </c>
      <c r="Q146" s="222">
        <v>0.00116</v>
      </c>
      <c r="R146" s="222">
        <f>Q146*H146</f>
        <v>0.01102</v>
      </c>
      <c r="S146" s="222">
        <v>0</v>
      </c>
      <c r="T146" s="223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24" t="s">
        <v>219</v>
      </c>
      <c r="AT146" s="224" t="s">
        <v>159</v>
      </c>
      <c r="AU146" s="224" t="s">
        <v>81</v>
      </c>
      <c r="AY146" s="18" t="s">
        <v>156</v>
      </c>
      <c r="BE146" s="225">
        <f>IF(N146="základní",J146,0)</f>
        <v>0</v>
      </c>
      <c r="BF146" s="225">
        <f>IF(N146="snížená",J146,0)</f>
        <v>0</v>
      </c>
      <c r="BG146" s="225">
        <f>IF(N146="zákl. přenesená",J146,0)</f>
        <v>0</v>
      </c>
      <c r="BH146" s="225">
        <f>IF(N146="sníž. přenesená",J146,0)</f>
        <v>0</v>
      </c>
      <c r="BI146" s="225">
        <f>IF(N146="nulová",J146,0)</f>
        <v>0</v>
      </c>
      <c r="BJ146" s="18" t="s">
        <v>79</v>
      </c>
      <c r="BK146" s="225">
        <f>ROUND(I146*H146,2)</f>
        <v>0</v>
      </c>
      <c r="BL146" s="18" t="s">
        <v>219</v>
      </c>
      <c r="BM146" s="224" t="s">
        <v>670</v>
      </c>
    </row>
    <row r="147" spans="1:65" s="2" customFormat="1" ht="12">
      <c r="A147" s="39"/>
      <c r="B147" s="40"/>
      <c r="C147" s="213" t="s">
        <v>251</v>
      </c>
      <c r="D147" s="213" t="s">
        <v>159</v>
      </c>
      <c r="E147" s="214" t="s">
        <v>671</v>
      </c>
      <c r="F147" s="215" t="s">
        <v>672</v>
      </c>
      <c r="G147" s="216" t="s">
        <v>207</v>
      </c>
      <c r="H147" s="217">
        <v>2.5</v>
      </c>
      <c r="I147" s="218"/>
      <c r="J147" s="219">
        <f>ROUND(I147*H147,2)</f>
        <v>0</v>
      </c>
      <c r="K147" s="215" t="s">
        <v>163</v>
      </c>
      <c r="L147" s="45"/>
      <c r="M147" s="220" t="s">
        <v>19</v>
      </c>
      <c r="N147" s="221" t="s">
        <v>43</v>
      </c>
      <c r="O147" s="85"/>
      <c r="P147" s="222">
        <f>O147*H147</f>
        <v>0</v>
      </c>
      <c r="Q147" s="222">
        <v>4E-05</v>
      </c>
      <c r="R147" s="222">
        <f>Q147*H147</f>
        <v>0.0001</v>
      </c>
      <c r="S147" s="222">
        <v>0</v>
      </c>
      <c r="T147" s="223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24" t="s">
        <v>219</v>
      </c>
      <c r="AT147" s="224" t="s">
        <v>159</v>
      </c>
      <c r="AU147" s="224" t="s">
        <v>81</v>
      </c>
      <c r="AY147" s="18" t="s">
        <v>156</v>
      </c>
      <c r="BE147" s="225">
        <f>IF(N147="základní",J147,0)</f>
        <v>0</v>
      </c>
      <c r="BF147" s="225">
        <f>IF(N147="snížená",J147,0)</f>
        <v>0</v>
      </c>
      <c r="BG147" s="225">
        <f>IF(N147="zákl. přenesená",J147,0)</f>
        <v>0</v>
      </c>
      <c r="BH147" s="225">
        <f>IF(N147="sníž. přenesená",J147,0)</f>
        <v>0</v>
      </c>
      <c r="BI147" s="225">
        <f>IF(N147="nulová",J147,0)</f>
        <v>0</v>
      </c>
      <c r="BJ147" s="18" t="s">
        <v>79</v>
      </c>
      <c r="BK147" s="225">
        <f>ROUND(I147*H147,2)</f>
        <v>0</v>
      </c>
      <c r="BL147" s="18" t="s">
        <v>219</v>
      </c>
      <c r="BM147" s="224" t="s">
        <v>673</v>
      </c>
    </row>
    <row r="148" spans="1:65" s="2" customFormat="1" ht="55.5" customHeight="1">
      <c r="A148" s="39"/>
      <c r="B148" s="40"/>
      <c r="C148" s="213" t="s">
        <v>176</v>
      </c>
      <c r="D148" s="213" t="s">
        <v>159</v>
      </c>
      <c r="E148" s="214" t="s">
        <v>674</v>
      </c>
      <c r="F148" s="215" t="s">
        <v>675</v>
      </c>
      <c r="G148" s="216" t="s">
        <v>207</v>
      </c>
      <c r="H148" s="217">
        <v>9.5</v>
      </c>
      <c r="I148" s="218"/>
      <c r="J148" s="219">
        <f>ROUND(I148*H148,2)</f>
        <v>0</v>
      </c>
      <c r="K148" s="215" t="s">
        <v>163</v>
      </c>
      <c r="L148" s="45"/>
      <c r="M148" s="220" t="s">
        <v>19</v>
      </c>
      <c r="N148" s="221" t="s">
        <v>43</v>
      </c>
      <c r="O148" s="85"/>
      <c r="P148" s="222">
        <f>O148*H148</f>
        <v>0</v>
      </c>
      <c r="Q148" s="222">
        <v>4E-05</v>
      </c>
      <c r="R148" s="222">
        <f>Q148*H148</f>
        <v>0.00038</v>
      </c>
      <c r="S148" s="222">
        <v>0</v>
      </c>
      <c r="T148" s="223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24" t="s">
        <v>219</v>
      </c>
      <c r="AT148" s="224" t="s">
        <v>159</v>
      </c>
      <c r="AU148" s="224" t="s">
        <v>81</v>
      </c>
      <c r="AY148" s="18" t="s">
        <v>156</v>
      </c>
      <c r="BE148" s="225">
        <f>IF(N148="základní",J148,0)</f>
        <v>0</v>
      </c>
      <c r="BF148" s="225">
        <f>IF(N148="snížená",J148,0)</f>
        <v>0</v>
      </c>
      <c r="BG148" s="225">
        <f>IF(N148="zákl. přenesená",J148,0)</f>
        <v>0</v>
      </c>
      <c r="BH148" s="225">
        <f>IF(N148="sníž. přenesená",J148,0)</f>
        <v>0</v>
      </c>
      <c r="BI148" s="225">
        <f>IF(N148="nulová",J148,0)</f>
        <v>0</v>
      </c>
      <c r="BJ148" s="18" t="s">
        <v>79</v>
      </c>
      <c r="BK148" s="225">
        <f>ROUND(I148*H148,2)</f>
        <v>0</v>
      </c>
      <c r="BL148" s="18" t="s">
        <v>219</v>
      </c>
      <c r="BM148" s="224" t="s">
        <v>676</v>
      </c>
    </row>
    <row r="149" spans="1:65" s="2" customFormat="1" ht="12">
      <c r="A149" s="39"/>
      <c r="B149" s="40"/>
      <c r="C149" s="213" t="s">
        <v>262</v>
      </c>
      <c r="D149" s="213" t="s">
        <v>159</v>
      </c>
      <c r="E149" s="214" t="s">
        <v>677</v>
      </c>
      <c r="F149" s="215" t="s">
        <v>678</v>
      </c>
      <c r="G149" s="216" t="s">
        <v>172</v>
      </c>
      <c r="H149" s="217">
        <v>9</v>
      </c>
      <c r="I149" s="218"/>
      <c r="J149" s="219">
        <f>ROUND(I149*H149,2)</f>
        <v>0</v>
      </c>
      <c r="K149" s="215" t="s">
        <v>163</v>
      </c>
      <c r="L149" s="45"/>
      <c r="M149" s="220" t="s">
        <v>19</v>
      </c>
      <c r="N149" s="221" t="s">
        <v>43</v>
      </c>
      <c r="O149" s="85"/>
      <c r="P149" s="222">
        <f>O149*H149</f>
        <v>0</v>
      </c>
      <c r="Q149" s="222">
        <v>0.00013</v>
      </c>
      <c r="R149" s="222">
        <f>Q149*H149</f>
        <v>0.0011699999999999998</v>
      </c>
      <c r="S149" s="222">
        <v>0</v>
      </c>
      <c r="T149" s="223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24" t="s">
        <v>219</v>
      </c>
      <c r="AT149" s="224" t="s">
        <v>159</v>
      </c>
      <c r="AU149" s="224" t="s">
        <v>81</v>
      </c>
      <c r="AY149" s="18" t="s">
        <v>156</v>
      </c>
      <c r="BE149" s="225">
        <f>IF(N149="základní",J149,0)</f>
        <v>0</v>
      </c>
      <c r="BF149" s="225">
        <f>IF(N149="snížená",J149,0)</f>
        <v>0</v>
      </c>
      <c r="BG149" s="225">
        <f>IF(N149="zákl. přenesená",J149,0)</f>
        <v>0</v>
      </c>
      <c r="BH149" s="225">
        <f>IF(N149="sníž. přenesená",J149,0)</f>
        <v>0</v>
      </c>
      <c r="BI149" s="225">
        <f>IF(N149="nulová",J149,0)</f>
        <v>0</v>
      </c>
      <c r="BJ149" s="18" t="s">
        <v>79</v>
      </c>
      <c r="BK149" s="225">
        <f>ROUND(I149*H149,2)</f>
        <v>0</v>
      </c>
      <c r="BL149" s="18" t="s">
        <v>219</v>
      </c>
      <c r="BM149" s="224" t="s">
        <v>679</v>
      </c>
    </row>
    <row r="150" spans="1:65" s="2" customFormat="1" ht="21.75" customHeight="1">
      <c r="A150" s="39"/>
      <c r="B150" s="40"/>
      <c r="C150" s="213" t="s">
        <v>180</v>
      </c>
      <c r="D150" s="213" t="s">
        <v>159</v>
      </c>
      <c r="E150" s="214" t="s">
        <v>680</v>
      </c>
      <c r="F150" s="215" t="s">
        <v>681</v>
      </c>
      <c r="G150" s="216" t="s">
        <v>172</v>
      </c>
      <c r="H150" s="217">
        <v>1</v>
      </c>
      <c r="I150" s="218"/>
      <c r="J150" s="219">
        <f>ROUND(I150*H150,2)</f>
        <v>0</v>
      </c>
      <c r="K150" s="215" t="s">
        <v>163</v>
      </c>
      <c r="L150" s="45"/>
      <c r="M150" s="220" t="s">
        <v>19</v>
      </c>
      <c r="N150" s="221" t="s">
        <v>43</v>
      </c>
      <c r="O150" s="85"/>
      <c r="P150" s="222">
        <f>O150*H150</f>
        <v>0</v>
      </c>
      <c r="Q150" s="222">
        <v>0.00095</v>
      </c>
      <c r="R150" s="222">
        <f>Q150*H150</f>
        <v>0.00095</v>
      </c>
      <c r="S150" s="222">
        <v>0</v>
      </c>
      <c r="T150" s="223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24" t="s">
        <v>219</v>
      </c>
      <c r="AT150" s="224" t="s">
        <v>159</v>
      </c>
      <c r="AU150" s="224" t="s">
        <v>81</v>
      </c>
      <c r="AY150" s="18" t="s">
        <v>156</v>
      </c>
      <c r="BE150" s="225">
        <f>IF(N150="základní",J150,0)</f>
        <v>0</v>
      </c>
      <c r="BF150" s="225">
        <f>IF(N150="snížená",J150,0)</f>
        <v>0</v>
      </c>
      <c r="BG150" s="225">
        <f>IF(N150="zákl. přenesená",J150,0)</f>
        <v>0</v>
      </c>
      <c r="BH150" s="225">
        <f>IF(N150="sníž. přenesená",J150,0)</f>
        <v>0</v>
      </c>
      <c r="BI150" s="225">
        <f>IF(N150="nulová",J150,0)</f>
        <v>0</v>
      </c>
      <c r="BJ150" s="18" t="s">
        <v>79</v>
      </c>
      <c r="BK150" s="225">
        <f>ROUND(I150*H150,2)</f>
        <v>0</v>
      </c>
      <c r="BL150" s="18" t="s">
        <v>219</v>
      </c>
      <c r="BM150" s="224" t="s">
        <v>682</v>
      </c>
    </row>
    <row r="151" spans="1:65" s="2" customFormat="1" ht="12">
      <c r="A151" s="39"/>
      <c r="B151" s="40"/>
      <c r="C151" s="213" t="s">
        <v>269</v>
      </c>
      <c r="D151" s="213" t="s">
        <v>159</v>
      </c>
      <c r="E151" s="214" t="s">
        <v>683</v>
      </c>
      <c r="F151" s="215" t="s">
        <v>684</v>
      </c>
      <c r="G151" s="216" t="s">
        <v>233</v>
      </c>
      <c r="H151" s="217">
        <v>0.017</v>
      </c>
      <c r="I151" s="218"/>
      <c r="J151" s="219">
        <f>ROUND(I151*H151,2)</f>
        <v>0</v>
      </c>
      <c r="K151" s="215" t="s">
        <v>163</v>
      </c>
      <c r="L151" s="45"/>
      <c r="M151" s="220" t="s">
        <v>19</v>
      </c>
      <c r="N151" s="221" t="s">
        <v>43</v>
      </c>
      <c r="O151" s="85"/>
      <c r="P151" s="222">
        <f>O151*H151</f>
        <v>0</v>
      </c>
      <c r="Q151" s="222">
        <v>0</v>
      </c>
      <c r="R151" s="222">
        <f>Q151*H151</f>
        <v>0</v>
      </c>
      <c r="S151" s="222">
        <v>0</v>
      </c>
      <c r="T151" s="223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24" t="s">
        <v>219</v>
      </c>
      <c r="AT151" s="224" t="s">
        <v>159</v>
      </c>
      <c r="AU151" s="224" t="s">
        <v>81</v>
      </c>
      <c r="AY151" s="18" t="s">
        <v>156</v>
      </c>
      <c r="BE151" s="225">
        <f>IF(N151="základní",J151,0)</f>
        <v>0</v>
      </c>
      <c r="BF151" s="225">
        <f>IF(N151="snížená",J151,0)</f>
        <v>0</v>
      </c>
      <c r="BG151" s="225">
        <f>IF(N151="zákl. přenesená",J151,0)</f>
        <v>0</v>
      </c>
      <c r="BH151" s="225">
        <f>IF(N151="sníž. přenesená",J151,0)</f>
        <v>0</v>
      </c>
      <c r="BI151" s="225">
        <f>IF(N151="nulová",J151,0)</f>
        <v>0</v>
      </c>
      <c r="BJ151" s="18" t="s">
        <v>79</v>
      </c>
      <c r="BK151" s="225">
        <f>ROUND(I151*H151,2)</f>
        <v>0</v>
      </c>
      <c r="BL151" s="18" t="s">
        <v>219</v>
      </c>
      <c r="BM151" s="224" t="s">
        <v>685</v>
      </c>
    </row>
    <row r="152" spans="1:65" s="2" customFormat="1" ht="44.25" customHeight="1">
      <c r="A152" s="39"/>
      <c r="B152" s="40"/>
      <c r="C152" s="213" t="s">
        <v>183</v>
      </c>
      <c r="D152" s="213" t="s">
        <v>159</v>
      </c>
      <c r="E152" s="214" t="s">
        <v>686</v>
      </c>
      <c r="F152" s="215" t="s">
        <v>687</v>
      </c>
      <c r="G152" s="216" t="s">
        <v>233</v>
      </c>
      <c r="H152" s="217">
        <v>0.016</v>
      </c>
      <c r="I152" s="218"/>
      <c r="J152" s="219">
        <f>ROUND(I152*H152,2)</f>
        <v>0</v>
      </c>
      <c r="K152" s="215" t="s">
        <v>163</v>
      </c>
      <c r="L152" s="45"/>
      <c r="M152" s="220" t="s">
        <v>19</v>
      </c>
      <c r="N152" s="221" t="s">
        <v>43</v>
      </c>
      <c r="O152" s="85"/>
      <c r="P152" s="222">
        <f>O152*H152</f>
        <v>0</v>
      </c>
      <c r="Q152" s="222">
        <v>0</v>
      </c>
      <c r="R152" s="222">
        <f>Q152*H152</f>
        <v>0</v>
      </c>
      <c r="S152" s="222">
        <v>0</v>
      </c>
      <c r="T152" s="223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24" t="s">
        <v>219</v>
      </c>
      <c r="AT152" s="224" t="s">
        <v>159</v>
      </c>
      <c r="AU152" s="224" t="s">
        <v>81</v>
      </c>
      <c r="AY152" s="18" t="s">
        <v>156</v>
      </c>
      <c r="BE152" s="225">
        <f>IF(N152="základní",J152,0)</f>
        <v>0</v>
      </c>
      <c r="BF152" s="225">
        <f>IF(N152="snížená",J152,0)</f>
        <v>0</v>
      </c>
      <c r="BG152" s="225">
        <f>IF(N152="zákl. přenesená",J152,0)</f>
        <v>0</v>
      </c>
      <c r="BH152" s="225">
        <f>IF(N152="sníž. přenesená",J152,0)</f>
        <v>0</v>
      </c>
      <c r="BI152" s="225">
        <f>IF(N152="nulová",J152,0)</f>
        <v>0</v>
      </c>
      <c r="BJ152" s="18" t="s">
        <v>79</v>
      </c>
      <c r="BK152" s="225">
        <f>ROUND(I152*H152,2)</f>
        <v>0</v>
      </c>
      <c r="BL152" s="18" t="s">
        <v>219</v>
      </c>
      <c r="BM152" s="224" t="s">
        <v>688</v>
      </c>
    </row>
    <row r="153" spans="1:63" s="12" customFormat="1" ht="22.8" customHeight="1">
      <c r="A153" s="12"/>
      <c r="B153" s="197"/>
      <c r="C153" s="198"/>
      <c r="D153" s="199" t="s">
        <v>71</v>
      </c>
      <c r="E153" s="211" t="s">
        <v>689</v>
      </c>
      <c r="F153" s="211" t="s">
        <v>690</v>
      </c>
      <c r="G153" s="198"/>
      <c r="H153" s="198"/>
      <c r="I153" s="201"/>
      <c r="J153" s="212">
        <f>BK153</f>
        <v>0</v>
      </c>
      <c r="K153" s="198"/>
      <c r="L153" s="203"/>
      <c r="M153" s="204"/>
      <c r="N153" s="205"/>
      <c r="O153" s="205"/>
      <c r="P153" s="206">
        <f>SUM(P154:P158)</f>
        <v>0</v>
      </c>
      <c r="Q153" s="205"/>
      <c r="R153" s="206">
        <f>SUM(R154:R158)</f>
        <v>0.02562</v>
      </c>
      <c r="S153" s="205"/>
      <c r="T153" s="207">
        <f>SUM(T154:T158)</f>
        <v>0.02736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208" t="s">
        <v>81</v>
      </c>
      <c r="AT153" s="209" t="s">
        <v>71</v>
      </c>
      <c r="AU153" s="209" t="s">
        <v>79</v>
      </c>
      <c r="AY153" s="208" t="s">
        <v>156</v>
      </c>
      <c r="BK153" s="210">
        <f>SUM(BK154:BK158)</f>
        <v>0</v>
      </c>
    </row>
    <row r="154" spans="1:65" s="2" customFormat="1" ht="12">
      <c r="A154" s="39"/>
      <c r="B154" s="40"/>
      <c r="C154" s="213" t="s">
        <v>278</v>
      </c>
      <c r="D154" s="213" t="s">
        <v>159</v>
      </c>
      <c r="E154" s="214" t="s">
        <v>691</v>
      </c>
      <c r="F154" s="215" t="s">
        <v>692</v>
      </c>
      <c r="G154" s="216" t="s">
        <v>207</v>
      </c>
      <c r="H154" s="217">
        <v>8</v>
      </c>
      <c r="I154" s="218"/>
      <c r="J154" s="219">
        <f>ROUND(I154*H154,2)</f>
        <v>0</v>
      </c>
      <c r="K154" s="215" t="s">
        <v>163</v>
      </c>
      <c r="L154" s="45"/>
      <c r="M154" s="220" t="s">
        <v>19</v>
      </c>
      <c r="N154" s="221" t="s">
        <v>43</v>
      </c>
      <c r="O154" s="85"/>
      <c r="P154" s="222">
        <f>O154*H154</f>
        <v>0</v>
      </c>
      <c r="Q154" s="222">
        <v>0.00039</v>
      </c>
      <c r="R154" s="222">
        <f>Q154*H154</f>
        <v>0.00312</v>
      </c>
      <c r="S154" s="222">
        <v>0.00342</v>
      </c>
      <c r="T154" s="223">
        <f>S154*H154</f>
        <v>0.02736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24" t="s">
        <v>219</v>
      </c>
      <c r="AT154" s="224" t="s">
        <v>159</v>
      </c>
      <c r="AU154" s="224" t="s">
        <v>81</v>
      </c>
      <c r="AY154" s="18" t="s">
        <v>156</v>
      </c>
      <c r="BE154" s="225">
        <f>IF(N154="základní",J154,0)</f>
        <v>0</v>
      </c>
      <c r="BF154" s="225">
        <f>IF(N154="snížená",J154,0)</f>
        <v>0</v>
      </c>
      <c r="BG154" s="225">
        <f>IF(N154="zákl. přenesená",J154,0)</f>
        <v>0</v>
      </c>
      <c r="BH154" s="225">
        <f>IF(N154="sníž. přenesená",J154,0)</f>
        <v>0</v>
      </c>
      <c r="BI154" s="225">
        <f>IF(N154="nulová",J154,0)</f>
        <v>0</v>
      </c>
      <c r="BJ154" s="18" t="s">
        <v>79</v>
      </c>
      <c r="BK154" s="225">
        <f>ROUND(I154*H154,2)</f>
        <v>0</v>
      </c>
      <c r="BL154" s="18" t="s">
        <v>219</v>
      </c>
      <c r="BM154" s="224" t="s">
        <v>693</v>
      </c>
    </row>
    <row r="155" spans="1:65" s="2" customFormat="1" ht="33" customHeight="1">
      <c r="A155" s="39"/>
      <c r="B155" s="40"/>
      <c r="C155" s="213" t="s">
        <v>282</v>
      </c>
      <c r="D155" s="213" t="s">
        <v>159</v>
      </c>
      <c r="E155" s="214" t="s">
        <v>694</v>
      </c>
      <c r="F155" s="215" t="s">
        <v>695</v>
      </c>
      <c r="G155" s="216" t="s">
        <v>207</v>
      </c>
      <c r="H155" s="217">
        <v>8</v>
      </c>
      <c r="I155" s="218"/>
      <c r="J155" s="219">
        <f>ROUND(I155*H155,2)</f>
        <v>0</v>
      </c>
      <c r="K155" s="215" t="s">
        <v>163</v>
      </c>
      <c r="L155" s="45"/>
      <c r="M155" s="220" t="s">
        <v>19</v>
      </c>
      <c r="N155" s="221" t="s">
        <v>43</v>
      </c>
      <c r="O155" s="85"/>
      <c r="P155" s="222">
        <f>O155*H155</f>
        <v>0</v>
      </c>
      <c r="Q155" s="222">
        <v>0.00264</v>
      </c>
      <c r="R155" s="222">
        <f>Q155*H155</f>
        <v>0.02112</v>
      </c>
      <c r="S155" s="222">
        <v>0</v>
      </c>
      <c r="T155" s="223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24" t="s">
        <v>219</v>
      </c>
      <c r="AT155" s="224" t="s">
        <v>159</v>
      </c>
      <c r="AU155" s="224" t="s">
        <v>81</v>
      </c>
      <c r="AY155" s="18" t="s">
        <v>156</v>
      </c>
      <c r="BE155" s="225">
        <f>IF(N155="základní",J155,0)</f>
        <v>0</v>
      </c>
      <c r="BF155" s="225">
        <f>IF(N155="snížená",J155,0)</f>
        <v>0</v>
      </c>
      <c r="BG155" s="225">
        <f>IF(N155="zákl. přenesená",J155,0)</f>
        <v>0</v>
      </c>
      <c r="BH155" s="225">
        <f>IF(N155="sníž. přenesená",J155,0)</f>
        <v>0</v>
      </c>
      <c r="BI155" s="225">
        <f>IF(N155="nulová",J155,0)</f>
        <v>0</v>
      </c>
      <c r="BJ155" s="18" t="s">
        <v>79</v>
      </c>
      <c r="BK155" s="225">
        <f>ROUND(I155*H155,2)</f>
        <v>0</v>
      </c>
      <c r="BL155" s="18" t="s">
        <v>219</v>
      </c>
      <c r="BM155" s="224" t="s">
        <v>696</v>
      </c>
    </row>
    <row r="156" spans="1:65" s="2" customFormat="1" ht="12">
      <c r="A156" s="39"/>
      <c r="B156" s="40"/>
      <c r="C156" s="213" t="s">
        <v>286</v>
      </c>
      <c r="D156" s="213" t="s">
        <v>159</v>
      </c>
      <c r="E156" s="214" t="s">
        <v>697</v>
      </c>
      <c r="F156" s="215" t="s">
        <v>698</v>
      </c>
      <c r="G156" s="216" t="s">
        <v>172</v>
      </c>
      <c r="H156" s="217">
        <v>6</v>
      </c>
      <c r="I156" s="218"/>
      <c r="J156" s="219">
        <f>ROUND(I156*H156,2)</f>
        <v>0</v>
      </c>
      <c r="K156" s="215" t="s">
        <v>163</v>
      </c>
      <c r="L156" s="45"/>
      <c r="M156" s="220" t="s">
        <v>19</v>
      </c>
      <c r="N156" s="221" t="s">
        <v>43</v>
      </c>
      <c r="O156" s="85"/>
      <c r="P156" s="222">
        <f>O156*H156</f>
        <v>0</v>
      </c>
      <c r="Q156" s="222">
        <v>0.00023</v>
      </c>
      <c r="R156" s="222">
        <f>Q156*H156</f>
        <v>0.0013800000000000002</v>
      </c>
      <c r="S156" s="222">
        <v>0</v>
      </c>
      <c r="T156" s="223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24" t="s">
        <v>219</v>
      </c>
      <c r="AT156" s="224" t="s">
        <v>159</v>
      </c>
      <c r="AU156" s="224" t="s">
        <v>81</v>
      </c>
      <c r="AY156" s="18" t="s">
        <v>156</v>
      </c>
      <c r="BE156" s="225">
        <f>IF(N156="základní",J156,0)</f>
        <v>0</v>
      </c>
      <c r="BF156" s="225">
        <f>IF(N156="snížená",J156,0)</f>
        <v>0</v>
      </c>
      <c r="BG156" s="225">
        <f>IF(N156="zákl. přenesená",J156,0)</f>
        <v>0</v>
      </c>
      <c r="BH156" s="225">
        <f>IF(N156="sníž. přenesená",J156,0)</f>
        <v>0</v>
      </c>
      <c r="BI156" s="225">
        <f>IF(N156="nulová",J156,0)</f>
        <v>0</v>
      </c>
      <c r="BJ156" s="18" t="s">
        <v>79</v>
      </c>
      <c r="BK156" s="225">
        <f>ROUND(I156*H156,2)</f>
        <v>0</v>
      </c>
      <c r="BL156" s="18" t="s">
        <v>219</v>
      </c>
      <c r="BM156" s="224" t="s">
        <v>699</v>
      </c>
    </row>
    <row r="157" spans="1:65" s="2" customFormat="1" ht="12">
      <c r="A157" s="39"/>
      <c r="B157" s="40"/>
      <c r="C157" s="213" t="s">
        <v>290</v>
      </c>
      <c r="D157" s="213" t="s">
        <v>159</v>
      </c>
      <c r="E157" s="214" t="s">
        <v>700</v>
      </c>
      <c r="F157" s="215" t="s">
        <v>701</v>
      </c>
      <c r="G157" s="216" t="s">
        <v>233</v>
      </c>
      <c r="H157" s="217">
        <v>0.026</v>
      </c>
      <c r="I157" s="218"/>
      <c r="J157" s="219">
        <f>ROUND(I157*H157,2)</f>
        <v>0</v>
      </c>
      <c r="K157" s="215" t="s">
        <v>163</v>
      </c>
      <c r="L157" s="45"/>
      <c r="M157" s="220" t="s">
        <v>19</v>
      </c>
      <c r="N157" s="221" t="s">
        <v>43</v>
      </c>
      <c r="O157" s="85"/>
      <c r="P157" s="222">
        <f>O157*H157</f>
        <v>0</v>
      </c>
      <c r="Q157" s="222">
        <v>0</v>
      </c>
      <c r="R157" s="222">
        <f>Q157*H157</f>
        <v>0</v>
      </c>
      <c r="S157" s="222">
        <v>0</v>
      </c>
      <c r="T157" s="223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24" t="s">
        <v>219</v>
      </c>
      <c r="AT157" s="224" t="s">
        <v>159</v>
      </c>
      <c r="AU157" s="224" t="s">
        <v>81</v>
      </c>
      <c r="AY157" s="18" t="s">
        <v>156</v>
      </c>
      <c r="BE157" s="225">
        <f>IF(N157="základní",J157,0)</f>
        <v>0</v>
      </c>
      <c r="BF157" s="225">
        <f>IF(N157="snížená",J157,0)</f>
        <v>0</v>
      </c>
      <c r="BG157" s="225">
        <f>IF(N157="zákl. přenesená",J157,0)</f>
        <v>0</v>
      </c>
      <c r="BH157" s="225">
        <f>IF(N157="sníž. přenesená",J157,0)</f>
        <v>0</v>
      </c>
      <c r="BI157" s="225">
        <f>IF(N157="nulová",J157,0)</f>
        <v>0</v>
      </c>
      <c r="BJ157" s="18" t="s">
        <v>79</v>
      </c>
      <c r="BK157" s="225">
        <f>ROUND(I157*H157,2)</f>
        <v>0</v>
      </c>
      <c r="BL157" s="18" t="s">
        <v>219</v>
      </c>
      <c r="BM157" s="224" t="s">
        <v>702</v>
      </c>
    </row>
    <row r="158" spans="1:65" s="2" customFormat="1" ht="44.25" customHeight="1">
      <c r="A158" s="39"/>
      <c r="B158" s="40"/>
      <c r="C158" s="213" t="s">
        <v>294</v>
      </c>
      <c r="D158" s="213" t="s">
        <v>159</v>
      </c>
      <c r="E158" s="214" t="s">
        <v>703</v>
      </c>
      <c r="F158" s="215" t="s">
        <v>704</v>
      </c>
      <c r="G158" s="216" t="s">
        <v>233</v>
      </c>
      <c r="H158" s="217">
        <v>0.026</v>
      </c>
      <c r="I158" s="218"/>
      <c r="J158" s="219">
        <f>ROUND(I158*H158,2)</f>
        <v>0</v>
      </c>
      <c r="K158" s="215" t="s">
        <v>163</v>
      </c>
      <c r="L158" s="45"/>
      <c r="M158" s="220" t="s">
        <v>19</v>
      </c>
      <c r="N158" s="221" t="s">
        <v>43</v>
      </c>
      <c r="O158" s="85"/>
      <c r="P158" s="222">
        <f>O158*H158</f>
        <v>0</v>
      </c>
      <c r="Q158" s="222">
        <v>0</v>
      </c>
      <c r="R158" s="222">
        <f>Q158*H158</f>
        <v>0</v>
      </c>
      <c r="S158" s="222">
        <v>0</v>
      </c>
      <c r="T158" s="223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24" t="s">
        <v>219</v>
      </c>
      <c r="AT158" s="224" t="s">
        <v>159</v>
      </c>
      <c r="AU158" s="224" t="s">
        <v>81</v>
      </c>
      <c r="AY158" s="18" t="s">
        <v>156</v>
      </c>
      <c r="BE158" s="225">
        <f>IF(N158="základní",J158,0)</f>
        <v>0</v>
      </c>
      <c r="BF158" s="225">
        <f>IF(N158="snížená",J158,0)</f>
        <v>0</v>
      </c>
      <c r="BG158" s="225">
        <f>IF(N158="zákl. přenesená",J158,0)</f>
        <v>0</v>
      </c>
      <c r="BH158" s="225">
        <f>IF(N158="sníž. přenesená",J158,0)</f>
        <v>0</v>
      </c>
      <c r="BI158" s="225">
        <f>IF(N158="nulová",J158,0)</f>
        <v>0</v>
      </c>
      <c r="BJ158" s="18" t="s">
        <v>79</v>
      </c>
      <c r="BK158" s="225">
        <f>ROUND(I158*H158,2)</f>
        <v>0</v>
      </c>
      <c r="BL158" s="18" t="s">
        <v>219</v>
      </c>
      <c r="BM158" s="224" t="s">
        <v>705</v>
      </c>
    </row>
    <row r="159" spans="1:63" s="12" customFormat="1" ht="22.8" customHeight="1">
      <c r="A159" s="12"/>
      <c r="B159" s="197"/>
      <c r="C159" s="198"/>
      <c r="D159" s="199" t="s">
        <v>71</v>
      </c>
      <c r="E159" s="211" t="s">
        <v>257</v>
      </c>
      <c r="F159" s="211" t="s">
        <v>258</v>
      </c>
      <c r="G159" s="198"/>
      <c r="H159" s="198"/>
      <c r="I159" s="201"/>
      <c r="J159" s="212">
        <f>BK159</f>
        <v>0</v>
      </c>
      <c r="K159" s="198"/>
      <c r="L159" s="203"/>
      <c r="M159" s="204"/>
      <c r="N159" s="205"/>
      <c r="O159" s="205"/>
      <c r="P159" s="206">
        <f>SUM(P160:P162)</f>
        <v>0</v>
      </c>
      <c r="Q159" s="205"/>
      <c r="R159" s="206">
        <f>SUM(R160:R162)</f>
        <v>0.0072</v>
      </c>
      <c r="S159" s="205"/>
      <c r="T159" s="207">
        <f>SUM(T160:T162)</f>
        <v>0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R159" s="208" t="s">
        <v>81</v>
      </c>
      <c r="AT159" s="209" t="s">
        <v>71</v>
      </c>
      <c r="AU159" s="209" t="s">
        <v>79</v>
      </c>
      <c r="AY159" s="208" t="s">
        <v>156</v>
      </c>
      <c r="BK159" s="210">
        <f>SUM(BK160:BK162)</f>
        <v>0</v>
      </c>
    </row>
    <row r="160" spans="1:65" s="2" customFormat="1" ht="12">
      <c r="A160" s="39"/>
      <c r="B160" s="40"/>
      <c r="C160" s="213" t="s">
        <v>298</v>
      </c>
      <c r="D160" s="213" t="s">
        <v>159</v>
      </c>
      <c r="E160" s="214" t="s">
        <v>706</v>
      </c>
      <c r="F160" s="215" t="s">
        <v>707</v>
      </c>
      <c r="G160" s="216" t="s">
        <v>226</v>
      </c>
      <c r="H160" s="217">
        <v>18</v>
      </c>
      <c r="I160" s="218"/>
      <c r="J160" s="219">
        <f>ROUND(I160*H160,2)</f>
        <v>0</v>
      </c>
      <c r="K160" s="215" t="s">
        <v>163</v>
      </c>
      <c r="L160" s="45"/>
      <c r="M160" s="220" t="s">
        <v>19</v>
      </c>
      <c r="N160" s="221" t="s">
        <v>43</v>
      </c>
      <c r="O160" s="85"/>
      <c r="P160" s="222">
        <f>O160*H160</f>
        <v>0</v>
      </c>
      <c r="Q160" s="222">
        <v>9E-05</v>
      </c>
      <c r="R160" s="222">
        <f>Q160*H160</f>
        <v>0.0016200000000000001</v>
      </c>
      <c r="S160" s="222">
        <v>0</v>
      </c>
      <c r="T160" s="223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24" t="s">
        <v>219</v>
      </c>
      <c r="AT160" s="224" t="s">
        <v>159</v>
      </c>
      <c r="AU160" s="224" t="s">
        <v>81</v>
      </c>
      <c r="AY160" s="18" t="s">
        <v>156</v>
      </c>
      <c r="BE160" s="225">
        <f>IF(N160="základní",J160,0)</f>
        <v>0</v>
      </c>
      <c r="BF160" s="225">
        <f>IF(N160="snížená",J160,0)</f>
        <v>0</v>
      </c>
      <c r="BG160" s="225">
        <f>IF(N160="zákl. přenesená",J160,0)</f>
        <v>0</v>
      </c>
      <c r="BH160" s="225">
        <f>IF(N160="sníž. přenesená",J160,0)</f>
        <v>0</v>
      </c>
      <c r="BI160" s="225">
        <f>IF(N160="nulová",J160,0)</f>
        <v>0</v>
      </c>
      <c r="BJ160" s="18" t="s">
        <v>79</v>
      </c>
      <c r="BK160" s="225">
        <f>ROUND(I160*H160,2)</f>
        <v>0</v>
      </c>
      <c r="BL160" s="18" t="s">
        <v>219</v>
      </c>
      <c r="BM160" s="224" t="s">
        <v>708</v>
      </c>
    </row>
    <row r="161" spans="1:65" s="2" customFormat="1" ht="12">
      <c r="A161" s="39"/>
      <c r="B161" s="40"/>
      <c r="C161" s="265" t="s">
        <v>302</v>
      </c>
      <c r="D161" s="265" t="s">
        <v>709</v>
      </c>
      <c r="E161" s="266" t="s">
        <v>710</v>
      </c>
      <c r="F161" s="267" t="s">
        <v>711</v>
      </c>
      <c r="G161" s="268" t="s">
        <v>172</v>
      </c>
      <c r="H161" s="269">
        <v>18</v>
      </c>
      <c r="I161" s="270"/>
      <c r="J161" s="271">
        <f>ROUND(I161*H161,2)</f>
        <v>0</v>
      </c>
      <c r="K161" s="267" t="s">
        <v>163</v>
      </c>
      <c r="L161" s="272"/>
      <c r="M161" s="273" t="s">
        <v>19</v>
      </c>
      <c r="N161" s="274" t="s">
        <v>43</v>
      </c>
      <c r="O161" s="85"/>
      <c r="P161" s="222">
        <f>O161*H161</f>
        <v>0</v>
      </c>
      <c r="Q161" s="222">
        <v>0.00031</v>
      </c>
      <c r="R161" s="222">
        <f>Q161*H161</f>
        <v>0.00558</v>
      </c>
      <c r="S161" s="222">
        <v>0</v>
      </c>
      <c r="T161" s="223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24" t="s">
        <v>290</v>
      </c>
      <c r="AT161" s="224" t="s">
        <v>709</v>
      </c>
      <c r="AU161" s="224" t="s">
        <v>81</v>
      </c>
      <c r="AY161" s="18" t="s">
        <v>156</v>
      </c>
      <c r="BE161" s="225">
        <f>IF(N161="základní",J161,0)</f>
        <v>0</v>
      </c>
      <c r="BF161" s="225">
        <f>IF(N161="snížená",J161,0)</f>
        <v>0</v>
      </c>
      <c r="BG161" s="225">
        <f>IF(N161="zákl. přenesená",J161,0)</f>
        <v>0</v>
      </c>
      <c r="BH161" s="225">
        <f>IF(N161="sníž. přenesená",J161,0)</f>
        <v>0</v>
      </c>
      <c r="BI161" s="225">
        <f>IF(N161="nulová",J161,0)</f>
        <v>0</v>
      </c>
      <c r="BJ161" s="18" t="s">
        <v>79</v>
      </c>
      <c r="BK161" s="225">
        <f>ROUND(I161*H161,2)</f>
        <v>0</v>
      </c>
      <c r="BL161" s="18" t="s">
        <v>219</v>
      </c>
      <c r="BM161" s="224" t="s">
        <v>712</v>
      </c>
    </row>
    <row r="162" spans="1:65" s="2" customFormat="1" ht="12">
      <c r="A162" s="39"/>
      <c r="B162" s="40"/>
      <c r="C162" s="213" t="s">
        <v>306</v>
      </c>
      <c r="D162" s="213" t="s">
        <v>159</v>
      </c>
      <c r="E162" s="214" t="s">
        <v>713</v>
      </c>
      <c r="F162" s="215" t="s">
        <v>714</v>
      </c>
      <c r="G162" s="216" t="s">
        <v>233</v>
      </c>
      <c r="H162" s="217">
        <v>0.007</v>
      </c>
      <c r="I162" s="218"/>
      <c r="J162" s="219">
        <f>ROUND(I162*H162,2)</f>
        <v>0</v>
      </c>
      <c r="K162" s="215" t="s">
        <v>163</v>
      </c>
      <c r="L162" s="45"/>
      <c r="M162" s="220" t="s">
        <v>19</v>
      </c>
      <c r="N162" s="221" t="s">
        <v>43</v>
      </c>
      <c r="O162" s="85"/>
      <c r="P162" s="222">
        <f>O162*H162</f>
        <v>0</v>
      </c>
      <c r="Q162" s="222">
        <v>0</v>
      </c>
      <c r="R162" s="222">
        <f>Q162*H162</f>
        <v>0</v>
      </c>
      <c r="S162" s="222">
        <v>0</v>
      </c>
      <c r="T162" s="223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24" t="s">
        <v>219</v>
      </c>
      <c r="AT162" s="224" t="s">
        <v>159</v>
      </c>
      <c r="AU162" s="224" t="s">
        <v>81</v>
      </c>
      <c r="AY162" s="18" t="s">
        <v>156</v>
      </c>
      <c r="BE162" s="225">
        <f>IF(N162="základní",J162,0)</f>
        <v>0</v>
      </c>
      <c r="BF162" s="225">
        <f>IF(N162="snížená",J162,0)</f>
        <v>0</v>
      </c>
      <c r="BG162" s="225">
        <f>IF(N162="zákl. přenesená",J162,0)</f>
        <v>0</v>
      </c>
      <c r="BH162" s="225">
        <f>IF(N162="sníž. přenesená",J162,0)</f>
        <v>0</v>
      </c>
      <c r="BI162" s="225">
        <f>IF(N162="nulová",J162,0)</f>
        <v>0</v>
      </c>
      <c r="BJ162" s="18" t="s">
        <v>79</v>
      </c>
      <c r="BK162" s="225">
        <f>ROUND(I162*H162,2)</f>
        <v>0</v>
      </c>
      <c r="BL162" s="18" t="s">
        <v>219</v>
      </c>
      <c r="BM162" s="224" t="s">
        <v>715</v>
      </c>
    </row>
    <row r="163" spans="1:63" s="12" customFormat="1" ht="22.8" customHeight="1">
      <c r="A163" s="12"/>
      <c r="B163" s="197"/>
      <c r="C163" s="198"/>
      <c r="D163" s="199" t="s">
        <v>71</v>
      </c>
      <c r="E163" s="211" t="s">
        <v>448</v>
      </c>
      <c r="F163" s="211" t="s">
        <v>716</v>
      </c>
      <c r="G163" s="198"/>
      <c r="H163" s="198"/>
      <c r="I163" s="201"/>
      <c r="J163" s="212">
        <f>BK163</f>
        <v>0</v>
      </c>
      <c r="K163" s="198"/>
      <c r="L163" s="203"/>
      <c r="M163" s="204"/>
      <c r="N163" s="205"/>
      <c r="O163" s="205"/>
      <c r="P163" s="206">
        <f>SUM(P164:P199)</f>
        <v>0</v>
      </c>
      <c r="Q163" s="205"/>
      <c r="R163" s="206">
        <f>SUM(R164:R199)</f>
        <v>0.11408399999999999</v>
      </c>
      <c r="S163" s="205"/>
      <c r="T163" s="207">
        <f>SUM(T164:T199)</f>
        <v>0.0595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R163" s="208" t="s">
        <v>81</v>
      </c>
      <c r="AT163" s="209" t="s">
        <v>71</v>
      </c>
      <c r="AU163" s="209" t="s">
        <v>79</v>
      </c>
      <c r="AY163" s="208" t="s">
        <v>156</v>
      </c>
      <c r="BK163" s="210">
        <f>SUM(BK164:BK199)</f>
        <v>0</v>
      </c>
    </row>
    <row r="164" spans="1:65" s="2" customFormat="1" ht="12">
      <c r="A164" s="39"/>
      <c r="B164" s="40"/>
      <c r="C164" s="213" t="s">
        <v>310</v>
      </c>
      <c r="D164" s="213" t="s">
        <v>159</v>
      </c>
      <c r="E164" s="214" t="s">
        <v>717</v>
      </c>
      <c r="F164" s="215" t="s">
        <v>718</v>
      </c>
      <c r="G164" s="216" t="s">
        <v>207</v>
      </c>
      <c r="H164" s="217">
        <v>25</v>
      </c>
      <c r="I164" s="218"/>
      <c r="J164" s="219">
        <f>ROUND(I164*H164,2)</f>
        <v>0</v>
      </c>
      <c r="K164" s="215" t="s">
        <v>163</v>
      </c>
      <c r="L164" s="45"/>
      <c r="M164" s="220" t="s">
        <v>19</v>
      </c>
      <c r="N164" s="221" t="s">
        <v>43</v>
      </c>
      <c r="O164" s="85"/>
      <c r="P164" s="222">
        <f>O164*H164</f>
        <v>0</v>
      </c>
      <c r="Q164" s="222">
        <v>0</v>
      </c>
      <c r="R164" s="222">
        <f>Q164*H164</f>
        <v>0</v>
      </c>
      <c r="S164" s="222">
        <v>0</v>
      </c>
      <c r="T164" s="223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24" t="s">
        <v>219</v>
      </c>
      <c r="AT164" s="224" t="s">
        <v>159</v>
      </c>
      <c r="AU164" s="224" t="s">
        <v>81</v>
      </c>
      <c r="AY164" s="18" t="s">
        <v>156</v>
      </c>
      <c r="BE164" s="225">
        <f>IF(N164="základní",J164,0)</f>
        <v>0</v>
      </c>
      <c r="BF164" s="225">
        <f>IF(N164="snížená",J164,0)</f>
        <v>0</v>
      </c>
      <c r="BG164" s="225">
        <f>IF(N164="zákl. přenesená",J164,0)</f>
        <v>0</v>
      </c>
      <c r="BH164" s="225">
        <f>IF(N164="sníž. přenesená",J164,0)</f>
        <v>0</v>
      </c>
      <c r="BI164" s="225">
        <f>IF(N164="nulová",J164,0)</f>
        <v>0</v>
      </c>
      <c r="BJ164" s="18" t="s">
        <v>79</v>
      </c>
      <c r="BK164" s="225">
        <f>ROUND(I164*H164,2)</f>
        <v>0</v>
      </c>
      <c r="BL164" s="18" t="s">
        <v>219</v>
      </c>
      <c r="BM164" s="224" t="s">
        <v>719</v>
      </c>
    </row>
    <row r="165" spans="1:65" s="2" customFormat="1" ht="16.5" customHeight="1">
      <c r="A165" s="39"/>
      <c r="B165" s="40"/>
      <c r="C165" s="265" t="s">
        <v>314</v>
      </c>
      <c r="D165" s="265" t="s">
        <v>709</v>
      </c>
      <c r="E165" s="266" t="s">
        <v>720</v>
      </c>
      <c r="F165" s="267" t="s">
        <v>721</v>
      </c>
      <c r="G165" s="268" t="s">
        <v>207</v>
      </c>
      <c r="H165" s="269">
        <v>26.25</v>
      </c>
      <c r="I165" s="270"/>
      <c r="J165" s="271">
        <f>ROUND(I165*H165,2)</f>
        <v>0</v>
      </c>
      <c r="K165" s="267" t="s">
        <v>19</v>
      </c>
      <c r="L165" s="272"/>
      <c r="M165" s="273" t="s">
        <v>19</v>
      </c>
      <c r="N165" s="274" t="s">
        <v>43</v>
      </c>
      <c r="O165" s="85"/>
      <c r="P165" s="222">
        <f>O165*H165</f>
        <v>0</v>
      </c>
      <c r="Q165" s="222">
        <v>0.00018</v>
      </c>
      <c r="R165" s="222">
        <f>Q165*H165</f>
        <v>0.004725</v>
      </c>
      <c r="S165" s="222">
        <v>0</v>
      </c>
      <c r="T165" s="223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24" t="s">
        <v>290</v>
      </c>
      <c r="AT165" s="224" t="s">
        <v>709</v>
      </c>
      <c r="AU165" s="224" t="s">
        <v>81</v>
      </c>
      <c r="AY165" s="18" t="s">
        <v>156</v>
      </c>
      <c r="BE165" s="225">
        <f>IF(N165="základní",J165,0)</f>
        <v>0</v>
      </c>
      <c r="BF165" s="225">
        <f>IF(N165="snížená",J165,0)</f>
        <v>0</v>
      </c>
      <c r="BG165" s="225">
        <f>IF(N165="zákl. přenesená",J165,0)</f>
        <v>0</v>
      </c>
      <c r="BH165" s="225">
        <f>IF(N165="sníž. přenesená",J165,0)</f>
        <v>0</v>
      </c>
      <c r="BI165" s="225">
        <f>IF(N165="nulová",J165,0)</f>
        <v>0</v>
      </c>
      <c r="BJ165" s="18" t="s">
        <v>79</v>
      </c>
      <c r="BK165" s="225">
        <f>ROUND(I165*H165,2)</f>
        <v>0</v>
      </c>
      <c r="BL165" s="18" t="s">
        <v>219</v>
      </c>
      <c r="BM165" s="224" t="s">
        <v>722</v>
      </c>
    </row>
    <row r="166" spans="1:51" s="14" customFormat="1" ht="12">
      <c r="A166" s="14"/>
      <c r="B166" s="243"/>
      <c r="C166" s="244"/>
      <c r="D166" s="234" t="s">
        <v>599</v>
      </c>
      <c r="E166" s="244"/>
      <c r="F166" s="246" t="s">
        <v>723</v>
      </c>
      <c r="G166" s="244"/>
      <c r="H166" s="247">
        <v>26.25</v>
      </c>
      <c r="I166" s="248"/>
      <c r="J166" s="244"/>
      <c r="K166" s="244"/>
      <c r="L166" s="249"/>
      <c r="M166" s="250"/>
      <c r="N166" s="251"/>
      <c r="O166" s="251"/>
      <c r="P166" s="251"/>
      <c r="Q166" s="251"/>
      <c r="R166" s="251"/>
      <c r="S166" s="251"/>
      <c r="T166" s="252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53" t="s">
        <v>599</v>
      </c>
      <c r="AU166" s="253" t="s">
        <v>81</v>
      </c>
      <c r="AV166" s="14" t="s">
        <v>81</v>
      </c>
      <c r="AW166" s="14" t="s">
        <v>4</v>
      </c>
      <c r="AX166" s="14" t="s">
        <v>79</v>
      </c>
      <c r="AY166" s="253" t="s">
        <v>156</v>
      </c>
    </row>
    <row r="167" spans="1:65" s="2" customFormat="1" ht="12">
      <c r="A167" s="39"/>
      <c r="B167" s="40"/>
      <c r="C167" s="213" t="s">
        <v>318</v>
      </c>
      <c r="D167" s="213" t="s">
        <v>159</v>
      </c>
      <c r="E167" s="214" t="s">
        <v>724</v>
      </c>
      <c r="F167" s="215" t="s">
        <v>725</v>
      </c>
      <c r="G167" s="216" t="s">
        <v>172</v>
      </c>
      <c r="H167" s="217">
        <v>2</v>
      </c>
      <c r="I167" s="218"/>
      <c r="J167" s="219">
        <f>ROUND(I167*H167,2)</f>
        <v>0</v>
      </c>
      <c r="K167" s="215" t="s">
        <v>163</v>
      </c>
      <c r="L167" s="45"/>
      <c r="M167" s="220" t="s">
        <v>19</v>
      </c>
      <c r="N167" s="221" t="s">
        <v>43</v>
      </c>
      <c r="O167" s="85"/>
      <c r="P167" s="222">
        <f>O167*H167</f>
        <v>0</v>
      </c>
      <c r="Q167" s="222">
        <v>0</v>
      </c>
      <c r="R167" s="222">
        <f>Q167*H167</f>
        <v>0</v>
      </c>
      <c r="S167" s="222">
        <v>0</v>
      </c>
      <c r="T167" s="223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24" t="s">
        <v>219</v>
      </c>
      <c r="AT167" s="224" t="s">
        <v>159</v>
      </c>
      <c r="AU167" s="224" t="s">
        <v>81</v>
      </c>
      <c r="AY167" s="18" t="s">
        <v>156</v>
      </c>
      <c r="BE167" s="225">
        <f>IF(N167="základní",J167,0)</f>
        <v>0</v>
      </c>
      <c r="BF167" s="225">
        <f>IF(N167="snížená",J167,0)</f>
        <v>0</v>
      </c>
      <c r="BG167" s="225">
        <f>IF(N167="zákl. přenesená",J167,0)</f>
        <v>0</v>
      </c>
      <c r="BH167" s="225">
        <f>IF(N167="sníž. přenesená",J167,0)</f>
        <v>0</v>
      </c>
      <c r="BI167" s="225">
        <f>IF(N167="nulová",J167,0)</f>
        <v>0</v>
      </c>
      <c r="BJ167" s="18" t="s">
        <v>79</v>
      </c>
      <c r="BK167" s="225">
        <f>ROUND(I167*H167,2)</f>
        <v>0</v>
      </c>
      <c r="BL167" s="18" t="s">
        <v>219</v>
      </c>
      <c r="BM167" s="224" t="s">
        <v>726</v>
      </c>
    </row>
    <row r="168" spans="1:65" s="2" customFormat="1" ht="12">
      <c r="A168" s="39"/>
      <c r="B168" s="40"/>
      <c r="C168" s="265" t="s">
        <v>322</v>
      </c>
      <c r="D168" s="265" t="s">
        <v>709</v>
      </c>
      <c r="E168" s="266" t="s">
        <v>727</v>
      </c>
      <c r="F168" s="267" t="s">
        <v>728</v>
      </c>
      <c r="G168" s="268" t="s">
        <v>172</v>
      </c>
      <c r="H168" s="269">
        <v>2</v>
      </c>
      <c r="I168" s="270"/>
      <c r="J168" s="271">
        <f>ROUND(I168*H168,2)</f>
        <v>0</v>
      </c>
      <c r="K168" s="267" t="s">
        <v>729</v>
      </c>
      <c r="L168" s="272"/>
      <c r="M168" s="273" t="s">
        <v>19</v>
      </c>
      <c r="N168" s="274" t="s">
        <v>43</v>
      </c>
      <c r="O168" s="85"/>
      <c r="P168" s="222">
        <f>O168*H168</f>
        <v>0</v>
      </c>
      <c r="Q168" s="222">
        <v>4E-05</v>
      </c>
      <c r="R168" s="222">
        <f>Q168*H168</f>
        <v>8E-05</v>
      </c>
      <c r="S168" s="222">
        <v>0</v>
      </c>
      <c r="T168" s="223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24" t="s">
        <v>290</v>
      </c>
      <c r="AT168" s="224" t="s">
        <v>709</v>
      </c>
      <c r="AU168" s="224" t="s">
        <v>81</v>
      </c>
      <c r="AY168" s="18" t="s">
        <v>156</v>
      </c>
      <c r="BE168" s="225">
        <f>IF(N168="základní",J168,0)</f>
        <v>0</v>
      </c>
      <c r="BF168" s="225">
        <f>IF(N168="snížená",J168,0)</f>
        <v>0</v>
      </c>
      <c r="BG168" s="225">
        <f>IF(N168="zákl. přenesená",J168,0)</f>
        <v>0</v>
      </c>
      <c r="BH168" s="225">
        <f>IF(N168="sníž. přenesená",J168,0)</f>
        <v>0</v>
      </c>
      <c r="BI168" s="225">
        <f>IF(N168="nulová",J168,0)</f>
        <v>0</v>
      </c>
      <c r="BJ168" s="18" t="s">
        <v>79</v>
      </c>
      <c r="BK168" s="225">
        <f>ROUND(I168*H168,2)</f>
        <v>0</v>
      </c>
      <c r="BL168" s="18" t="s">
        <v>219</v>
      </c>
      <c r="BM168" s="224" t="s">
        <v>730</v>
      </c>
    </row>
    <row r="169" spans="1:65" s="2" customFormat="1" ht="44.25" customHeight="1">
      <c r="A169" s="39"/>
      <c r="B169" s="40"/>
      <c r="C169" s="213" t="s">
        <v>326</v>
      </c>
      <c r="D169" s="213" t="s">
        <v>159</v>
      </c>
      <c r="E169" s="214" t="s">
        <v>525</v>
      </c>
      <c r="F169" s="215" t="s">
        <v>526</v>
      </c>
      <c r="G169" s="216" t="s">
        <v>172</v>
      </c>
      <c r="H169" s="217">
        <v>6</v>
      </c>
      <c r="I169" s="218"/>
      <c r="J169" s="219">
        <f>ROUND(I169*H169,2)</f>
        <v>0</v>
      </c>
      <c r="K169" s="215" t="s">
        <v>163</v>
      </c>
      <c r="L169" s="45"/>
      <c r="M169" s="220" t="s">
        <v>19</v>
      </c>
      <c r="N169" s="221" t="s">
        <v>43</v>
      </c>
      <c r="O169" s="85"/>
      <c r="P169" s="222">
        <f>O169*H169</f>
        <v>0</v>
      </c>
      <c r="Q169" s="222">
        <v>0</v>
      </c>
      <c r="R169" s="222">
        <f>Q169*H169</f>
        <v>0</v>
      </c>
      <c r="S169" s="222">
        <v>0</v>
      </c>
      <c r="T169" s="223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24" t="s">
        <v>219</v>
      </c>
      <c r="AT169" s="224" t="s">
        <v>159</v>
      </c>
      <c r="AU169" s="224" t="s">
        <v>81</v>
      </c>
      <c r="AY169" s="18" t="s">
        <v>156</v>
      </c>
      <c r="BE169" s="225">
        <f>IF(N169="základní",J169,0)</f>
        <v>0</v>
      </c>
      <c r="BF169" s="225">
        <f>IF(N169="snížená",J169,0)</f>
        <v>0</v>
      </c>
      <c r="BG169" s="225">
        <f>IF(N169="zákl. přenesená",J169,0)</f>
        <v>0</v>
      </c>
      <c r="BH169" s="225">
        <f>IF(N169="sníž. přenesená",J169,0)</f>
        <v>0</v>
      </c>
      <c r="BI169" s="225">
        <f>IF(N169="nulová",J169,0)</f>
        <v>0</v>
      </c>
      <c r="BJ169" s="18" t="s">
        <v>79</v>
      </c>
      <c r="BK169" s="225">
        <f>ROUND(I169*H169,2)</f>
        <v>0</v>
      </c>
      <c r="BL169" s="18" t="s">
        <v>219</v>
      </c>
      <c r="BM169" s="224" t="s">
        <v>731</v>
      </c>
    </row>
    <row r="170" spans="1:65" s="2" customFormat="1" ht="12">
      <c r="A170" s="39"/>
      <c r="B170" s="40"/>
      <c r="C170" s="265" t="s">
        <v>189</v>
      </c>
      <c r="D170" s="265" t="s">
        <v>709</v>
      </c>
      <c r="E170" s="266" t="s">
        <v>732</v>
      </c>
      <c r="F170" s="267" t="s">
        <v>733</v>
      </c>
      <c r="G170" s="268" t="s">
        <v>172</v>
      </c>
      <c r="H170" s="269">
        <v>6</v>
      </c>
      <c r="I170" s="270"/>
      <c r="J170" s="271">
        <f>ROUND(I170*H170,2)</f>
        <v>0</v>
      </c>
      <c r="K170" s="267" t="s">
        <v>729</v>
      </c>
      <c r="L170" s="272"/>
      <c r="M170" s="273" t="s">
        <v>19</v>
      </c>
      <c r="N170" s="274" t="s">
        <v>43</v>
      </c>
      <c r="O170" s="85"/>
      <c r="P170" s="222">
        <f>O170*H170</f>
        <v>0</v>
      </c>
      <c r="Q170" s="222">
        <v>5E-05</v>
      </c>
      <c r="R170" s="222">
        <f>Q170*H170</f>
        <v>0.00030000000000000003</v>
      </c>
      <c r="S170" s="222">
        <v>0</v>
      </c>
      <c r="T170" s="223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24" t="s">
        <v>290</v>
      </c>
      <c r="AT170" s="224" t="s">
        <v>709</v>
      </c>
      <c r="AU170" s="224" t="s">
        <v>81</v>
      </c>
      <c r="AY170" s="18" t="s">
        <v>156</v>
      </c>
      <c r="BE170" s="225">
        <f>IF(N170="základní",J170,0)</f>
        <v>0</v>
      </c>
      <c r="BF170" s="225">
        <f>IF(N170="snížená",J170,0)</f>
        <v>0</v>
      </c>
      <c r="BG170" s="225">
        <f>IF(N170="zákl. přenesená",J170,0)</f>
        <v>0</v>
      </c>
      <c r="BH170" s="225">
        <f>IF(N170="sníž. přenesená",J170,0)</f>
        <v>0</v>
      </c>
      <c r="BI170" s="225">
        <f>IF(N170="nulová",J170,0)</f>
        <v>0</v>
      </c>
      <c r="BJ170" s="18" t="s">
        <v>79</v>
      </c>
      <c r="BK170" s="225">
        <f>ROUND(I170*H170,2)</f>
        <v>0</v>
      </c>
      <c r="BL170" s="18" t="s">
        <v>219</v>
      </c>
      <c r="BM170" s="224" t="s">
        <v>734</v>
      </c>
    </row>
    <row r="171" spans="1:65" s="2" customFormat="1" ht="12">
      <c r="A171" s="39"/>
      <c r="B171" s="40"/>
      <c r="C171" s="213" t="s">
        <v>333</v>
      </c>
      <c r="D171" s="213" t="s">
        <v>159</v>
      </c>
      <c r="E171" s="214" t="s">
        <v>735</v>
      </c>
      <c r="F171" s="215" t="s">
        <v>736</v>
      </c>
      <c r="G171" s="216" t="s">
        <v>207</v>
      </c>
      <c r="H171" s="217">
        <v>25</v>
      </c>
      <c r="I171" s="218"/>
      <c r="J171" s="219">
        <f>ROUND(I171*H171,2)</f>
        <v>0</v>
      </c>
      <c r="K171" s="215" t="s">
        <v>163</v>
      </c>
      <c r="L171" s="45"/>
      <c r="M171" s="220" t="s">
        <v>19</v>
      </c>
      <c r="N171" s="221" t="s">
        <v>43</v>
      </c>
      <c r="O171" s="85"/>
      <c r="P171" s="222">
        <f>O171*H171</f>
        <v>0</v>
      </c>
      <c r="Q171" s="222">
        <v>0</v>
      </c>
      <c r="R171" s="222">
        <f>Q171*H171</f>
        <v>0</v>
      </c>
      <c r="S171" s="222">
        <v>0</v>
      </c>
      <c r="T171" s="223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24" t="s">
        <v>219</v>
      </c>
      <c r="AT171" s="224" t="s">
        <v>159</v>
      </c>
      <c r="AU171" s="224" t="s">
        <v>81</v>
      </c>
      <c r="AY171" s="18" t="s">
        <v>156</v>
      </c>
      <c r="BE171" s="225">
        <f>IF(N171="základní",J171,0)</f>
        <v>0</v>
      </c>
      <c r="BF171" s="225">
        <f>IF(N171="snížená",J171,0)</f>
        <v>0</v>
      </c>
      <c r="BG171" s="225">
        <f>IF(N171="zákl. přenesená",J171,0)</f>
        <v>0</v>
      </c>
      <c r="BH171" s="225">
        <f>IF(N171="sníž. přenesená",J171,0)</f>
        <v>0</v>
      </c>
      <c r="BI171" s="225">
        <f>IF(N171="nulová",J171,0)</f>
        <v>0</v>
      </c>
      <c r="BJ171" s="18" t="s">
        <v>79</v>
      </c>
      <c r="BK171" s="225">
        <f>ROUND(I171*H171,2)</f>
        <v>0</v>
      </c>
      <c r="BL171" s="18" t="s">
        <v>219</v>
      </c>
      <c r="BM171" s="224" t="s">
        <v>737</v>
      </c>
    </row>
    <row r="172" spans="1:65" s="2" customFormat="1" ht="12">
      <c r="A172" s="39"/>
      <c r="B172" s="40"/>
      <c r="C172" s="265" t="s">
        <v>340</v>
      </c>
      <c r="D172" s="265" t="s">
        <v>709</v>
      </c>
      <c r="E172" s="266" t="s">
        <v>738</v>
      </c>
      <c r="F172" s="267" t="s">
        <v>739</v>
      </c>
      <c r="G172" s="268" t="s">
        <v>207</v>
      </c>
      <c r="H172" s="269">
        <v>28.75</v>
      </c>
      <c r="I172" s="270"/>
      <c r="J172" s="271">
        <f>ROUND(I172*H172,2)</f>
        <v>0</v>
      </c>
      <c r="K172" s="267" t="s">
        <v>729</v>
      </c>
      <c r="L172" s="272"/>
      <c r="M172" s="273" t="s">
        <v>19</v>
      </c>
      <c r="N172" s="274" t="s">
        <v>43</v>
      </c>
      <c r="O172" s="85"/>
      <c r="P172" s="222">
        <f>O172*H172</f>
        <v>0</v>
      </c>
      <c r="Q172" s="222">
        <v>0.00017</v>
      </c>
      <c r="R172" s="222">
        <f>Q172*H172</f>
        <v>0.0048875</v>
      </c>
      <c r="S172" s="222">
        <v>0</v>
      </c>
      <c r="T172" s="223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24" t="s">
        <v>290</v>
      </c>
      <c r="AT172" s="224" t="s">
        <v>709</v>
      </c>
      <c r="AU172" s="224" t="s">
        <v>81</v>
      </c>
      <c r="AY172" s="18" t="s">
        <v>156</v>
      </c>
      <c r="BE172" s="225">
        <f>IF(N172="základní",J172,0)</f>
        <v>0</v>
      </c>
      <c r="BF172" s="225">
        <f>IF(N172="snížená",J172,0)</f>
        <v>0</v>
      </c>
      <c r="BG172" s="225">
        <f>IF(N172="zákl. přenesená",J172,0)</f>
        <v>0</v>
      </c>
      <c r="BH172" s="225">
        <f>IF(N172="sníž. přenesená",J172,0)</f>
        <v>0</v>
      </c>
      <c r="BI172" s="225">
        <f>IF(N172="nulová",J172,0)</f>
        <v>0</v>
      </c>
      <c r="BJ172" s="18" t="s">
        <v>79</v>
      </c>
      <c r="BK172" s="225">
        <f>ROUND(I172*H172,2)</f>
        <v>0</v>
      </c>
      <c r="BL172" s="18" t="s">
        <v>219</v>
      </c>
      <c r="BM172" s="224" t="s">
        <v>740</v>
      </c>
    </row>
    <row r="173" spans="1:51" s="14" customFormat="1" ht="12">
      <c r="A173" s="14"/>
      <c r="B173" s="243"/>
      <c r="C173" s="244"/>
      <c r="D173" s="234" t="s">
        <v>599</v>
      </c>
      <c r="E173" s="244"/>
      <c r="F173" s="246" t="s">
        <v>741</v>
      </c>
      <c r="G173" s="244"/>
      <c r="H173" s="247">
        <v>28.75</v>
      </c>
      <c r="I173" s="248"/>
      <c r="J173" s="244"/>
      <c r="K173" s="244"/>
      <c r="L173" s="249"/>
      <c r="M173" s="250"/>
      <c r="N173" s="251"/>
      <c r="O173" s="251"/>
      <c r="P173" s="251"/>
      <c r="Q173" s="251"/>
      <c r="R173" s="251"/>
      <c r="S173" s="251"/>
      <c r="T173" s="252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53" t="s">
        <v>599</v>
      </c>
      <c r="AU173" s="253" t="s">
        <v>81</v>
      </c>
      <c r="AV173" s="14" t="s">
        <v>81</v>
      </c>
      <c r="AW173" s="14" t="s">
        <v>4</v>
      </c>
      <c r="AX173" s="14" t="s">
        <v>79</v>
      </c>
      <c r="AY173" s="253" t="s">
        <v>156</v>
      </c>
    </row>
    <row r="174" spans="1:65" s="2" customFormat="1" ht="12">
      <c r="A174" s="39"/>
      <c r="B174" s="40"/>
      <c r="C174" s="213" t="s">
        <v>344</v>
      </c>
      <c r="D174" s="213" t="s">
        <v>159</v>
      </c>
      <c r="E174" s="214" t="s">
        <v>742</v>
      </c>
      <c r="F174" s="215" t="s">
        <v>743</v>
      </c>
      <c r="G174" s="216" t="s">
        <v>207</v>
      </c>
      <c r="H174" s="217">
        <v>50</v>
      </c>
      <c r="I174" s="218"/>
      <c r="J174" s="219">
        <f>ROUND(I174*H174,2)</f>
        <v>0</v>
      </c>
      <c r="K174" s="215" t="s">
        <v>163</v>
      </c>
      <c r="L174" s="45"/>
      <c r="M174" s="220" t="s">
        <v>19</v>
      </c>
      <c r="N174" s="221" t="s">
        <v>43</v>
      </c>
      <c r="O174" s="85"/>
      <c r="P174" s="222">
        <f>O174*H174</f>
        <v>0</v>
      </c>
      <c r="Q174" s="222">
        <v>0</v>
      </c>
      <c r="R174" s="222">
        <f>Q174*H174</f>
        <v>0</v>
      </c>
      <c r="S174" s="222">
        <v>0</v>
      </c>
      <c r="T174" s="223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24" t="s">
        <v>219</v>
      </c>
      <c r="AT174" s="224" t="s">
        <v>159</v>
      </c>
      <c r="AU174" s="224" t="s">
        <v>81</v>
      </c>
      <c r="AY174" s="18" t="s">
        <v>156</v>
      </c>
      <c r="BE174" s="225">
        <f>IF(N174="základní",J174,0)</f>
        <v>0</v>
      </c>
      <c r="BF174" s="225">
        <f>IF(N174="snížená",J174,0)</f>
        <v>0</v>
      </c>
      <c r="BG174" s="225">
        <f>IF(N174="zákl. přenesená",J174,0)</f>
        <v>0</v>
      </c>
      <c r="BH174" s="225">
        <f>IF(N174="sníž. přenesená",J174,0)</f>
        <v>0</v>
      </c>
      <c r="BI174" s="225">
        <f>IF(N174="nulová",J174,0)</f>
        <v>0</v>
      </c>
      <c r="BJ174" s="18" t="s">
        <v>79</v>
      </c>
      <c r="BK174" s="225">
        <f>ROUND(I174*H174,2)</f>
        <v>0</v>
      </c>
      <c r="BL174" s="18" t="s">
        <v>219</v>
      </c>
      <c r="BM174" s="224" t="s">
        <v>744</v>
      </c>
    </row>
    <row r="175" spans="1:65" s="2" customFormat="1" ht="16.5" customHeight="1">
      <c r="A175" s="39"/>
      <c r="B175" s="40"/>
      <c r="C175" s="265" t="s">
        <v>348</v>
      </c>
      <c r="D175" s="265" t="s">
        <v>709</v>
      </c>
      <c r="E175" s="266" t="s">
        <v>745</v>
      </c>
      <c r="F175" s="267" t="s">
        <v>746</v>
      </c>
      <c r="G175" s="268" t="s">
        <v>207</v>
      </c>
      <c r="H175" s="269">
        <v>57.5</v>
      </c>
      <c r="I175" s="270"/>
      <c r="J175" s="271">
        <f>ROUND(I175*H175,2)</f>
        <v>0</v>
      </c>
      <c r="K175" s="267" t="s">
        <v>163</v>
      </c>
      <c r="L175" s="272"/>
      <c r="M175" s="273" t="s">
        <v>19</v>
      </c>
      <c r="N175" s="274" t="s">
        <v>43</v>
      </c>
      <c r="O175" s="85"/>
      <c r="P175" s="222">
        <f>O175*H175</f>
        <v>0</v>
      </c>
      <c r="Q175" s="222">
        <v>0.00012</v>
      </c>
      <c r="R175" s="222">
        <f>Q175*H175</f>
        <v>0.0069</v>
      </c>
      <c r="S175" s="222">
        <v>0</v>
      </c>
      <c r="T175" s="223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24" t="s">
        <v>290</v>
      </c>
      <c r="AT175" s="224" t="s">
        <v>709</v>
      </c>
      <c r="AU175" s="224" t="s">
        <v>81</v>
      </c>
      <c r="AY175" s="18" t="s">
        <v>156</v>
      </c>
      <c r="BE175" s="225">
        <f>IF(N175="základní",J175,0)</f>
        <v>0</v>
      </c>
      <c r="BF175" s="225">
        <f>IF(N175="snížená",J175,0)</f>
        <v>0</v>
      </c>
      <c r="BG175" s="225">
        <f>IF(N175="zákl. přenesená",J175,0)</f>
        <v>0</v>
      </c>
      <c r="BH175" s="225">
        <f>IF(N175="sníž. přenesená",J175,0)</f>
        <v>0</v>
      </c>
      <c r="BI175" s="225">
        <f>IF(N175="nulová",J175,0)</f>
        <v>0</v>
      </c>
      <c r="BJ175" s="18" t="s">
        <v>79</v>
      </c>
      <c r="BK175" s="225">
        <f>ROUND(I175*H175,2)</f>
        <v>0</v>
      </c>
      <c r="BL175" s="18" t="s">
        <v>219</v>
      </c>
      <c r="BM175" s="224" t="s">
        <v>747</v>
      </c>
    </row>
    <row r="176" spans="1:51" s="14" customFormat="1" ht="12">
      <c r="A176" s="14"/>
      <c r="B176" s="243"/>
      <c r="C176" s="244"/>
      <c r="D176" s="234" t="s">
        <v>599</v>
      </c>
      <c r="E176" s="244"/>
      <c r="F176" s="246" t="s">
        <v>748</v>
      </c>
      <c r="G176" s="244"/>
      <c r="H176" s="247">
        <v>57.5</v>
      </c>
      <c r="I176" s="248"/>
      <c r="J176" s="244"/>
      <c r="K176" s="244"/>
      <c r="L176" s="249"/>
      <c r="M176" s="250"/>
      <c r="N176" s="251"/>
      <c r="O176" s="251"/>
      <c r="P176" s="251"/>
      <c r="Q176" s="251"/>
      <c r="R176" s="251"/>
      <c r="S176" s="251"/>
      <c r="T176" s="252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53" t="s">
        <v>599</v>
      </c>
      <c r="AU176" s="253" t="s">
        <v>81</v>
      </c>
      <c r="AV176" s="14" t="s">
        <v>81</v>
      </c>
      <c r="AW176" s="14" t="s">
        <v>4</v>
      </c>
      <c r="AX176" s="14" t="s">
        <v>79</v>
      </c>
      <c r="AY176" s="253" t="s">
        <v>156</v>
      </c>
    </row>
    <row r="177" spans="1:65" s="2" customFormat="1" ht="12">
      <c r="A177" s="39"/>
      <c r="B177" s="40"/>
      <c r="C177" s="213" t="s">
        <v>352</v>
      </c>
      <c r="D177" s="213" t="s">
        <v>159</v>
      </c>
      <c r="E177" s="214" t="s">
        <v>749</v>
      </c>
      <c r="F177" s="215" t="s">
        <v>750</v>
      </c>
      <c r="G177" s="216" t="s">
        <v>207</v>
      </c>
      <c r="H177" s="217">
        <v>26</v>
      </c>
      <c r="I177" s="218"/>
      <c r="J177" s="219">
        <f>ROUND(I177*H177,2)</f>
        <v>0</v>
      </c>
      <c r="K177" s="215" t="s">
        <v>163</v>
      </c>
      <c r="L177" s="45"/>
      <c r="M177" s="220" t="s">
        <v>19</v>
      </c>
      <c r="N177" s="221" t="s">
        <v>43</v>
      </c>
      <c r="O177" s="85"/>
      <c r="P177" s="222">
        <f>O177*H177</f>
        <v>0</v>
      </c>
      <c r="Q177" s="222">
        <v>0</v>
      </c>
      <c r="R177" s="222">
        <f>Q177*H177</f>
        <v>0</v>
      </c>
      <c r="S177" s="222">
        <v>0</v>
      </c>
      <c r="T177" s="223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24" t="s">
        <v>219</v>
      </c>
      <c r="AT177" s="224" t="s">
        <v>159</v>
      </c>
      <c r="AU177" s="224" t="s">
        <v>81</v>
      </c>
      <c r="AY177" s="18" t="s">
        <v>156</v>
      </c>
      <c r="BE177" s="225">
        <f>IF(N177="základní",J177,0)</f>
        <v>0</v>
      </c>
      <c r="BF177" s="225">
        <f>IF(N177="snížená",J177,0)</f>
        <v>0</v>
      </c>
      <c r="BG177" s="225">
        <f>IF(N177="zákl. přenesená",J177,0)</f>
        <v>0</v>
      </c>
      <c r="BH177" s="225">
        <f>IF(N177="sníž. přenesená",J177,0)</f>
        <v>0</v>
      </c>
      <c r="BI177" s="225">
        <f>IF(N177="nulová",J177,0)</f>
        <v>0</v>
      </c>
      <c r="BJ177" s="18" t="s">
        <v>79</v>
      </c>
      <c r="BK177" s="225">
        <f>ROUND(I177*H177,2)</f>
        <v>0</v>
      </c>
      <c r="BL177" s="18" t="s">
        <v>219</v>
      </c>
      <c r="BM177" s="224" t="s">
        <v>751</v>
      </c>
    </row>
    <row r="178" spans="1:65" s="2" customFormat="1" ht="16.5" customHeight="1">
      <c r="A178" s="39"/>
      <c r="B178" s="40"/>
      <c r="C178" s="265" t="s">
        <v>193</v>
      </c>
      <c r="D178" s="265" t="s">
        <v>709</v>
      </c>
      <c r="E178" s="266" t="s">
        <v>752</v>
      </c>
      <c r="F178" s="267" t="s">
        <v>753</v>
      </c>
      <c r="G178" s="268" t="s">
        <v>207</v>
      </c>
      <c r="H178" s="269">
        <v>29.9</v>
      </c>
      <c r="I178" s="270"/>
      <c r="J178" s="271">
        <f>ROUND(I178*H178,2)</f>
        <v>0</v>
      </c>
      <c r="K178" s="267" t="s">
        <v>163</v>
      </c>
      <c r="L178" s="272"/>
      <c r="M178" s="273" t="s">
        <v>19</v>
      </c>
      <c r="N178" s="274" t="s">
        <v>43</v>
      </c>
      <c r="O178" s="85"/>
      <c r="P178" s="222">
        <f>O178*H178</f>
        <v>0</v>
      </c>
      <c r="Q178" s="222">
        <v>0.00016</v>
      </c>
      <c r="R178" s="222">
        <f>Q178*H178</f>
        <v>0.004784</v>
      </c>
      <c r="S178" s="222">
        <v>0</v>
      </c>
      <c r="T178" s="223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24" t="s">
        <v>290</v>
      </c>
      <c r="AT178" s="224" t="s">
        <v>709</v>
      </c>
      <c r="AU178" s="224" t="s">
        <v>81</v>
      </c>
      <c r="AY178" s="18" t="s">
        <v>156</v>
      </c>
      <c r="BE178" s="225">
        <f>IF(N178="základní",J178,0)</f>
        <v>0</v>
      </c>
      <c r="BF178" s="225">
        <f>IF(N178="snížená",J178,0)</f>
        <v>0</v>
      </c>
      <c r="BG178" s="225">
        <f>IF(N178="zákl. přenesená",J178,0)</f>
        <v>0</v>
      </c>
      <c r="BH178" s="225">
        <f>IF(N178="sníž. přenesená",J178,0)</f>
        <v>0</v>
      </c>
      <c r="BI178" s="225">
        <f>IF(N178="nulová",J178,0)</f>
        <v>0</v>
      </c>
      <c r="BJ178" s="18" t="s">
        <v>79</v>
      </c>
      <c r="BK178" s="225">
        <f>ROUND(I178*H178,2)</f>
        <v>0</v>
      </c>
      <c r="BL178" s="18" t="s">
        <v>219</v>
      </c>
      <c r="BM178" s="224" t="s">
        <v>754</v>
      </c>
    </row>
    <row r="179" spans="1:51" s="14" customFormat="1" ht="12">
      <c r="A179" s="14"/>
      <c r="B179" s="243"/>
      <c r="C179" s="244"/>
      <c r="D179" s="234" t="s">
        <v>599</v>
      </c>
      <c r="E179" s="244"/>
      <c r="F179" s="246" t="s">
        <v>755</v>
      </c>
      <c r="G179" s="244"/>
      <c r="H179" s="247">
        <v>29.9</v>
      </c>
      <c r="I179" s="248"/>
      <c r="J179" s="244"/>
      <c r="K179" s="244"/>
      <c r="L179" s="249"/>
      <c r="M179" s="250"/>
      <c r="N179" s="251"/>
      <c r="O179" s="251"/>
      <c r="P179" s="251"/>
      <c r="Q179" s="251"/>
      <c r="R179" s="251"/>
      <c r="S179" s="251"/>
      <c r="T179" s="252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53" t="s">
        <v>599</v>
      </c>
      <c r="AU179" s="253" t="s">
        <v>81</v>
      </c>
      <c r="AV179" s="14" t="s">
        <v>81</v>
      </c>
      <c r="AW179" s="14" t="s">
        <v>4</v>
      </c>
      <c r="AX179" s="14" t="s">
        <v>79</v>
      </c>
      <c r="AY179" s="253" t="s">
        <v>156</v>
      </c>
    </row>
    <row r="180" spans="1:65" s="2" customFormat="1" ht="12">
      <c r="A180" s="39"/>
      <c r="B180" s="40"/>
      <c r="C180" s="213" t="s">
        <v>359</v>
      </c>
      <c r="D180" s="213" t="s">
        <v>159</v>
      </c>
      <c r="E180" s="214" t="s">
        <v>756</v>
      </c>
      <c r="F180" s="215" t="s">
        <v>757</v>
      </c>
      <c r="G180" s="216" t="s">
        <v>207</v>
      </c>
      <c r="H180" s="217">
        <v>25</v>
      </c>
      <c r="I180" s="218"/>
      <c r="J180" s="219">
        <f>ROUND(I180*H180,2)</f>
        <v>0</v>
      </c>
      <c r="K180" s="215" t="s">
        <v>163</v>
      </c>
      <c r="L180" s="45"/>
      <c r="M180" s="220" t="s">
        <v>19</v>
      </c>
      <c r="N180" s="221" t="s">
        <v>43</v>
      </c>
      <c r="O180" s="85"/>
      <c r="P180" s="222">
        <f>O180*H180</f>
        <v>0</v>
      </c>
      <c r="Q180" s="222">
        <v>0</v>
      </c>
      <c r="R180" s="222">
        <f>Q180*H180</f>
        <v>0</v>
      </c>
      <c r="S180" s="222">
        <v>0</v>
      </c>
      <c r="T180" s="223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24" t="s">
        <v>219</v>
      </c>
      <c r="AT180" s="224" t="s">
        <v>159</v>
      </c>
      <c r="AU180" s="224" t="s">
        <v>81</v>
      </c>
      <c r="AY180" s="18" t="s">
        <v>156</v>
      </c>
      <c r="BE180" s="225">
        <f>IF(N180="základní",J180,0)</f>
        <v>0</v>
      </c>
      <c r="BF180" s="225">
        <f>IF(N180="snížená",J180,0)</f>
        <v>0</v>
      </c>
      <c r="BG180" s="225">
        <f>IF(N180="zákl. přenesená",J180,0)</f>
        <v>0</v>
      </c>
      <c r="BH180" s="225">
        <f>IF(N180="sníž. přenesená",J180,0)</f>
        <v>0</v>
      </c>
      <c r="BI180" s="225">
        <f>IF(N180="nulová",J180,0)</f>
        <v>0</v>
      </c>
      <c r="BJ180" s="18" t="s">
        <v>79</v>
      </c>
      <c r="BK180" s="225">
        <f>ROUND(I180*H180,2)</f>
        <v>0</v>
      </c>
      <c r="BL180" s="18" t="s">
        <v>219</v>
      </c>
      <c r="BM180" s="224" t="s">
        <v>758</v>
      </c>
    </row>
    <row r="181" spans="1:65" s="2" customFormat="1" ht="16.5" customHeight="1">
      <c r="A181" s="39"/>
      <c r="B181" s="40"/>
      <c r="C181" s="265" t="s">
        <v>363</v>
      </c>
      <c r="D181" s="265" t="s">
        <v>709</v>
      </c>
      <c r="E181" s="266" t="s">
        <v>759</v>
      </c>
      <c r="F181" s="267" t="s">
        <v>760</v>
      </c>
      <c r="G181" s="268" t="s">
        <v>207</v>
      </c>
      <c r="H181" s="269">
        <v>28.75</v>
      </c>
      <c r="I181" s="270"/>
      <c r="J181" s="271">
        <f>ROUND(I181*H181,2)</f>
        <v>0</v>
      </c>
      <c r="K181" s="267" t="s">
        <v>163</v>
      </c>
      <c r="L181" s="272"/>
      <c r="M181" s="273" t="s">
        <v>19</v>
      </c>
      <c r="N181" s="274" t="s">
        <v>43</v>
      </c>
      <c r="O181" s="85"/>
      <c r="P181" s="222">
        <f>O181*H181</f>
        <v>0</v>
      </c>
      <c r="Q181" s="222">
        <v>0.00053</v>
      </c>
      <c r="R181" s="222">
        <f>Q181*H181</f>
        <v>0.0152375</v>
      </c>
      <c r="S181" s="222">
        <v>0</v>
      </c>
      <c r="T181" s="223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24" t="s">
        <v>290</v>
      </c>
      <c r="AT181" s="224" t="s">
        <v>709</v>
      </c>
      <c r="AU181" s="224" t="s">
        <v>81</v>
      </c>
      <c r="AY181" s="18" t="s">
        <v>156</v>
      </c>
      <c r="BE181" s="225">
        <f>IF(N181="základní",J181,0)</f>
        <v>0</v>
      </c>
      <c r="BF181" s="225">
        <f>IF(N181="snížená",J181,0)</f>
        <v>0</v>
      </c>
      <c r="BG181" s="225">
        <f>IF(N181="zákl. přenesená",J181,0)</f>
        <v>0</v>
      </c>
      <c r="BH181" s="225">
        <f>IF(N181="sníž. přenesená",J181,0)</f>
        <v>0</v>
      </c>
      <c r="BI181" s="225">
        <f>IF(N181="nulová",J181,0)</f>
        <v>0</v>
      </c>
      <c r="BJ181" s="18" t="s">
        <v>79</v>
      </c>
      <c r="BK181" s="225">
        <f>ROUND(I181*H181,2)</f>
        <v>0</v>
      </c>
      <c r="BL181" s="18" t="s">
        <v>219</v>
      </c>
      <c r="BM181" s="224" t="s">
        <v>761</v>
      </c>
    </row>
    <row r="182" spans="1:51" s="14" customFormat="1" ht="12">
      <c r="A182" s="14"/>
      <c r="B182" s="243"/>
      <c r="C182" s="244"/>
      <c r="D182" s="234" t="s">
        <v>599</v>
      </c>
      <c r="E182" s="244"/>
      <c r="F182" s="246" t="s">
        <v>741</v>
      </c>
      <c r="G182" s="244"/>
      <c r="H182" s="247">
        <v>28.75</v>
      </c>
      <c r="I182" s="248"/>
      <c r="J182" s="244"/>
      <c r="K182" s="244"/>
      <c r="L182" s="249"/>
      <c r="M182" s="250"/>
      <c r="N182" s="251"/>
      <c r="O182" s="251"/>
      <c r="P182" s="251"/>
      <c r="Q182" s="251"/>
      <c r="R182" s="251"/>
      <c r="S182" s="251"/>
      <c r="T182" s="252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53" t="s">
        <v>599</v>
      </c>
      <c r="AU182" s="253" t="s">
        <v>81</v>
      </c>
      <c r="AV182" s="14" t="s">
        <v>81</v>
      </c>
      <c r="AW182" s="14" t="s">
        <v>4</v>
      </c>
      <c r="AX182" s="14" t="s">
        <v>79</v>
      </c>
      <c r="AY182" s="253" t="s">
        <v>156</v>
      </c>
    </row>
    <row r="183" spans="1:65" s="2" customFormat="1" ht="12">
      <c r="A183" s="39"/>
      <c r="B183" s="40"/>
      <c r="C183" s="213" t="s">
        <v>367</v>
      </c>
      <c r="D183" s="213" t="s">
        <v>159</v>
      </c>
      <c r="E183" s="214" t="s">
        <v>762</v>
      </c>
      <c r="F183" s="215" t="s">
        <v>763</v>
      </c>
      <c r="G183" s="216" t="s">
        <v>172</v>
      </c>
      <c r="H183" s="217">
        <v>26</v>
      </c>
      <c r="I183" s="218"/>
      <c r="J183" s="219">
        <f>ROUND(I183*H183,2)</f>
        <v>0</v>
      </c>
      <c r="K183" s="215" t="s">
        <v>163</v>
      </c>
      <c r="L183" s="45"/>
      <c r="M183" s="220" t="s">
        <v>19</v>
      </c>
      <c r="N183" s="221" t="s">
        <v>43</v>
      </c>
      <c r="O183" s="85"/>
      <c r="P183" s="222">
        <f>O183*H183</f>
        <v>0</v>
      </c>
      <c r="Q183" s="222">
        <v>0</v>
      </c>
      <c r="R183" s="222">
        <f>Q183*H183</f>
        <v>0</v>
      </c>
      <c r="S183" s="222">
        <v>0</v>
      </c>
      <c r="T183" s="223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24" t="s">
        <v>219</v>
      </c>
      <c r="AT183" s="224" t="s">
        <v>159</v>
      </c>
      <c r="AU183" s="224" t="s">
        <v>81</v>
      </c>
      <c r="AY183" s="18" t="s">
        <v>156</v>
      </c>
      <c r="BE183" s="225">
        <f>IF(N183="základní",J183,0)</f>
        <v>0</v>
      </c>
      <c r="BF183" s="225">
        <f>IF(N183="snížená",J183,0)</f>
        <v>0</v>
      </c>
      <c r="BG183" s="225">
        <f>IF(N183="zákl. přenesená",J183,0)</f>
        <v>0</v>
      </c>
      <c r="BH183" s="225">
        <f>IF(N183="sníž. přenesená",J183,0)</f>
        <v>0</v>
      </c>
      <c r="BI183" s="225">
        <f>IF(N183="nulová",J183,0)</f>
        <v>0</v>
      </c>
      <c r="BJ183" s="18" t="s">
        <v>79</v>
      </c>
      <c r="BK183" s="225">
        <f>ROUND(I183*H183,2)</f>
        <v>0</v>
      </c>
      <c r="BL183" s="18" t="s">
        <v>219</v>
      </c>
      <c r="BM183" s="224" t="s">
        <v>764</v>
      </c>
    </row>
    <row r="184" spans="1:65" s="2" customFormat="1" ht="12">
      <c r="A184" s="39"/>
      <c r="B184" s="40"/>
      <c r="C184" s="213" t="s">
        <v>196</v>
      </c>
      <c r="D184" s="213" t="s">
        <v>159</v>
      </c>
      <c r="E184" s="214" t="s">
        <v>765</v>
      </c>
      <c r="F184" s="215" t="s">
        <v>766</v>
      </c>
      <c r="G184" s="216" t="s">
        <v>172</v>
      </c>
      <c r="H184" s="217">
        <v>10</v>
      </c>
      <c r="I184" s="218"/>
      <c r="J184" s="219">
        <f>ROUND(I184*H184,2)</f>
        <v>0</v>
      </c>
      <c r="K184" s="215" t="s">
        <v>163</v>
      </c>
      <c r="L184" s="45"/>
      <c r="M184" s="220" t="s">
        <v>19</v>
      </c>
      <c r="N184" s="221" t="s">
        <v>43</v>
      </c>
      <c r="O184" s="85"/>
      <c r="P184" s="222">
        <f>O184*H184</f>
        <v>0</v>
      </c>
      <c r="Q184" s="222">
        <v>0</v>
      </c>
      <c r="R184" s="222">
        <f>Q184*H184</f>
        <v>0</v>
      </c>
      <c r="S184" s="222">
        <v>0</v>
      </c>
      <c r="T184" s="223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24" t="s">
        <v>219</v>
      </c>
      <c r="AT184" s="224" t="s">
        <v>159</v>
      </c>
      <c r="AU184" s="224" t="s">
        <v>81</v>
      </c>
      <c r="AY184" s="18" t="s">
        <v>156</v>
      </c>
      <c r="BE184" s="225">
        <f>IF(N184="základní",J184,0)</f>
        <v>0</v>
      </c>
      <c r="BF184" s="225">
        <f>IF(N184="snížená",J184,0)</f>
        <v>0</v>
      </c>
      <c r="BG184" s="225">
        <f>IF(N184="zákl. přenesená",J184,0)</f>
        <v>0</v>
      </c>
      <c r="BH184" s="225">
        <f>IF(N184="sníž. přenesená",J184,0)</f>
        <v>0</v>
      </c>
      <c r="BI184" s="225">
        <f>IF(N184="nulová",J184,0)</f>
        <v>0</v>
      </c>
      <c r="BJ184" s="18" t="s">
        <v>79</v>
      </c>
      <c r="BK184" s="225">
        <f>ROUND(I184*H184,2)</f>
        <v>0</v>
      </c>
      <c r="BL184" s="18" t="s">
        <v>219</v>
      </c>
      <c r="BM184" s="224" t="s">
        <v>767</v>
      </c>
    </row>
    <row r="185" spans="1:65" s="2" customFormat="1" ht="33" customHeight="1">
      <c r="A185" s="39"/>
      <c r="B185" s="40"/>
      <c r="C185" s="213" t="s">
        <v>376</v>
      </c>
      <c r="D185" s="213" t="s">
        <v>159</v>
      </c>
      <c r="E185" s="214" t="s">
        <v>768</v>
      </c>
      <c r="F185" s="215" t="s">
        <v>769</v>
      </c>
      <c r="G185" s="216" t="s">
        <v>172</v>
      </c>
      <c r="H185" s="217">
        <v>1</v>
      </c>
      <c r="I185" s="218"/>
      <c r="J185" s="219">
        <f>ROUND(I185*H185,2)</f>
        <v>0</v>
      </c>
      <c r="K185" s="215" t="s">
        <v>163</v>
      </c>
      <c r="L185" s="45"/>
      <c r="M185" s="220" t="s">
        <v>19</v>
      </c>
      <c r="N185" s="221" t="s">
        <v>43</v>
      </c>
      <c r="O185" s="85"/>
      <c r="P185" s="222">
        <f>O185*H185</f>
        <v>0</v>
      </c>
      <c r="Q185" s="222">
        <v>0</v>
      </c>
      <c r="R185" s="222">
        <f>Q185*H185</f>
        <v>0</v>
      </c>
      <c r="S185" s="222">
        <v>0</v>
      </c>
      <c r="T185" s="223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24" t="s">
        <v>219</v>
      </c>
      <c r="AT185" s="224" t="s">
        <v>159</v>
      </c>
      <c r="AU185" s="224" t="s">
        <v>81</v>
      </c>
      <c r="AY185" s="18" t="s">
        <v>156</v>
      </c>
      <c r="BE185" s="225">
        <f>IF(N185="základní",J185,0)</f>
        <v>0</v>
      </c>
      <c r="BF185" s="225">
        <f>IF(N185="snížená",J185,0)</f>
        <v>0</v>
      </c>
      <c r="BG185" s="225">
        <f>IF(N185="zákl. přenesená",J185,0)</f>
        <v>0</v>
      </c>
      <c r="BH185" s="225">
        <f>IF(N185="sníž. přenesená",J185,0)</f>
        <v>0</v>
      </c>
      <c r="BI185" s="225">
        <f>IF(N185="nulová",J185,0)</f>
        <v>0</v>
      </c>
      <c r="BJ185" s="18" t="s">
        <v>79</v>
      </c>
      <c r="BK185" s="225">
        <f>ROUND(I185*H185,2)</f>
        <v>0</v>
      </c>
      <c r="BL185" s="18" t="s">
        <v>219</v>
      </c>
      <c r="BM185" s="224" t="s">
        <v>770</v>
      </c>
    </row>
    <row r="186" spans="1:65" s="2" customFormat="1" ht="12">
      <c r="A186" s="39"/>
      <c r="B186" s="40"/>
      <c r="C186" s="265" t="s">
        <v>199</v>
      </c>
      <c r="D186" s="265" t="s">
        <v>709</v>
      </c>
      <c r="E186" s="266" t="s">
        <v>771</v>
      </c>
      <c r="F186" s="267" t="s">
        <v>772</v>
      </c>
      <c r="G186" s="268" t="s">
        <v>172</v>
      </c>
      <c r="H186" s="269">
        <v>1</v>
      </c>
      <c r="I186" s="270"/>
      <c r="J186" s="271">
        <f>ROUND(I186*H186,2)</f>
        <v>0</v>
      </c>
      <c r="K186" s="267" t="s">
        <v>163</v>
      </c>
      <c r="L186" s="272"/>
      <c r="M186" s="273" t="s">
        <v>19</v>
      </c>
      <c r="N186" s="274" t="s">
        <v>43</v>
      </c>
      <c r="O186" s="85"/>
      <c r="P186" s="222">
        <f>O186*H186</f>
        <v>0</v>
      </c>
      <c r="Q186" s="222">
        <v>0.00301</v>
      </c>
      <c r="R186" s="222">
        <f>Q186*H186</f>
        <v>0.00301</v>
      </c>
      <c r="S186" s="222">
        <v>0</v>
      </c>
      <c r="T186" s="223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24" t="s">
        <v>290</v>
      </c>
      <c r="AT186" s="224" t="s">
        <v>709</v>
      </c>
      <c r="AU186" s="224" t="s">
        <v>81</v>
      </c>
      <c r="AY186" s="18" t="s">
        <v>156</v>
      </c>
      <c r="BE186" s="225">
        <f>IF(N186="základní",J186,0)</f>
        <v>0</v>
      </c>
      <c r="BF186" s="225">
        <f>IF(N186="snížená",J186,0)</f>
        <v>0</v>
      </c>
      <c r="BG186" s="225">
        <f>IF(N186="zákl. přenesená",J186,0)</f>
        <v>0</v>
      </c>
      <c r="BH186" s="225">
        <f>IF(N186="sníž. přenesená",J186,0)</f>
        <v>0</v>
      </c>
      <c r="BI186" s="225">
        <f>IF(N186="nulová",J186,0)</f>
        <v>0</v>
      </c>
      <c r="BJ186" s="18" t="s">
        <v>79</v>
      </c>
      <c r="BK186" s="225">
        <f>ROUND(I186*H186,2)</f>
        <v>0</v>
      </c>
      <c r="BL186" s="18" t="s">
        <v>219</v>
      </c>
      <c r="BM186" s="224" t="s">
        <v>773</v>
      </c>
    </row>
    <row r="187" spans="1:65" s="2" customFormat="1" ht="12">
      <c r="A187" s="39"/>
      <c r="B187" s="40"/>
      <c r="C187" s="213" t="s">
        <v>383</v>
      </c>
      <c r="D187" s="213" t="s">
        <v>159</v>
      </c>
      <c r="E187" s="214" t="s">
        <v>774</v>
      </c>
      <c r="F187" s="215" t="s">
        <v>775</v>
      </c>
      <c r="G187" s="216" t="s">
        <v>172</v>
      </c>
      <c r="H187" s="217">
        <v>1</v>
      </c>
      <c r="I187" s="218"/>
      <c r="J187" s="219">
        <f>ROUND(I187*H187,2)</f>
        <v>0</v>
      </c>
      <c r="K187" s="215" t="s">
        <v>163</v>
      </c>
      <c r="L187" s="45"/>
      <c r="M187" s="220" t="s">
        <v>19</v>
      </c>
      <c r="N187" s="221" t="s">
        <v>43</v>
      </c>
      <c r="O187" s="85"/>
      <c r="P187" s="222">
        <f>O187*H187</f>
        <v>0</v>
      </c>
      <c r="Q187" s="222">
        <v>0</v>
      </c>
      <c r="R187" s="222">
        <f>Q187*H187</f>
        <v>0</v>
      </c>
      <c r="S187" s="222">
        <v>0.04</v>
      </c>
      <c r="T187" s="223">
        <f>S187*H187</f>
        <v>0.04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24" t="s">
        <v>219</v>
      </c>
      <c r="AT187" s="224" t="s">
        <v>159</v>
      </c>
      <c r="AU187" s="224" t="s">
        <v>81</v>
      </c>
      <c r="AY187" s="18" t="s">
        <v>156</v>
      </c>
      <c r="BE187" s="225">
        <f>IF(N187="základní",J187,0)</f>
        <v>0</v>
      </c>
      <c r="BF187" s="225">
        <f>IF(N187="snížená",J187,0)</f>
        <v>0</v>
      </c>
      <c r="BG187" s="225">
        <f>IF(N187="zákl. přenesená",J187,0)</f>
        <v>0</v>
      </c>
      <c r="BH187" s="225">
        <f>IF(N187="sníž. přenesená",J187,0)</f>
        <v>0</v>
      </c>
      <c r="BI187" s="225">
        <f>IF(N187="nulová",J187,0)</f>
        <v>0</v>
      </c>
      <c r="BJ187" s="18" t="s">
        <v>79</v>
      </c>
      <c r="BK187" s="225">
        <f>ROUND(I187*H187,2)</f>
        <v>0</v>
      </c>
      <c r="BL187" s="18" t="s">
        <v>219</v>
      </c>
      <c r="BM187" s="224" t="s">
        <v>776</v>
      </c>
    </row>
    <row r="188" spans="1:65" s="2" customFormat="1" ht="12">
      <c r="A188" s="39"/>
      <c r="B188" s="40"/>
      <c r="C188" s="213" t="s">
        <v>203</v>
      </c>
      <c r="D188" s="213" t="s">
        <v>159</v>
      </c>
      <c r="E188" s="214" t="s">
        <v>777</v>
      </c>
      <c r="F188" s="215" t="s">
        <v>778</v>
      </c>
      <c r="G188" s="216" t="s">
        <v>172</v>
      </c>
      <c r="H188" s="217">
        <v>6</v>
      </c>
      <c r="I188" s="218"/>
      <c r="J188" s="219">
        <f>ROUND(I188*H188,2)</f>
        <v>0</v>
      </c>
      <c r="K188" s="215" t="s">
        <v>163</v>
      </c>
      <c r="L188" s="45"/>
      <c r="M188" s="220" t="s">
        <v>19</v>
      </c>
      <c r="N188" s="221" t="s">
        <v>43</v>
      </c>
      <c r="O188" s="85"/>
      <c r="P188" s="222">
        <f>O188*H188</f>
        <v>0</v>
      </c>
      <c r="Q188" s="222">
        <v>0</v>
      </c>
      <c r="R188" s="222">
        <f>Q188*H188</f>
        <v>0</v>
      </c>
      <c r="S188" s="222">
        <v>0</v>
      </c>
      <c r="T188" s="223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24" t="s">
        <v>219</v>
      </c>
      <c r="AT188" s="224" t="s">
        <v>159</v>
      </c>
      <c r="AU188" s="224" t="s">
        <v>81</v>
      </c>
      <c r="AY188" s="18" t="s">
        <v>156</v>
      </c>
      <c r="BE188" s="225">
        <f>IF(N188="základní",J188,0)</f>
        <v>0</v>
      </c>
      <c r="BF188" s="225">
        <f>IF(N188="snížená",J188,0)</f>
        <v>0</v>
      </c>
      <c r="BG188" s="225">
        <f>IF(N188="zákl. přenesená",J188,0)</f>
        <v>0</v>
      </c>
      <c r="BH188" s="225">
        <f>IF(N188="sníž. přenesená",J188,0)</f>
        <v>0</v>
      </c>
      <c r="BI188" s="225">
        <f>IF(N188="nulová",J188,0)</f>
        <v>0</v>
      </c>
      <c r="BJ188" s="18" t="s">
        <v>79</v>
      </c>
      <c r="BK188" s="225">
        <f>ROUND(I188*H188,2)</f>
        <v>0</v>
      </c>
      <c r="BL188" s="18" t="s">
        <v>219</v>
      </c>
      <c r="BM188" s="224" t="s">
        <v>779</v>
      </c>
    </row>
    <row r="189" spans="1:65" s="2" customFormat="1" ht="12">
      <c r="A189" s="39"/>
      <c r="B189" s="40"/>
      <c r="C189" s="265" t="s">
        <v>390</v>
      </c>
      <c r="D189" s="265" t="s">
        <v>709</v>
      </c>
      <c r="E189" s="266" t="s">
        <v>780</v>
      </c>
      <c r="F189" s="267" t="s">
        <v>781</v>
      </c>
      <c r="G189" s="268" t="s">
        <v>172</v>
      </c>
      <c r="H189" s="269">
        <v>4</v>
      </c>
      <c r="I189" s="270"/>
      <c r="J189" s="271">
        <f>ROUND(I189*H189,2)</f>
        <v>0</v>
      </c>
      <c r="K189" s="267" t="s">
        <v>729</v>
      </c>
      <c r="L189" s="272"/>
      <c r="M189" s="273" t="s">
        <v>19</v>
      </c>
      <c r="N189" s="274" t="s">
        <v>43</v>
      </c>
      <c r="O189" s="85"/>
      <c r="P189" s="222">
        <f>O189*H189</f>
        <v>0</v>
      </c>
      <c r="Q189" s="222">
        <v>4E-05</v>
      </c>
      <c r="R189" s="222">
        <f>Q189*H189</f>
        <v>0.00016</v>
      </c>
      <c r="S189" s="222">
        <v>0</v>
      </c>
      <c r="T189" s="223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24" t="s">
        <v>290</v>
      </c>
      <c r="AT189" s="224" t="s">
        <v>709</v>
      </c>
      <c r="AU189" s="224" t="s">
        <v>81</v>
      </c>
      <c r="AY189" s="18" t="s">
        <v>156</v>
      </c>
      <c r="BE189" s="225">
        <f>IF(N189="základní",J189,0)</f>
        <v>0</v>
      </c>
      <c r="BF189" s="225">
        <f>IF(N189="snížená",J189,0)</f>
        <v>0</v>
      </c>
      <c r="BG189" s="225">
        <f>IF(N189="zákl. přenesená",J189,0)</f>
        <v>0</v>
      </c>
      <c r="BH189" s="225">
        <f>IF(N189="sníž. přenesená",J189,0)</f>
        <v>0</v>
      </c>
      <c r="BI189" s="225">
        <f>IF(N189="nulová",J189,0)</f>
        <v>0</v>
      </c>
      <c r="BJ189" s="18" t="s">
        <v>79</v>
      </c>
      <c r="BK189" s="225">
        <f>ROUND(I189*H189,2)</f>
        <v>0</v>
      </c>
      <c r="BL189" s="18" t="s">
        <v>219</v>
      </c>
      <c r="BM189" s="224" t="s">
        <v>782</v>
      </c>
    </row>
    <row r="190" spans="1:65" s="2" customFormat="1" ht="12">
      <c r="A190" s="39"/>
      <c r="B190" s="40"/>
      <c r="C190" s="265" t="s">
        <v>394</v>
      </c>
      <c r="D190" s="265" t="s">
        <v>709</v>
      </c>
      <c r="E190" s="266" t="s">
        <v>783</v>
      </c>
      <c r="F190" s="267" t="s">
        <v>784</v>
      </c>
      <c r="G190" s="268" t="s">
        <v>172</v>
      </c>
      <c r="H190" s="269">
        <v>2</v>
      </c>
      <c r="I190" s="270"/>
      <c r="J190" s="271">
        <f>ROUND(I190*H190,2)</f>
        <v>0</v>
      </c>
      <c r="K190" s="267" t="s">
        <v>729</v>
      </c>
      <c r="L190" s="272"/>
      <c r="M190" s="273" t="s">
        <v>19</v>
      </c>
      <c r="N190" s="274" t="s">
        <v>43</v>
      </c>
      <c r="O190" s="85"/>
      <c r="P190" s="222">
        <f>O190*H190</f>
        <v>0</v>
      </c>
      <c r="Q190" s="222">
        <v>4E-05</v>
      </c>
      <c r="R190" s="222">
        <f>Q190*H190</f>
        <v>8E-05</v>
      </c>
      <c r="S190" s="222">
        <v>0</v>
      </c>
      <c r="T190" s="223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24" t="s">
        <v>290</v>
      </c>
      <c r="AT190" s="224" t="s">
        <v>709</v>
      </c>
      <c r="AU190" s="224" t="s">
        <v>81</v>
      </c>
      <c r="AY190" s="18" t="s">
        <v>156</v>
      </c>
      <c r="BE190" s="225">
        <f>IF(N190="základní",J190,0)</f>
        <v>0</v>
      </c>
      <c r="BF190" s="225">
        <f>IF(N190="snížená",J190,0)</f>
        <v>0</v>
      </c>
      <c r="BG190" s="225">
        <f>IF(N190="zákl. přenesená",J190,0)</f>
        <v>0</v>
      </c>
      <c r="BH190" s="225">
        <f>IF(N190="sníž. přenesená",J190,0)</f>
        <v>0</v>
      </c>
      <c r="BI190" s="225">
        <f>IF(N190="nulová",J190,0)</f>
        <v>0</v>
      </c>
      <c r="BJ190" s="18" t="s">
        <v>79</v>
      </c>
      <c r="BK190" s="225">
        <f>ROUND(I190*H190,2)</f>
        <v>0</v>
      </c>
      <c r="BL190" s="18" t="s">
        <v>219</v>
      </c>
      <c r="BM190" s="224" t="s">
        <v>785</v>
      </c>
    </row>
    <row r="191" spans="1:65" s="2" customFormat="1" ht="21.75" customHeight="1">
      <c r="A191" s="39"/>
      <c r="B191" s="40"/>
      <c r="C191" s="265" t="s">
        <v>398</v>
      </c>
      <c r="D191" s="265" t="s">
        <v>709</v>
      </c>
      <c r="E191" s="266" t="s">
        <v>786</v>
      </c>
      <c r="F191" s="267" t="s">
        <v>787</v>
      </c>
      <c r="G191" s="268" t="s">
        <v>172</v>
      </c>
      <c r="H191" s="269">
        <v>6</v>
      </c>
      <c r="I191" s="270"/>
      <c r="J191" s="271">
        <f>ROUND(I191*H191,2)</f>
        <v>0</v>
      </c>
      <c r="K191" s="267" t="s">
        <v>19</v>
      </c>
      <c r="L191" s="272"/>
      <c r="M191" s="273" t="s">
        <v>19</v>
      </c>
      <c r="N191" s="274" t="s">
        <v>43</v>
      </c>
      <c r="O191" s="85"/>
      <c r="P191" s="222">
        <f>O191*H191</f>
        <v>0</v>
      </c>
      <c r="Q191" s="222">
        <v>2E-05</v>
      </c>
      <c r="R191" s="222">
        <f>Q191*H191</f>
        <v>0.00012000000000000002</v>
      </c>
      <c r="S191" s="222">
        <v>0</v>
      </c>
      <c r="T191" s="223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24" t="s">
        <v>290</v>
      </c>
      <c r="AT191" s="224" t="s">
        <v>709</v>
      </c>
      <c r="AU191" s="224" t="s">
        <v>81</v>
      </c>
      <c r="AY191" s="18" t="s">
        <v>156</v>
      </c>
      <c r="BE191" s="225">
        <f>IF(N191="základní",J191,0)</f>
        <v>0</v>
      </c>
      <c r="BF191" s="225">
        <f>IF(N191="snížená",J191,0)</f>
        <v>0</v>
      </c>
      <c r="BG191" s="225">
        <f>IF(N191="zákl. přenesená",J191,0)</f>
        <v>0</v>
      </c>
      <c r="BH191" s="225">
        <f>IF(N191="sníž. přenesená",J191,0)</f>
        <v>0</v>
      </c>
      <c r="BI191" s="225">
        <f>IF(N191="nulová",J191,0)</f>
        <v>0</v>
      </c>
      <c r="BJ191" s="18" t="s">
        <v>79</v>
      </c>
      <c r="BK191" s="225">
        <f>ROUND(I191*H191,2)</f>
        <v>0</v>
      </c>
      <c r="BL191" s="18" t="s">
        <v>219</v>
      </c>
      <c r="BM191" s="224" t="s">
        <v>788</v>
      </c>
    </row>
    <row r="192" spans="1:65" s="2" customFormat="1" ht="12">
      <c r="A192" s="39"/>
      <c r="B192" s="40"/>
      <c r="C192" s="213" t="s">
        <v>406</v>
      </c>
      <c r="D192" s="213" t="s">
        <v>159</v>
      </c>
      <c r="E192" s="214" t="s">
        <v>789</v>
      </c>
      <c r="F192" s="215" t="s">
        <v>790</v>
      </c>
      <c r="G192" s="216" t="s">
        <v>172</v>
      </c>
      <c r="H192" s="217">
        <v>1</v>
      </c>
      <c r="I192" s="218"/>
      <c r="J192" s="219">
        <f>ROUND(I192*H192,2)</f>
        <v>0</v>
      </c>
      <c r="K192" s="215" t="s">
        <v>163</v>
      </c>
      <c r="L192" s="45"/>
      <c r="M192" s="220" t="s">
        <v>19</v>
      </c>
      <c r="N192" s="221" t="s">
        <v>43</v>
      </c>
      <c r="O192" s="85"/>
      <c r="P192" s="222">
        <f>O192*H192</f>
        <v>0</v>
      </c>
      <c r="Q192" s="222">
        <v>0</v>
      </c>
      <c r="R192" s="222">
        <f>Q192*H192</f>
        <v>0</v>
      </c>
      <c r="S192" s="222">
        <v>0</v>
      </c>
      <c r="T192" s="223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24" t="s">
        <v>219</v>
      </c>
      <c r="AT192" s="224" t="s">
        <v>159</v>
      </c>
      <c r="AU192" s="224" t="s">
        <v>81</v>
      </c>
      <c r="AY192" s="18" t="s">
        <v>156</v>
      </c>
      <c r="BE192" s="225">
        <f>IF(N192="základní",J192,0)</f>
        <v>0</v>
      </c>
      <c r="BF192" s="225">
        <f>IF(N192="snížená",J192,0)</f>
        <v>0</v>
      </c>
      <c r="BG192" s="225">
        <f>IF(N192="zákl. přenesená",J192,0)</f>
        <v>0</v>
      </c>
      <c r="BH192" s="225">
        <f>IF(N192="sníž. přenesená",J192,0)</f>
        <v>0</v>
      </c>
      <c r="BI192" s="225">
        <f>IF(N192="nulová",J192,0)</f>
        <v>0</v>
      </c>
      <c r="BJ192" s="18" t="s">
        <v>79</v>
      </c>
      <c r="BK192" s="225">
        <f>ROUND(I192*H192,2)</f>
        <v>0</v>
      </c>
      <c r="BL192" s="18" t="s">
        <v>219</v>
      </c>
      <c r="BM192" s="224" t="s">
        <v>791</v>
      </c>
    </row>
    <row r="193" spans="1:65" s="2" customFormat="1" ht="16.5" customHeight="1">
      <c r="A193" s="39"/>
      <c r="B193" s="40"/>
      <c r="C193" s="265" t="s">
        <v>410</v>
      </c>
      <c r="D193" s="265" t="s">
        <v>709</v>
      </c>
      <c r="E193" s="266" t="s">
        <v>792</v>
      </c>
      <c r="F193" s="267" t="s">
        <v>793</v>
      </c>
      <c r="G193" s="268" t="s">
        <v>172</v>
      </c>
      <c r="H193" s="269">
        <v>1</v>
      </c>
      <c r="I193" s="270"/>
      <c r="J193" s="271">
        <f>ROUND(I193*H193,2)</f>
        <v>0</v>
      </c>
      <c r="K193" s="267" t="s">
        <v>19</v>
      </c>
      <c r="L193" s="272"/>
      <c r="M193" s="273" t="s">
        <v>19</v>
      </c>
      <c r="N193" s="274" t="s">
        <v>43</v>
      </c>
      <c r="O193" s="85"/>
      <c r="P193" s="222">
        <f>O193*H193</f>
        <v>0</v>
      </c>
      <c r="Q193" s="222">
        <v>0</v>
      </c>
      <c r="R193" s="222">
        <f>Q193*H193</f>
        <v>0</v>
      </c>
      <c r="S193" s="222">
        <v>0</v>
      </c>
      <c r="T193" s="223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24" t="s">
        <v>290</v>
      </c>
      <c r="AT193" s="224" t="s">
        <v>709</v>
      </c>
      <c r="AU193" s="224" t="s">
        <v>81</v>
      </c>
      <c r="AY193" s="18" t="s">
        <v>156</v>
      </c>
      <c r="BE193" s="225">
        <f>IF(N193="základní",J193,0)</f>
        <v>0</v>
      </c>
      <c r="BF193" s="225">
        <f>IF(N193="snížená",J193,0)</f>
        <v>0</v>
      </c>
      <c r="BG193" s="225">
        <f>IF(N193="zákl. přenesená",J193,0)</f>
        <v>0</v>
      </c>
      <c r="BH193" s="225">
        <f>IF(N193="sníž. přenesená",J193,0)</f>
        <v>0</v>
      </c>
      <c r="BI193" s="225">
        <f>IF(N193="nulová",J193,0)</f>
        <v>0</v>
      </c>
      <c r="BJ193" s="18" t="s">
        <v>79</v>
      </c>
      <c r="BK193" s="225">
        <f>ROUND(I193*H193,2)</f>
        <v>0</v>
      </c>
      <c r="BL193" s="18" t="s">
        <v>219</v>
      </c>
      <c r="BM193" s="224" t="s">
        <v>794</v>
      </c>
    </row>
    <row r="194" spans="1:65" s="2" customFormat="1" ht="44.25" customHeight="1">
      <c r="A194" s="39"/>
      <c r="B194" s="40"/>
      <c r="C194" s="213" t="s">
        <v>414</v>
      </c>
      <c r="D194" s="213" t="s">
        <v>159</v>
      </c>
      <c r="E194" s="214" t="s">
        <v>795</v>
      </c>
      <c r="F194" s="215" t="s">
        <v>796</v>
      </c>
      <c r="G194" s="216" t="s">
        <v>172</v>
      </c>
      <c r="H194" s="217">
        <v>15</v>
      </c>
      <c r="I194" s="218"/>
      <c r="J194" s="219">
        <f>ROUND(I194*H194,2)</f>
        <v>0</v>
      </c>
      <c r="K194" s="215" t="s">
        <v>163</v>
      </c>
      <c r="L194" s="45"/>
      <c r="M194" s="220" t="s">
        <v>19</v>
      </c>
      <c r="N194" s="221" t="s">
        <v>43</v>
      </c>
      <c r="O194" s="85"/>
      <c r="P194" s="222">
        <f>O194*H194</f>
        <v>0</v>
      </c>
      <c r="Q194" s="222">
        <v>0</v>
      </c>
      <c r="R194" s="222">
        <f>Q194*H194</f>
        <v>0</v>
      </c>
      <c r="S194" s="222">
        <v>0.0013</v>
      </c>
      <c r="T194" s="223">
        <f>S194*H194</f>
        <v>0.0195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24" t="s">
        <v>219</v>
      </c>
      <c r="AT194" s="224" t="s">
        <v>159</v>
      </c>
      <c r="AU194" s="224" t="s">
        <v>81</v>
      </c>
      <c r="AY194" s="18" t="s">
        <v>156</v>
      </c>
      <c r="BE194" s="225">
        <f>IF(N194="základní",J194,0)</f>
        <v>0</v>
      </c>
      <c r="BF194" s="225">
        <f>IF(N194="snížená",J194,0)</f>
        <v>0</v>
      </c>
      <c r="BG194" s="225">
        <f>IF(N194="zákl. přenesená",J194,0)</f>
        <v>0</v>
      </c>
      <c r="BH194" s="225">
        <f>IF(N194="sníž. přenesená",J194,0)</f>
        <v>0</v>
      </c>
      <c r="BI194" s="225">
        <f>IF(N194="nulová",J194,0)</f>
        <v>0</v>
      </c>
      <c r="BJ194" s="18" t="s">
        <v>79</v>
      </c>
      <c r="BK194" s="225">
        <f>ROUND(I194*H194,2)</f>
        <v>0</v>
      </c>
      <c r="BL194" s="18" t="s">
        <v>219</v>
      </c>
      <c r="BM194" s="224" t="s">
        <v>797</v>
      </c>
    </row>
    <row r="195" spans="1:65" s="2" customFormat="1" ht="44.25" customHeight="1">
      <c r="A195" s="39"/>
      <c r="B195" s="40"/>
      <c r="C195" s="213" t="s">
        <v>418</v>
      </c>
      <c r="D195" s="213" t="s">
        <v>159</v>
      </c>
      <c r="E195" s="214" t="s">
        <v>798</v>
      </c>
      <c r="F195" s="215" t="s">
        <v>799</v>
      </c>
      <c r="G195" s="216" t="s">
        <v>172</v>
      </c>
      <c r="H195" s="217">
        <v>15</v>
      </c>
      <c r="I195" s="218"/>
      <c r="J195" s="219">
        <f>ROUND(I195*H195,2)</f>
        <v>0</v>
      </c>
      <c r="K195" s="215" t="s">
        <v>163</v>
      </c>
      <c r="L195" s="45"/>
      <c r="M195" s="220" t="s">
        <v>19</v>
      </c>
      <c r="N195" s="221" t="s">
        <v>43</v>
      </c>
      <c r="O195" s="85"/>
      <c r="P195" s="222">
        <f>O195*H195</f>
        <v>0</v>
      </c>
      <c r="Q195" s="222">
        <v>0</v>
      </c>
      <c r="R195" s="222">
        <f>Q195*H195</f>
        <v>0</v>
      </c>
      <c r="S195" s="222">
        <v>0</v>
      </c>
      <c r="T195" s="223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24" t="s">
        <v>219</v>
      </c>
      <c r="AT195" s="224" t="s">
        <v>159</v>
      </c>
      <c r="AU195" s="224" t="s">
        <v>81</v>
      </c>
      <c r="AY195" s="18" t="s">
        <v>156</v>
      </c>
      <c r="BE195" s="225">
        <f>IF(N195="základní",J195,0)</f>
        <v>0</v>
      </c>
      <c r="BF195" s="225">
        <f>IF(N195="snížená",J195,0)</f>
        <v>0</v>
      </c>
      <c r="BG195" s="225">
        <f>IF(N195="zákl. přenesená",J195,0)</f>
        <v>0</v>
      </c>
      <c r="BH195" s="225">
        <f>IF(N195="sníž. přenesená",J195,0)</f>
        <v>0</v>
      </c>
      <c r="BI195" s="225">
        <f>IF(N195="nulová",J195,0)</f>
        <v>0</v>
      </c>
      <c r="BJ195" s="18" t="s">
        <v>79</v>
      </c>
      <c r="BK195" s="225">
        <f>ROUND(I195*H195,2)</f>
        <v>0</v>
      </c>
      <c r="BL195" s="18" t="s">
        <v>219</v>
      </c>
      <c r="BM195" s="224" t="s">
        <v>800</v>
      </c>
    </row>
    <row r="196" spans="1:65" s="2" customFormat="1" ht="12">
      <c r="A196" s="39"/>
      <c r="B196" s="40"/>
      <c r="C196" s="265" t="s">
        <v>422</v>
      </c>
      <c r="D196" s="265" t="s">
        <v>709</v>
      </c>
      <c r="E196" s="266" t="s">
        <v>801</v>
      </c>
      <c r="F196" s="267" t="s">
        <v>802</v>
      </c>
      <c r="G196" s="268" t="s">
        <v>172</v>
      </c>
      <c r="H196" s="269">
        <v>15</v>
      </c>
      <c r="I196" s="270"/>
      <c r="J196" s="271">
        <f>ROUND(I196*H196,2)</f>
        <v>0</v>
      </c>
      <c r="K196" s="267" t="s">
        <v>19</v>
      </c>
      <c r="L196" s="272"/>
      <c r="M196" s="273" t="s">
        <v>19</v>
      </c>
      <c r="N196" s="274" t="s">
        <v>43</v>
      </c>
      <c r="O196" s="85"/>
      <c r="P196" s="222">
        <f>O196*H196</f>
        <v>0</v>
      </c>
      <c r="Q196" s="222">
        <v>0.0048</v>
      </c>
      <c r="R196" s="222">
        <f>Q196*H196</f>
        <v>0.072</v>
      </c>
      <c r="S196" s="222">
        <v>0</v>
      </c>
      <c r="T196" s="223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24" t="s">
        <v>290</v>
      </c>
      <c r="AT196" s="224" t="s">
        <v>709</v>
      </c>
      <c r="AU196" s="224" t="s">
        <v>81</v>
      </c>
      <c r="AY196" s="18" t="s">
        <v>156</v>
      </c>
      <c r="BE196" s="225">
        <f>IF(N196="základní",J196,0)</f>
        <v>0</v>
      </c>
      <c r="BF196" s="225">
        <f>IF(N196="snížená",J196,0)</f>
        <v>0</v>
      </c>
      <c r="BG196" s="225">
        <f>IF(N196="zákl. přenesená",J196,0)</f>
        <v>0</v>
      </c>
      <c r="BH196" s="225">
        <f>IF(N196="sníž. přenesená",J196,0)</f>
        <v>0</v>
      </c>
      <c r="BI196" s="225">
        <f>IF(N196="nulová",J196,0)</f>
        <v>0</v>
      </c>
      <c r="BJ196" s="18" t="s">
        <v>79</v>
      </c>
      <c r="BK196" s="225">
        <f>ROUND(I196*H196,2)</f>
        <v>0</v>
      </c>
      <c r="BL196" s="18" t="s">
        <v>219</v>
      </c>
      <c r="BM196" s="224" t="s">
        <v>803</v>
      </c>
    </row>
    <row r="197" spans="1:65" s="2" customFormat="1" ht="44.25" customHeight="1">
      <c r="A197" s="39"/>
      <c r="B197" s="40"/>
      <c r="C197" s="213" t="s">
        <v>424</v>
      </c>
      <c r="D197" s="213" t="s">
        <v>159</v>
      </c>
      <c r="E197" s="214" t="s">
        <v>804</v>
      </c>
      <c r="F197" s="215" t="s">
        <v>805</v>
      </c>
      <c r="G197" s="216" t="s">
        <v>172</v>
      </c>
      <c r="H197" s="217">
        <v>1</v>
      </c>
      <c r="I197" s="218"/>
      <c r="J197" s="219">
        <f>ROUND(I197*H197,2)</f>
        <v>0</v>
      </c>
      <c r="K197" s="215" t="s">
        <v>163</v>
      </c>
      <c r="L197" s="45"/>
      <c r="M197" s="220" t="s">
        <v>19</v>
      </c>
      <c r="N197" s="221" t="s">
        <v>43</v>
      </c>
      <c r="O197" s="85"/>
      <c r="P197" s="222">
        <f>O197*H197</f>
        <v>0</v>
      </c>
      <c r="Q197" s="222">
        <v>0</v>
      </c>
      <c r="R197" s="222">
        <f>Q197*H197</f>
        <v>0</v>
      </c>
      <c r="S197" s="222">
        <v>0</v>
      </c>
      <c r="T197" s="223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24" t="s">
        <v>219</v>
      </c>
      <c r="AT197" s="224" t="s">
        <v>159</v>
      </c>
      <c r="AU197" s="224" t="s">
        <v>81</v>
      </c>
      <c r="AY197" s="18" t="s">
        <v>156</v>
      </c>
      <c r="BE197" s="225">
        <f>IF(N197="základní",J197,0)</f>
        <v>0</v>
      </c>
      <c r="BF197" s="225">
        <f>IF(N197="snížená",J197,0)</f>
        <v>0</v>
      </c>
      <c r="BG197" s="225">
        <f>IF(N197="zákl. přenesená",J197,0)</f>
        <v>0</v>
      </c>
      <c r="BH197" s="225">
        <f>IF(N197="sníž. přenesená",J197,0)</f>
        <v>0</v>
      </c>
      <c r="BI197" s="225">
        <f>IF(N197="nulová",J197,0)</f>
        <v>0</v>
      </c>
      <c r="BJ197" s="18" t="s">
        <v>79</v>
      </c>
      <c r="BK197" s="225">
        <f>ROUND(I197*H197,2)</f>
        <v>0</v>
      </c>
      <c r="BL197" s="18" t="s">
        <v>219</v>
      </c>
      <c r="BM197" s="224" t="s">
        <v>806</v>
      </c>
    </row>
    <row r="198" spans="1:65" s="2" customFormat="1" ht="12">
      <c r="A198" s="39"/>
      <c r="B198" s="40"/>
      <c r="C198" s="213" t="s">
        <v>428</v>
      </c>
      <c r="D198" s="213" t="s">
        <v>159</v>
      </c>
      <c r="E198" s="214" t="s">
        <v>807</v>
      </c>
      <c r="F198" s="215" t="s">
        <v>808</v>
      </c>
      <c r="G198" s="216" t="s">
        <v>162</v>
      </c>
      <c r="H198" s="217">
        <v>0.3</v>
      </c>
      <c r="I198" s="218"/>
      <c r="J198" s="219">
        <f>ROUND(I198*H198,2)</f>
        <v>0</v>
      </c>
      <c r="K198" s="215" t="s">
        <v>163</v>
      </c>
      <c r="L198" s="45"/>
      <c r="M198" s="220" t="s">
        <v>19</v>
      </c>
      <c r="N198" s="221" t="s">
        <v>43</v>
      </c>
      <c r="O198" s="85"/>
      <c r="P198" s="222">
        <f>O198*H198</f>
        <v>0</v>
      </c>
      <c r="Q198" s="222">
        <v>0</v>
      </c>
      <c r="R198" s="222">
        <f>Q198*H198</f>
        <v>0</v>
      </c>
      <c r="S198" s="222">
        <v>0</v>
      </c>
      <c r="T198" s="223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24" t="s">
        <v>219</v>
      </c>
      <c r="AT198" s="224" t="s">
        <v>159</v>
      </c>
      <c r="AU198" s="224" t="s">
        <v>81</v>
      </c>
      <c r="AY198" s="18" t="s">
        <v>156</v>
      </c>
      <c r="BE198" s="225">
        <f>IF(N198="základní",J198,0)</f>
        <v>0</v>
      </c>
      <c r="BF198" s="225">
        <f>IF(N198="snížená",J198,0)</f>
        <v>0</v>
      </c>
      <c r="BG198" s="225">
        <f>IF(N198="zákl. přenesená",J198,0)</f>
        <v>0</v>
      </c>
      <c r="BH198" s="225">
        <f>IF(N198="sníž. přenesená",J198,0)</f>
        <v>0</v>
      </c>
      <c r="BI198" s="225">
        <f>IF(N198="nulová",J198,0)</f>
        <v>0</v>
      </c>
      <c r="BJ198" s="18" t="s">
        <v>79</v>
      </c>
      <c r="BK198" s="225">
        <f>ROUND(I198*H198,2)</f>
        <v>0</v>
      </c>
      <c r="BL198" s="18" t="s">
        <v>219</v>
      </c>
      <c r="BM198" s="224" t="s">
        <v>809</v>
      </c>
    </row>
    <row r="199" spans="1:65" s="2" customFormat="1" ht="16.5" customHeight="1">
      <c r="A199" s="39"/>
      <c r="B199" s="40"/>
      <c r="C199" s="265" t="s">
        <v>432</v>
      </c>
      <c r="D199" s="265" t="s">
        <v>709</v>
      </c>
      <c r="E199" s="266" t="s">
        <v>810</v>
      </c>
      <c r="F199" s="267" t="s">
        <v>811</v>
      </c>
      <c r="G199" s="268" t="s">
        <v>812</v>
      </c>
      <c r="H199" s="269">
        <v>1</v>
      </c>
      <c r="I199" s="270"/>
      <c r="J199" s="271">
        <f>ROUND(I199*H199,2)</f>
        <v>0</v>
      </c>
      <c r="K199" s="267" t="s">
        <v>163</v>
      </c>
      <c r="L199" s="272"/>
      <c r="M199" s="273" t="s">
        <v>19</v>
      </c>
      <c r="N199" s="274" t="s">
        <v>43</v>
      </c>
      <c r="O199" s="85"/>
      <c r="P199" s="222">
        <f>O199*H199</f>
        <v>0</v>
      </c>
      <c r="Q199" s="222">
        <v>0.0018</v>
      </c>
      <c r="R199" s="222">
        <f>Q199*H199</f>
        <v>0.0018</v>
      </c>
      <c r="S199" s="222">
        <v>0</v>
      </c>
      <c r="T199" s="223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24" t="s">
        <v>290</v>
      </c>
      <c r="AT199" s="224" t="s">
        <v>709</v>
      </c>
      <c r="AU199" s="224" t="s">
        <v>81</v>
      </c>
      <c r="AY199" s="18" t="s">
        <v>156</v>
      </c>
      <c r="BE199" s="225">
        <f>IF(N199="základní",J199,0)</f>
        <v>0</v>
      </c>
      <c r="BF199" s="225">
        <f>IF(N199="snížená",J199,0)</f>
        <v>0</v>
      </c>
      <c r="BG199" s="225">
        <f>IF(N199="zákl. přenesená",J199,0)</f>
        <v>0</v>
      </c>
      <c r="BH199" s="225">
        <f>IF(N199="sníž. přenesená",J199,0)</f>
        <v>0</v>
      </c>
      <c r="BI199" s="225">
        <f>IF(N199="nulová",J199,0)</f>
        <v>0</v>
      </c>
      <c r="BJ199" s="18" t="s">
        <v>79</v>
      </c>
      <c r="BK199" s="225">
        <f>ROUND(I199*H199,2)</f>
        <v>0</v>
      </c>
      <c r="BL199" s="18" t="s">
        <v>219</v>
      </c>
      <c r="BM199" s="224" t="s">
        <v>813</v>
      </c>
    </row>
    <row r="200" spans="1:63" s="12" customFormat="1" ht="22.8" customHeight="1">
      <c r="A200" s="12"/>
      <c r="B200" s="197"/>
      <c r="C200" s="198"/>
      <c r="D200" s="199" t="s">
        <v>71</v>
      </c>
      <c r="E200" s="211" t="s">
        <v>814</v>
      </c>
      <c r="F200" s="211" t="s">
        <v>815</v>
      </c>
      <c r="G200" s="198"/>
      <c r="H200" s="198"/>
      <c r="I200" s="201"/>
      <c r="J200" s="212">
        <f>BK200</f>
        <v>0</v>
      </c>
      <c r="K200" s="198"/>
      <c r="L200" s="203"/>
      <c r="M200" s="204"/>
      <c r="N200" s="205"/>
      <c r="O200" s="205"/>
      <c r="P200" s="206">
        <f>SUM(P201:P206)</f>
        <v>0</v>
      </c>
      <c r="Q200" s="205"/>
      <c r="R200" s="206">
        <f>SUM(R201:R206)</f>
        <v>0.00648</v>
      </c>
      <c r="S200" s="205"/>
      <c r="T200" s="207">
        <f>SUM(T201:T206)</f>
        <v>0</v>
      </c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R200" s="208" t="s">
        <v>81</v>
      </c>
      <c r="AT200" s="209" t="s">
        <v>71</v>
      </c>
      <c r="AU200" s="209" t="s">
        <v>79</v>
      </c>
      <c r="AY200" s="208" t="s">
        <v>156</v>
      </c>
      <c r="BK200" s="210">
        <f>SUM(BK201:BK206)</f>
        <v>0</v>
      </c>
    </row>
    <row r="201" spans="1:65" s="2" customFormat="1" ht="12">
      <c r="A201" s="39"/>
      <c r="B201" s="40"/>
      <c r="C201" s="213" t="s">
        <v>436</v>
      </c>
      <c r="D201" s="213" t="s">
        <v>159</v>
      </c>
      <c r="E201" s="214" t="s">
        <v>816</v>
      </c>
      <c r="F201" s="215" t="s">
        <v>817</v>
      </c>
      <c r="G201" s="216" t="s">
        <v>172</v>
      </c>
      <c r="H201" s="217">
        <v>1</v>
      </c>
      <c r="I201" s="218"/>
      <c r="J201" s="219">
        <f>ROUND(I201*H201,2)</f>
        <v>0</v>
      </c>
      <c r="K201" s="215" t="s">
        <v>163</v>
      </c>
      <c r="L201" s="45"/>
      <c r="M201" s="220" t="s">
        <v>19</v>
      </c>
      <c r="N201" s="221" t="s">
        <v>43</v>
      </c>
      <c r="O201" s="85"/>
      <c r="P201" s="222">
        <f>O201*H201</f>
        <v>0</v>
      </c>
      <c r="Q201" s="222">
        <v>0</v>
      </c>
      <c r="R201" s="222">
        <f>Q201*H201</f>
        <v>0</v>
      </c>
      <c r="S201" s="222">
        <v>0</v>
      </c>
      <c r="T201" s="223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24" t="s">
        <v>219</v>
      </c>
      <c r="AT201" s="224" t="s">
        <v>159</v>
      </c>
      <c r="AU201" s="224" t="s">
        <v>81</v>
      </c>
      <c r="AY201" s="18" t="s">
        <v>156</v>
      </c>
      <c r="BE201" s="225">
        <f>IF(N201="základní",J201,0)</f>
        <v>0</v>
      </c>
      <c r="BF201" s="225">
        <f>IF(N201="snížená",J201,0)</f>
        <v>0</v>
      </c>
      <c r="BG201" s="225">
        <f>IF(N201="zákl. přenesená",J201,0)</f>
        <v>0</v>
      </c>
      <c r="BH201" s="225">
        <f>IF(N201="sníž. přenesená",J201,0)</f>
        <v>0</v>
      </c>
      <c r="BI201" s="225">
        <f>IF(N201="nulová",J201,0)</f>
        <v>0</v>
      </c>
      <c r="BJ201" s="18" t="s">
        <v>79</v>
      </c>
      <c r="BK201" s="225">
        <f>ROUND(I201*H201,2)</f>
        <v>0</v>
      </c>
      <c r="BL201" s="18" t="s">
        <v>219</v>
      </c>
      <c r="BM201" s="224" t="s">
        <v>818</v>
      </c>
    </row>
    <row r="202" spans="1:51" s="14" customFormat="1" ht="12">
      <c r="A202" s="14"/>
      <c r="B202" s="243"/>
      <c r="C202" s="244"/>
      <c r="D202" s="234" t="s">
        <v>599</v>
      </c>
      <c r="E202" s="245" t="s">
        <v>19</v>
      </c>
      <c r="F202" s="246" t="s">
        <v>819</v>
      </c>
      <c r="G202" s="244"/>
      <c r="H202" s="247">
        <v>1</v>
      </c>
      <c r="I202" s="248"/>
      <c r="J202" s="244"/>
      <c r="K202" s="244"/>
      <c r="L202" s="249"/>
      <c r="M202" s="250"/>
      <c r="N202" s="251"/>
      <c r="O202" s="251"/>
      <c r="P202" s="251"/>
      <c r="Q202" s="251"/>
      <c r="R202" s="251"/>
      <c r="S202" s="251"/>
      <c r="T202" s="252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53" t="s">
        <v>599</v>
      </c>
      <c r="AU202" s="253" t="s">
        <v>81</v>
      </c>
      <c r="AV202" s="14" t="s">
        <v>81</v>
      </c>
      <c r="AW202" s="14" t="s">
        <v>33</v>
      </c>
      <c r="AX202" s="14" t="s">
        <v>79</v>
      </c>
      <c r="AY202" s="253" t="s">
        <v>156</v>
      </c>
    </row>
    <row r="203" spans="1:65" s="2" customFormat="1" ht="21.75" customHeight="1">
      <c r="A203" s="39"/>
      <c r="B203" s="40"/>
      <c r="C203" s="265" t="s">
        <v>440</v>
      </c>
      <c r="D203" s="265" t="s">
        <v>709</v>
      </c>
      <c r="E203" s="266" t="s">
        <v>820</v>
      </c>
      <c r="F203" s="267" t="s">
        <v>821</v>
      </c>
      <c r="G203" s="268" t="s">
        <v>172</v>
      </c>
      <c r="H203" s="269">
        <v>1</v>
      </c>
      <c r="I203" s="270"/>
      <c r="J203" s="271">
        <f>ROUND(I203*H203,2)</f>
        <v>0</v>
      </c>
      <c r="K203" s="267" t="s">
        <v>163</v>
      </c>
      <c r="L203" s="272"/>
      <c r="M203" s="273" t="s">
        <v>19</v>
      </c>
      <c r="N203" s="274" t="s">
        <v>43</v>
      </c>
      <c r="O203" s="85"/>
      <c r="P203" s="222">
        <f>O203*H203</f>
        <v>0</v>
      </c>
      <c r="Q203" s="222">
        <v>0.00024</v>
      </c>
      <c r="R203" s="222">
        <f>Q203*H203</f>
        <v>0.00024</v>
      </c>
      <c r="S203" s="222">
        <v>0</v>
      </c>
      <c r="T203" s="223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24" t="s">
        <v>290</v>
      </c>
      <c r="AT203" s="224" t="s">
        <v>709</v>
      </c>
      <c r="AU203" s="224" t="s">
        <v>81</v>
      </c>
      <c r="AY203" s="18" t="s">
        <v>156</v>
      </c>
      <c r="BE203" s="225">
        <f>IF(N203="základní",J203,0)</f>
        <v>0</v>
      </c>
      <c r="BF203" s="225">
        <f>IF(N203="snížená",J203,0)</f>
        <v>0</v>
      </c>
      <c r="BG203" s="225">
        <f>IF(N203="zákl. přenesená",J203,0)</f>
        <v>0</v>
      </c>
      <c r="BH203" s="225">
        <f>IF(N203="sníž. přenesená",J203,0)</f>
        <v>0</v>
      </c>
      <c r="BI203" s="225">
        <f>IF(N203="nulová",J203,0)</f>
        <v>0</v>
      </c>
      <c r="BJ203" s="18" t="s">
        <v>79</v>
      </c>
      <c r="BK203" s="225">
        <f>ROUND(I203*H203,2)</f>
        <v>0</v>
      </c>
      <c r="BL203" s="18" t="s">
        <v>219</v>
      </c>
      <c r="BM203" s="224" t="s">
        <v>822</v>
      </c>
    </row>
    <row r="204" spans="1:65" s="2" customFormat="1" ht="12">
      <c r="A204" s="39"/>
      <c r="B204" s="40"/>
      <c r="C204" s="213" t="s">
        <v>444</v>
      </c>
      <c r="D204" s="213" t="s">
        <v>159</v>
      </c>
      <c r="E204" s="214" t="s">
        <v>823</v>
      </c>
      <c r="F204" s="215" t="s">
        <v>824</v>
      </c>
      <c r="G204" s="216" t="s">
        <v>207</v>
      </c>
      <c r="H204" s="217">
        <v>2</v>
      </c>
      <c r="I204" s="218"/>
      <c r="J204" s="219">
        <f>ROUND(I204*H204,2)</f>
        <v>0</v>
      </c>
      <c r="K204" s="215" t="s">
        <v>163</v>
      </c>
      <c r="L204" s="45"/>
      <c r="M204" s="220" t="s">
        <v>19</v>
      </c>
      <c r="N204" s="221" t="s">
        <v>43</v>
      </c>
      <c r="O204" s="85"/>
      <c r="P204" s="222">
        <f>O204*H204</f>
        <v>0</v>
      </c>
      <c r="Q204" s="222">
        <v>0.00312</v>
      </c>
      <c r="R204" s="222">
        <f>Q204*H204</f>
        <v>0.00624</v>
      </c>
      <c r="S204" s="222">
        <v>0</v>
      </c>
      <c r="T204" s="223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24" t="s">
        <v>219</v>
      </c>
      <c r="AT204" s="224" t="s">
        <v>159</v>
      </c>
      <c r="AU204" s="224" t="s">
        <v>81</v>
      </c>
      <c r="AY204" s="18" t="s">
        <v>156</v>
      </c>
      <c r="BE204" s="225">
        <f>IF(N204="základní",J204,0)</f>
        <v>0</v>
      </c>
      <c r="BF204" s="225">
        <f>IF(N204="snížená",J204,0)</f>
        <v>0</v>
      </c>
      <c r="BG204" s="225">
        <f>IF(N204="zákl. přenesená",J204,0)</f>
        <v>0</v>
      </c>
      <c r="BH204" s="225">
        <f>IF(N204="sníž. přenesená",J204,0)</f>
        <v>0</v>
      </c>
      <c r="BI204" s="225">
        <f>IF(N204="nulová",J204,0)</f>
        <v>0</v>
      </c>
      <c r="BJ204" s="18" t="s">
        <v>79</v>
      </c>
      <c r="BK204" s="225">
        <f>ROUND(I204*H204,2)</f>
        <v>0</v>
      </c>
      <c r="BL204" s="18" t="s">
        <v>219</v>
      </c>
      <c r="BM204" s="224" t="s">
        <v>825</v>
      </c>
    </row>
    <row r="205" spans="1:51" s="14" customFormat="1" ht="12">
      <c r="A205" s="14"/>
      <c r="B205" s="243"/>
      <c r="C205" s="244"/>
      <c r="D205" s="234" t="s">
        <v>599</v>
      </c>
      <c r="E205" s="245" t="s">
        <v>19</v>
      </c>
      <c r="F205" s="246" t="s">
        <v>826</v>
      </c>
      <c r="G205" s="244"/>
      <c r="H205" s="247">
        <v>2</v>
      </c>
      <c r="I205" s="248"/>
      <c r="J205" s="244"/>
      <c r="K205" s="244"/>
      <c r="L205" s="249"/>
      <c r="M205" s="250"/>
      <c r="N205" s="251"/>
      <c r="O205" s="251"/>
      <c r="P205" s="251"/>
      <c r="Q205" s="251"/>
      <c r="R205" s="251"/>
      <c r="S205" s="251"/>
      <c r="T205" s="252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53" t="s">
        <v>599</v>
      </c>
      <c r="AU205" s="253" t="s">
        <v>81</v>
      </c>
      <c r="AV205" s="14" t="s">
        <v>81</v>
      </c>
      <c r="AW205" s="14" t="s">
        <v>33</v>
      </c>
      <c r="AX205" s="14" t="s">
        <v>79</v>
      </c>
      <c r="AY205" s="253" t="s">
        <v>156</v>
      </c>
    </row>
    <row r="206" spans="1:65" s="2" customFormat="1" ht="44.25" customHeight="1">
      <c r="A206" s="39"/>
      <c r="B206" s="40"/>
      <c r="C206" s="213" t="s">
        <v>450</v>
      </c>
      <c r="D206" s="213" t="s">
        <v>159</v>
      </c>
      <c r="E206" s="214" t="s">
        <v>827</v>
      </c>
      <c r="F206" s="215" t="s">
        <v>828</v>
      </c>
      <c r="G206" s="216" t="s">
        <v>336</v>
      </c>
      <c r="H206" s="226"/>
      <c r="I206" s="218"/>
      <c r="J206" s="219">
        <f>ROUND(I206*H206,2)</f>
        <v>0</v>
      </c>
      <c r="K206" s="215" t="s">
        <v>163</v>
      </c>
      <c r="L206" s="45"/>
      <c r="M206" s="220" t="s">
        <v>19</v>
      </c>
      <c r="N206" s="221" t="s">
        <v>43</v>
      </c>
      <c r="O206" s="85"/>
      <c r="P206" s="222">
        <f>O206*H206</f>
        <v>0</v>
      </c>
      <c r="Q206" s="222">
        <v>0</v>
      </c>
      <c r="R206" s="222">
        <f>Q206*H206</f>
        <v>0</v>
      </c>
      <c r="S206" s="222">
        <v>0</v>
      </c>
      <c r="T206" s="223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24" t="s">
        <v>219</v>
      </c>
      <c r="AT206" s="224" t="s">
        <v>159</v>
      </c>
      <c r="AU206" s="224" t="s">
        <v>81</v>
      </c>
      <c r="AY206" s="18" t="s">
        <v>156</v>
      </c>
      <c r="BE206" s="225">
        <f>IF(N206="základní",J206,0)</f>
        <v>0</v>
      </c>
      <c r="BF206" s="225">
        <f>IF(N206="snížená",J206,0)</f>
        <v>0</v>
      </c>
      <c r="BG206" s="225">
        <f>IF(N206="zákl. přenesená",J206,0)</f>
        <v>0</v>
      </c>
      <c r="BH206" s="225">
        <f>IF(N206="sníž. přenesená",J206,0)</f>
        <v>0</v>
      </c>
      <c r="BI206" s="225">
        <f>IF(N206="nulová",J206,0)</f>
        <v>0</v>
      </c>
      <c r="BJ206" s="18" t="s">
        <v>79</v>
      </c>
      <c r="BK206" s="225">
        <f>ROUND(I206*H206,2)</f>
        <v>0</v>
      </c>
      <c r="BL206" s="18" t="s">
        <v>219</v>
      </c>
      <c r="BM206" s="224" t="s">
        <v>829</v>
      </c>
    </row>
    <row r="207" spans="1:63" s="12" customFormat="1" ht="22.8" customHeight="1">
      <c r="A207" s="12"/>
      <c r="B207" s="197"/>
      <c r="C207" s="198"/>
      <c r="D207" s="199" t="s">
        <v>71</v>
      </c>
      <c r="E207" s="211" t="s">
        <v>830</v>
      </c>
      <c r="F207" s="211" t="s">
        <v>831</v>
      </c>
      <c r="G207" s="198"/>
      <c r="H207" s="198"/>
      <c r="I207" s="201"/>
      <c r="J207" s="212">
        <f>BK207</f>
        <v>0</v>
      </c>
      <c r="K207" s="198"/>
      <c r="L207" s="203"/>
      <c r="M207" s="204"/>
      <c r="N207" s="205"/>
      <c r="O207" s="205"/>
      <c r="P207" s="206">
        <f>SUM(P208:P218)</f>
        <v>0</v>
      </c>
      <c r="Q207" s="205"/>
      <c r="R207" s="206">
        <f>SUM(R208:R218)</f>
        <v>0.6049321</v>
      </c>
      <c r="S207" s="205"/>
      <c r="T207" s="207">
        <f>SUM(T208:T218)</f>
        <v>0</v>
      </c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R207" s="208" t="s">
        <v>81</v>
      </c>
      <c r="AT207" s="209" t="s">
        <v>71</v>
      </c>
      <c r="AU207" s="209" t="s">
        <v>79</v>
      </c>
      <c r="AY207" s="208" t="s">
        <v>156</v>
      </c>
      <c r="BK207" s="210">
        <f>SUM(BK208:BK218)</f>
        <v>0</v>
      </c>
    </row>
    <row r="208" spans="1:65" s="2" customFormat="1" ht="12">
      <c r="A208" s="39"/>
      <c r="B208" s="40"/>
      <c r="C208" s="213" t="s">
        <v>454</v>
      </c>
      <c r="D208" s="213" t="s">
        <v>159</v>
      </c>
      <c r="E208" s="214" t="s">
        <v>832</v>
      </c>
      <c r="F208" s="215" t="s">
        <v>833</v>
      </c>
      <c r="G208" s="216" t="s">
        <v>162</v>
      </c>
      <c r="H208" s="217">
        <v>37.62</v>
      </c>
      <c r="I208" s="218"/>
      <c r="J208" s="219">
        <f>ROUND(I208*H208,2)</f>
        <v>0</v>
      </c>
      <c r="K208" s="215" t="s">
        <v>163</v>
      </c>
      <c r="L208" s="45"/>
      <c r="M208" s="220" t="s">
        <v>19</v>
      </c>
      <c r="N208" s="221" t="s">
        <v>43</v>
      </c>
      <c r="O208" s="85"/>
      <c r="P208" s="222">
        <f>O208*H208</f>
        <v>0</v>
      </c>
      <c r="Q208" s="222">
        <v>0.00603</v>
      </c>
      <c r="R208" s="222">
        <f>Q208*H208</f>
        <v>0.22684859999999998</v>
      </c>
      <c r="S208" s="222">
        <v>0</v>
      </c>
      <c r="T208" s="223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24" t="s">
        <v>219</v>
      </c>
      <c r="AT208" s="224" t="s">
        <v>159</v>
      </c>
      <c r="AU208" s="224" t="s">
        <v>81</v>
      </c>
      <c r="AY208" s="18" t="s">
        <v>156</v>
      </c>
      <c r="BE208" s="225">
        <f>IF(N208="základní",J208,0)</f>
        <v>0</v>
      </c>
      <c r="BF208" s="225">
        <f>IF(N208="snížená",J208,0)</f>
        <v>0</v>
      </c>
      <c r="BG208" s="225">
        <f>IF(N208="zákl. přenesená",J208,0)</f>
        <v>0</v>
      </c>
      <c r="BH208" s="225">
        <f>IF(N208="sníž. přenesená",J208,0)</f>
        <v>0</v>
      </c>
      <c r="BI208" s="225">
        <f>IF(N208="nulová",J208,0)</f>
        <v>0</v>
      </c>
      <c r="BJ208" s="18" t="s">
        <v>79</v>
      </c>
      <c r="BK208" s="225">
        <f>ROUND(I208*H208,2)</f>
        <v>0</v>
      </c>
      <c r="BL208" s="18" t="s">
        <v>219</v>
      </c>
      <c r="BM208" s="224" t="s">
        <v>834</v>
      </c>
    </row>
    <row r="209" spans="1:51" s="14" customFormat="1" ht="12">
      <c r="A209" s="14"/>
      <c r="B209" s="243"/>
      <c r="C209" s="244"/>
      <c r="D209" s="234" t="s">
        <v>599</v>
      </c>
      <c r="E209" s="245" t="s">
        <v>19</v>
      </c>
      <c r="F209" s="246" t="s">
        <v>835</v>
      </c>
      <c r="G209" s="244"/>
      <c r="H209" s="247">
        <v>37.62</v>
      </c>
      <c r="I209" s="248"/>
      <c r="J209" s="244"/>
      <c r="K209" s="244"/>
      <c r="L209" s="249"/>
      <c r="M209" s="250"/>
      <c r="N209" s="251"/>
      <c r="O209" s="251"/>
      <c r="P209" s="251"/>
      <c r="Q209" s="251"/>
      <c r="R209" s="251"/>
      <c r="S209" s="251"/>
      <c r="T209" s="252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53" t="s">
        <v>599</v>
      </c>
      <c r="AU209" s="253" t="s">
        <v>81</v>
      </c>
      <c r="AV209" s="14" t="s">
        <v>81</v>
      </c>
      <c r="AW209" s="14" t="s">
        <v>33</v>
      </c>
      <c r="AX209" s="14" t="s">
        <v>79</v>
      </c>
      <c r="AY209" s="253" t="s">
        <v>156</v>
      </c>
    </row>
    <row r="210" spans="1:65" s="2" customFormat="1" ht="16.5" customHeight="1">
      <c r="A210" s="39"/>
      <c r="B210" s="40"/>
      <c r="C210" s="265" t="s">
        <v>458</v>
      </c>
      <c r="D210" s="265" t="s">
        <v>709</v>
      </c>
      <c r="E210" s="266" t="s">
        <v>836</v>
      </c>
      <c r="F210" s="267" t="s">
        <v>837</v>
      </c>
      <c r="G210" s="268" t="s">
        <v>162</v>
      </c>
      <c r="H210" s="269">
        <v>38.372</v>
      </c>
      <c r="I210" s="270"/>
      <c r="J210" s="271">
        <f>ROUND(I210*H210,2)</f>
        <v>0</v>
      </c>
      <c r="K210" s="267" t="s">
        <v>163</v>
      </c>
      <c r="L210" s="272"/>
      <c r="M210" s="273" t="s">
        <v>19</v>
      </c>
      <c r="N210" s="274" t="s">
        <v>43</v>
      </c>
      <c r="O210" s="85"/>
      <c r="P210" s="222">
        <f>O210*H210</f>
        <v>0</v>
      </c>
      <c r="Q210" s="222">
        <v>0.009</v>
      </c>
      <c r="R210" s="222">
        <f>Q210*H210</f>
        <v>0.345348</v>
      </c>
      <c r="S210" s="222">
        <v>0</v>
      </c>
      <c r="T210" s="223">
        <f>S210*H210</f>
        <v>0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R210" s="224" t="s">
        <v>290</v>
      </c>
      <c r="AT210" s="224" t="s">
        <v>709</v>
      </c>
      <c r="AU210" s="224" t="s">
        <v>81</v>
      </c>
      <c r="AY210" s="18" t="s">
        <v>156</v>
      </c>
      <c r="BE210" s="225">
        <f>IF(N210="základní",J210,0)</f>
        <v>0</v>
      </c>
      <c r="BF210" s="225">
        <f>IF(N210="snížená",J210,0)</f>
        <v>0</v>
      </c>
      <c r="BG210" s="225">
        <f>IF(N210="zákl. přenesená",J210,0)</f>
        <v>0</v>
      </c>
      <c r="BH210" s="225">
        <f>IF(N210="sníž. přenesená",J210,0)</f>
        <v>0</v>
      </c>
      <c r="BI210" s="225">
        <f>IF(N210="nulová",J210,0)</f>
        <v>0</v>
      </c>
      <c r="BJ210" s="18" t="s">
        <v>79</v>
      </c>
      <c r="BK210" s="225">
        <f>ROUND(I210*H210,2)</f>
        <v>0</v>
      </c>
      <c r="BL210" s="18" t="s">
        <v>219</v>
      </c>
      <c r="BM210" s="224" t="s">
        <v>838</v>
      </c>
    </row>
    <row r="211" spans="1:51" s="14" customFormat="1" ht="12">
      <c r="A211" s="14"/>
      <c r="B211" s="243"/>
      <c r="C211" s="244"/>
      <c r="D211" s="234" t="s">
        <v>599</v>
      </c>
      <c r="E211" s="245" t="s">
        <v>19</v>
      </c>
      <c r="F211" s="246" t="s">
        <v>839</v>
      </c>
      <c r="G211" s="244"/>
      <c r="H211" s="247">
        <v>38.372</v>
      </c>
      <c r="I211" s="248"/>
      <c r="J211" s="244"/>
      <c r="K211" s="244"/>
      <c r="L211" s="249"/>
      <c r="M211" s="250"/>
      <c r="N211" s="251"/>
      <c r="O211" s="251"/>
      <c r="P211" s="251"/>
      <c r="Q211" s="251"/>
      <c r="R211" s="251"/>
      <c r="S211" s="251"/>
      <c r="T211" s="252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53" t="s">
        <v>599</v>
      </c>
      <c r="AU211" s="253" t="s">
        <v>81</v>
      </c>
      <c r="AV211" s="14" t="s">
        <v>81</v>
      </c>
      <c r="AW211" s="14" t="s">
        <v>33</v>
      </c>
      <c r="AX211" s="14" t="s">
        <v>79</v>
      </c>
      <c r="AY211" s="253" t="s">
        <v>156</v>
      </c>
    </row>
    <row r="212" spans="1:65" s="2" customFormat="1" ht="12">
      <c r="A212" s="39"/>
      <c r="B212" s="40"/>
      <c r="C212" s="213" t="s">
        <v>462</v>
      </c>
      <c r="D212" s="213" t="s">
        <v>159</v>
      </c>
      <c r="E212" s="214" t="s">
        <v>840</v>
      </c>
      <c r="F212" s="215" t="s">
        <v>841</v>
      </c>
      <c r="G212" s="216" t="s">
        <v>162</v>
      </c>
      <c r="H212" s="217">
        <v>2.35</v>
      </c>
      <c r="I212" s="218"/>
      <c r="J212" s="219">
        <f>ROUND(I212*H212,2)</f>
        <v>0</v>
      </c>
      <c r="K212" s="215" t="s">
        <v>163</v>
      </c>
      <c r="L212" s="45"/>
      <c r="M212" s="220" t="s">
        <v>19</v>
      </c>
      <c r="N212" s="221" t="s">
        <v>43</v>
      </c>
      <c r="O212" s="85"/>
      <c r="P212" s="222">
        <f>O212*H212</f>
        <v>0</v>
      </c>
      <c r="Q212" s="222">
        <v>0.01393</v>
      </c>
      <c r="R212" s="222">
        <f>Q212*H212</f>
        <v>0.0327355</v>
      </c>
      <c r="S212" s="222">
        <v>0</v>
      </c>
      <c r="T212" s="223">
        <f>S212*H212</f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24" t="s">
        <v>219</v>
      </c>
      <c r="AT212" s="224" t="s">
        <v>159</v>
      </c>
      <c r="AU212" s="224" t="s">
        <v>81</v>
      </c>
      <c r="AY212" s="18" t="s">
        <v>156</v>
      </c>
      <c r="BE212" s="225">
        <f>IF(N212="základní",J212,0)</f>
        <v>0</v>
      </c>
      <c r="BF212" s="225">
        <f>IF(N212="snížená",J212,0)</f>
        <v>0</v>
      </c>
      <c r="BG212" s="225">
        <f>IF(N212="zákl. přenesená",J212,0)</f>
        <v>0</v>
      </c>
      <c r="BH212" s="225">
        <f>IF(N212="sníž. přenesená",J212,0)</f>
        <v>0</v>
      </c>
      <c r="BI212" s="225">
        <f>IF(N212="nulová",J212,0)</f>
        <v>0</v>
      </c>
      <c r="BJ212" s="18" t="s">
        <v>79</v>
      </c>
      <c r="BK212" s="225">
        <f>ROUND(I212*H212,2)</f>
        <v>0</v>
      </c>
      <c r="BL212" s="18" t="s">
        <v>219</v>
      </c>
      <c r="BM212" s="224" t="s">
        <v>842</v>
      </c>
    </row>
    <row r="213" spans="1:51" s="14" customFormat="1" ht="12">
      <c r="A213" s="14"/>
      <c r="B213" s="243"/>
      <c r="C213" s="244"/>
      <c r="D213" s="234" t="s">
        <v>599</v>
      </c>
      <c r="E213" s="245" t="s">
        <v>19</v>
      </c>
      <c r="F213" s="246" t="s">
        <v>843</v>
      </c>
      <c r="G213" s="244"/>
      <c r="H213" s="247">
        <v>2.35</v>
      </c>
      <c r="I213" s="248"/>
      <c r="J213" s="244"/>
      <c r="K213" s="244"/>
      <c r="L213" s="249"/>
      <c r="M213" s="250"/>
      <c r="N213" s="251"/>
      <c r="O213" s="251"/>
      <c r="P213" s="251"/>
      <c r="Q213" s="251"/>
      <c r="R213" s="251"/>
      <c r="S213" s="251"/>
      <c r="T213" s="252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53" t="s">
        <v>599</v>
      </c>
      <c r="AU213" s="253" t="s">
        <v>81</v>
      </c>
      <c r="AV213" s="14" t="s">
        <v>81</v>
      </c>
      <c r="AW213" s="14" t="s">
        <v>33</v>
      </c>
      <c r="AX213" s="14" t="s">
        <v>79</v>
      </c>
      <c r="AY213" s="253" t="s">
        <v>156</v>
      </c>
    </row>
    <row r="214" spans="1:65" s="2" customFormat="1" ht="44.25" customHeight="1">
      <c r="A214" s="39"/>
      <c r="B214" s="40"/>
      <c r="C214" s="213" t="s">
        <v>466</v>
      </c>
      <c r="D214" s="213" t="s">
        <v>159</v>
      </c>
      <c r="E214" s="214" t="s">
        <v>844</v>
      </c>
      <c r="F214" s="215" t="s">
        <v>845</v>
      </c>
      <c r="G214" s="216" t="s">
        <v>162</v>
      </c>
      <c r="H214" s="217">
        <v>37.62</v>
      </c>
      <c r="I214" s="218"/>
      <c r="J214" s="219">
        <f>ROUND(I214*H214,2)</f>
        <v>0</v>
      </c>
      <c r="K214" s="215" t="s">
        <v>19</v>
      </c>
      <c r="L214" s="45"/>
      <c r="M214" s="220" t="s">
        <v>19</v>
      </c>
      <c r="N214" s="221" t="s">
        <v>43</v>
      </c>
      <c r="O214" s="85"/>
      <c r="P214" s="222">
        <f>O214*H214</f>
        <v>0</v>
      </c>
      <c r="Q214" s="222">
        <v>0</v>
      </c>
      <c r="R214" s="222">
        <f>Q214*H214</f>
        <v>0</v>
      </c>
      <c r="S214" s="222">
        <v>0</v>
      </c>
      <c r="T214" s="223">
        <f>S214*H214</f>
        <v>0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24" t="s">
        <v>219</v>
      </c>
      <c r="AT214" s="224" t="s">
        <v>159</v>
      </c>
      <c r="AU214" s="224" t="s">
        <v>81</v>
      </c>
      <c r="AY214" s="18" t="s">
        <v>156</v>
      </c>
      <c r="BE214" s="225">
        <f>IF(N214="základní",J214,0)</f>
        <v>0</v>
      </c>
      <c r="BF214" s="225">
        <f>IF(N214="snížená",J214,0)</f>
        <v>0</v>
      </c>
      <c r="BG214" s="225">
        <f>IF(N214="zákl. přenesená",J214,0)</f>
        <v>0</v>
      </c>
      <c r="BH214" s="225">
        <f>IF(N214="sníž. přenesená",J214,0)</f>
        <v>0</v>
      </c>
      <c r="BI214" s="225">
        <f>IF(N214="nulová",J214,0)</f>
        <v>0</v>
      </c>
      <c r="BJ214" s="18" t="s">
        <v>79</v>
      </c>
      <c r="BK214" s="225">
        <f>ROUND(I214*H214,2)</f>
        <v>0</v>
      </c>
      <c r="BL214" s="18" t="s">
        <v>219</v>
      </c>
      <c r="BM214" s="224" t="s">
        <v>846</v>
      </c>
    </row>
    <row r="215" spans="1:51" s="14" customFormat="1" ht="12">
      <c r="A215" s="14"/>
      <c r="B215" s="243"/>
      <c r="C215" s="244"/>
      <c r="D215" s="234" t="s">
        <v>599</v>
      </c>
      <c r="E215" s="245" t="s">
        <v>19</v>
      </c>
      <c r="F215" s="246" t="s">
        <v>835</v>
      </c>
      <c r="G215" s="244"/>
      <c r="H215" s="247">
        <v>37.62</v>
      </c>
      <c r="I215" s="248"/>
      <c r="J215" s="244"/>
      <c r="K215" s="244"/>
      <c r="L215" s="249"/>
      <c r="M215" s="250"/>
      <c r="N215" s="251"/>
      <c r="O215" s="251"/>
      <c r="P215" s="251"/>
      <c r="Q215" s="251"/>
      <c r="R215" s="251"/>
      <c r="S215" s="251"/>
      <c r="T215" s="252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53" t="s">
        <v>599</v>
      </c>
      <c r="AU215" s="253" t="s">
        <v>81</v>
      </c>
      <c r="AV215" s="14" t="s">
        <v>81</v>
      </c>
      <c r="AW215" s="14" t="s">
        <v>33</v>
      </c>
      <c r="AX215" s="14" t="s">
        <v>79</v>
      </c>
      <c r="AY215" s="253" t="s">
        <v>156</v>
      </c>
    </row>
    <row r="216" spans="1:65" s="2" customFormat="1" ht="16.5" customHeight="1">
      <c r="A216" s="39"/>
      <c r="B216" s="40"/>
      <c r="C216" s="265" t="s">
        <v>470</v>
      </c>
      <c r="D216" s="265" t="s">
        <v>709</v>
      </c>
      <c r="E216" s="266" t="s">
        <v>847</v>
      </c>
      <c r="F216" s="267" t="s">
        <v>848</v>
      </c>
      <c r="G216" s="268" t="s">
        <v>162</v>
      </c>
      <c r="H216" s="269">
        <v>38.372</v>
      </c>
      <c r="I216" s="270"/>
      <c r="J216" s="271">
        <f>ROUND(I216*H216,2)</f>
        <v>0</v>
      </c>
      <c r="K216" s="267" t="s">
        <v>19</v>
      </c>
      <c r="L216" s="272"/>
      <c r="M216" s="273" t="s">
        <v>19</v>
      </c>
      <c r="N216" s="274" t="s">
        <v>43</v>
      </c>
      <c r="O216" s="85"/>
      <c r="P216" s="222">
        <f>O216*H216</f>
        <v>0</v>
      </c>
      <c r="Q216" s="222">
        <v>0</v>
      </c>
      <c r="R216" s="222">
        <f>Q216*H216</f>
        <v>0</v>
      </c>
      <c r="S216" s="222">
        <v>0</v>
      </c>
      <c r="T216" s="223">
        <f>S216*H216</f>
        <v>0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24" t="s">
        <v>290</v>
      </c>
      <c r="AT216" s="224" t="s">
        <v>709</v>
      </c>
      <c r="AU216" s="224" t="s">
        <v>81</v>
      </c>
      <c r="AY216" s="18" t="s">
        <v>156</v>
      </c>
      <c r="BE216" s="225">
        <f>IF(N216="základní",J216,0)</f>
        <v>0</v>
      </c>
      <c r="BF216" s="225">
        <f>IF(N216="snížená",J216,0)</f>
        <v>0</v>
      </c>
      <c r="BG216" s="225">
        <f>IF(N216="zákl. přenesená",J216,0)</f>
        <v>0</v>
      </c>
      <c r="BH216" s="225">
        <f>IF(N216="sníž. přenesená",J216,0)</f>
        <v>0</v>
      </c>
      <c r="BI216" s="225">
        <f>IF(N216="nulová",J216,0)</f>
        <v>0</v>
      </c>
      <c r="BJ216" s="18" t="s">
        <v>79</v>
      </c>
      <c r="BK216" s="225">
        <f>ROUND(I216*H216,2)</f>
        <v>0</v>
      </c>
      <c r="BL216" s="18" t="s">
        <v>219</v>
      </c>
      <c r="BM216" s="224" t="s">
        <v>849</v>
      </c>
    </row>
    <row r="217" spans="1:51" s="14" customFormat="1" ht="12">
      <c r="A217" s="14"/>
      <c r="B217" s="243"/>
      <c r="C217" s="244"/>
      <c r="D217" s="234" t="s">
        <v>599</v>
      </c>
      <c r="E217" s="245" t="s">
        <v>19</v>
      </c>
      <c r="F217" s="246" t="s">
        <v>839</v>
      </c>
      <c r="G217" s="244"/>
      <c r="H217" s="247">
        <v>38.372</v>
      </c>
      <c r="I217" s="248"/>
      <c r="J217" s="244"/>
      <c r="K217" s="244"/>
      <c r="L217" s="249"/>
      <c r="M217" s="250"/>
      <c r="N217" s="251"/>
      <c r="O217" s="251"/>
      <c r="P217" s="251"/>
      <c r="Q217" s="251"/>
      <c r="R217" s="251"/>
      <c r="S217" s="251"/>
      <c r="T217" s="252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53" t="s">
        <v>599</v>
      </c>
      <c r="AU217" s="253" t="s">
        <v>81</v>
      </c>
      <c r="AV217" s="14" t="s">
        <v>81</v>
      </c>
      <c r="AW217" s="14" t="s">
        <v>33</v>
      </c>
      <c r="AX217" s="14" t="s">
        <v>79</v>
      </c>
      <c r="AY217" s="253" t="s">
        <v>156</v>
      </c>
    </row>
    <row r="218" spans="1:65" s="2" customFormat="1" ht="12">
      <c r="A218" s="39"/>
      <c r="B218" s="40"/>
      <c r="C218" s="213" t="s">
        <v>474</v>
      </c>
      <c r="D218" s="213" t="s">
        <v>159</v>
      </c>
      <c r="E218" s="214" t="s">
        <v>850</v>
      </c>
      <c r="F218" s="215" t="s">
        <v>851</v>
      </c>
      <c r="G218" s="216" t="s">
        <v>336</v>
      </c>
      <c r="H218" s="226"/>
      <c r="I218" s="218"/>
      <c r="J218" s="219">
        <f>ROUND(I218*H218,2)</f>
        <v>0</v>
      </c>
      <c r="K218" s="215" t="s">
        <v>163</v>
      </c>
      <c r="L218" s="45"/>
      <c r="M218" s="220" t="s">
        <v>19</v>
      </c>
      <c r="N218" s="221" t="s">
        <v>43</v>
      </c>
      <c r="O218" s="85"/>
      <c r="P218" s="222">
        <f>O218*H218</f>
        <v>0</v>
      </c>
      <c r="Q218" s="222">
        <v>0</v>
      </c>
      <c r="R218" s="222">
        <f>Q218*H218</f>
        <v>0</v>
      </c>
      <c r="S218" s="222">
        <v>0</v>
      </c>
      <c r="T218" s="223">
        <f>S218*H218</f>
        <v>0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R218" s="224" t="s">
        <v>219</v>
      </c>
      <c r="AT218" s="224" t="s">
        <v>159</v>
      </c>
      <c r="AU218" s="224" t="s">
        <v>81</v>
      </c>
      <c r="AY218" s="18" t="s">
        <v>156</v>
      </c>
      <c r="BE218" s="225">
        <f>IF(N218="základní",J218,0)</f>
        <v>0</v>
      </c>
      <c r="BF218" s="225">
        <f>IF(N218="snížená",J218,0)</f>
        <v>0</v>
      </c>
      <c r="BG218" s="225">
        <f>IF(N218="zákl. přenesená",J218,0)</f>
        <v>0</v>
      </c>
      <c r="BH218" s="225">
        <f>IF(N218="sníž. přenesená",J218,0)</f>
        <v>0</v>
      </c>
      <c r="BI218" s="225">
        <f>IF(N218="nulová",J218,0)</f>
        <v>0</v>
      </c>
      <c r="BJ218" s="18" t="s">
        <v>79</v>
      </c>
      <c r="BK218" s="225">
        <f>ROUND(I218*H218,2)</f>
        <v>0</v>
      </c>
      <c r="BL218" s="18" t="s">
        <v>219</v>
      </c>
      <c r="BM218" s="224" t="s">
        <v>852</v>
      </c>
    </row>
    <row r="219" spans="1:63" s="12" customFormat="1" ht="22.8" customHeight="1">
      <c r="A219" s="12"/>
      <c r="B219" s="197"/>
      <c r="C219" s="198"/>
      <c r="D219" s="199" t="s">
        <v>71</v>
      </c>
      <c r="E219" s="211" t="s">
        <v>853</v>
      </c>
      <c r="F219" s="211" t="s">
        <v>854</v>
      </c>
      <c r="G219" s="198"/>
      <c r="H219" s="198"/>
      <c r="I219" s="201"/>
      <c r="J219" s="212">
        <f>BK219</f>
        <v>0</v>
      </c>
      <c r="K219" s="198"/>
      <c r="L219" s="203"/>
      <c r="M219" s="204"/>
      <c r="N219" s="205"/>
      <c r="O219" s="205"/>
      <c r="P219" s="206">
        <f>SUM(P220:P258)</f>
        <v>0</v>
      </c>
      <c r="Q219" s="205"/>
      <c r="R219" s="206">
        <f>SUM(R220:R258)</f>
        <v>1.1215</v>
      </c>
      <c r="S219" s="205"/>
      <c r="T219" s="207">
        <f>SUM(T220:T258)</f>
        <v>0.07200000000000001</v>
      </c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R219" s="208" t="s">
        <v>81</v>
      </c>
      <c r="AT219" s="209" t="s">
        <v>71</v>
      </c>
      <c r="AU219" s="209" t="s">
        <v>79</v>
      </c>
      <c r="AY219" s="208" t="s">
        <v>156</v>
      </c>
      <c r="BK219" s="210">
        <f>SUM(BK220:BK258)</f>
        <v>0</v>
      </c>
    </row>
    <row r="220" spans="1:65" s="2" customFormat="1" ht="12">
      <c r="A220" s="39"/>
      <c r="B220" s="40"/>
      <c r="C220" s="213" t="s">
        <v>478</v>
      </c>
      <c r="D220" s="213" t="s">
        <v>159</v>
      </c>
      <c r="E220" s="214" t="s">
        <v>855</v>
      </c>
      <c r="F220" s="215" t="s">
        <v>856</v>
      </c>
      <c r="G220" s="216" t="s">
        <v>172</v>
      </c>
      <c r="H220" s="217">
        <v>2</v>
      </c>
      <c r="I220" s="218"/>
      <c r="J220" s="219">
        <f>ROUND(I220*H220,2)</f>
        <v>0</v>
      </c>
      <c r="K220" s="215" t="s">
        <v>163</v>
      </c>
      <c r="L220" s="45"/>
      <c r="M220" s="220" t="s">
        <v>19</v>
      </c>
      <c r="N220" s="221" t="s">
        <v>43</v>
      </c>
      <c r="O220" s="85"/>
      <c r="P220" s="222">
        <f>O220*H220</f>
        <v>0</v>
      </c>
      <c r="Q220" s="222">
        <v>0</v>
      </c>
      <c r="R220" s="222">
        <f>Q220*H220</f>
        <v>0</v>
      </c>
      <c r="S220" s="222">
        <v>0</v>
      </c>
      <c r="T220" s="223">
        <f>S220*H220</f>
        <v>0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224" t="s">
        <v>219</v>
      </c>
      <c r="AT220" s="224" t="s">
        <v>159</v>
      </c>
      <c r="AU220" s="224" t="s">
        <v>81</v>
      </c>
      <c r="AY220" s="18" t="s">
        <v>156</v>
      </c>
      <c r="BE220" s="225">
        <f>IF(N220="základní",J220,0)</f>
        <v>0</v>
      </c>
      <c r="BF220" s="225">
        <f>IF(N220="snížená",J220,0)</f>
        <v>0</v>
      </c>
      <c r="BG220" s="225">
        <f>IF(N220="zákl. přenesená",J220,0)</f>
        <v>0</v>
      </c>
      <c r="BH220" s="225">
        <f>IF(N220="sníž. přenesená",J220,0)</f>
        <v>0</v>
      </c>
      <c r="BI220" s="225">
        <f>IF(N220="nulová",J220,0)</f>
        <v>0</v>
      </c>
      <c r="BJ220" s="18" t="s">
        <v>79</v>
      </c>
      <c r="BK220" s="225">
        <f>ROUND(I220*H220,2)</f>
        <v>0</v>
      </c>
      <c r="BL220" s="18" t="s">
        <v>219</v>
      </c>
      <c r="BM220" s="224" t="s">
        <v>857</v>
      </c>
    </row>
    <row r="221" spans="1:51" s="14" customFormat="1" ht="12">
      <c r="A221" s="14"/>
      <c r="B221" s="243"/>
      <c r="C221" s="244"/>
      <c r="D221" s="234" t="s">
        <v>599</v>
      </c>
      <c r="E221" s="245" t="s">
        <v>19</v>
      </c>
      <c r="F221" s="246" t="s">
        <v>858</v>
      </c>
      <c r="G221" s="244"/>
      <c r="H221" s="247">
        <v>2</v>
      </c>
      <c r="I221" s="248"/>
      <c r="J221" s="244"/>
      <c r="K221" s="244"/>
      <c r="L221" s="249"/>
      <c r="M221" s="250"/>
      <c r="N221" s="251"/>
      <c r="O221" s="251"/>
      <c r="P221" s="251"/>
      <c r="Q221" s="251"/>
      <c r="R221" s="251"/>
      <c r="S221" s="251"/>
      <c r="T221" s="252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53" t="s">
        <v>599</v>
      </c>
      <c r="AU221" s="253" t="s">
        <v>81</v>
      </c>
      <c r="AV221" s="14" t="s">
        <v>81</v>
      </c>
      <c r="AW221" s="14" t="s">
        <v>33</v>
      </c>
      <c r="AX221" s="14" t="s">
        <v>79</v>
      </c>
      <c r="AY221" s="253" t="s">
        <v>156</v>
      </c>
    </row>
    <row r="222" spans="1:65" s="2" customFormat="1" ht="12">
      <c r="A222" s="39"/>
      <c r="B222" s="40"/>
      <c r="C222" s="265" t="s">
        <v>482</v>
      </c>
      <c r="D222" s="265" t="s">
        <v>709</v>
      </c>
      <c r="E222" s="266" t="s">
        <v>859</v>
      </c>
      <c r="F222" s="267" t="s">
        <v>860</v>
      </c>
      <c r="G222" s="268" t="s">
        <v>172</v>
      </c>
      <c r="H222" s="269">
        <v>2</v>
      </c>
      <c r="I222" s="270"/>
      <c r="J222" s="271">
        <f>ROUND(I222*H222,2)</f>
        <v>0</v>
      </c>
      <c r="K222" s="267" t="s">
        <v>163</v>
      </c>
      <c r="L222" s="272"/>
      <c r="M222" s="273" t="s">
        <v>19</v>
      </c>
      <c r="N222" s="274" t="s">
        <v>43</v>
      </c>
      <c r="O222" s="85"/>
      <c r="P222" s="222">
        <f>O222*H222</f>
        <v>0</v>
      </c>
      <c r="Q222" s="222">
        <v>0.016</v>
      </c>
      <c r="R222" s="222">
        <f>Q222*H222</f>
        <v>0.032</v>
      </c>
      <c r="S222" s="222">
        <v>0</v>
      </c>
      <c r="T222" s="223">
        <f>S222*H222</f>
        <v>0</v>
      </c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R222" s="224" t="s">
        <v>290</v>
      </c>
      <c r="AT222" s="224" t="s">
        <v>709</v>
      </c>
      <c r="AU222" s="224" t="s">
        <v>81</v>
      </c>
      <c r="AY222" s="18" t="s">
        <v>156</v>
      </c>
      <c r="BE222" s="225">
        <f>IF(N222="základní",J222,0)</f>
        <v>0</v>
      </c>
      <c r="BF222" s="225">
        <f>IF(N222="snížená",J222,0)</f>
        <v>0</v>
      </c>
      <c r="BG222" s="225">
        <f>IF(N222="zákl. přenesená",J222,0)</f>
        <v>0</v>
      </c>
      <c r="BH222" s="225">
        <f>IF(N222="sníž. přenesená",J222,0)</f>
        <v>0</v>
      </c>
      <c r="BI222" s="225">
        <f>IF(N222="nulová",J222,0)</f>
        <v>0</v>
      </c>
      <c r="BJ222" s="18" t="s">
        <v>79</v>
      </c>
      <c r="BK222" s="225">
        <f>ROUND(I222*H222,2)</f>
        <v>0</v>
      </c>
      <c r="BL222" s="18" t="s">
        <v>219</v>
      </c>
      <c r="BM222" s="224" t="s">
        <v>861</v>
      </c>
    </row>
    <row r="223" spans="1:51" s="14" customFormat="1" ht="12">
      <c r="A223" s="14"/>
      <c r="B223" s="243"/>
      <c r="C223" s="244"/>
      <c r="D223" s="234" t="s">
        <v>599</v>
      </c>
      <c r="E223" s="245" t="s">
        <v>19</v>
      </c>
      <c r="F223" s="246" t="s">
        <v>858</v>
      </c>
      <c r="G223" s="244"/>
      <c r="H223" s="247">
        <v>2</v>
      </c>
      <c r="I223" s="248"/>
      <c r="J223" s="244"/>
      <c r="K223" s="244"/>
      <c r="L223" s="249"/>
      <c r="M223" s="250"/>
      <c r="N223" s="251"/>
      <c r="O223" s="251"/>
      <c r="P223" s="251"/>
      <c r="Q223" s="251"/>
      <c r="R223" s="251"/>
      <c r="S223" s="251"/>
      <c r="T223" s="252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53" t="s">
        <v>599</v>
      </c>
      <c r="AU223" s="253" t="s">
        <v>81</v>
      </c>
      <c r="AV223" s="14" t="s">
        <v>81</v>
      </c>
      <c r="AW223" s="14" t="s">
        <v>33</v>
      </c>
      <c r="AX223" s="14" t="s">
        <v>79</v>
      </c>
      <c r="AY223" s="253" t="s">
        <v>156</v>
      </c>
    </row>
    <row r="224" spans="1:65" s="2" customFormat="1" ht="12">
      <c r="A224" s="39"/>
      <c r="B224" s="40"/>
      <c r="C224" s="213" t="s">
        <v>486</v>
      </c>
      <c r="D224" s="213" t="s">
        <v>159</v>
      </c>
      <c r="E224" s="214" t="s">
        <v>862</v>
      </c>
      <c r="F224" s="215" t="s">
        <v>863</v>
      </c>
      <c r="G224" s="216" t="s">
        <v>172</v>
      </c>
      <c r="H224" s="217">
        <v>1</v>
      </c>
      <c r="I224" s="218"/>
      <c r="J224" s="219">
        <f>ROUND(I224*H224,2)</f>
        <v>0</v>
      </c>
      <c r="K224" s="215" t="s">
        <v>163</v>
      </c>
      <c r="L224" s="45"/>
      <c r="M224" s="220" t="s">
        <v>19</v>
      </c>
      <c r="N224" s="221" t="s">
        <v>43</v>
      </c>
      <c r="O224" s="85"/>
      <c r="P224" s="222">
        <f>O224*H224</f>
        <v>0</v>
      </c>
      <c r="Q224" s="222">
        <v>0</v>
      </c>
      <c r="R224" s="222">
        <f>Q224*H224</f>
        <v>0</v>
      </c>
      <c r="S224" s="222">
        <v>0</v>
      </c>
      <c r="T224" s="223">
        <f>S224*H224</f>
        <v>0</v>
      </c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R224" s="224" t="s">
        <v>219</v>
      </c>
      <c r="AT224" s="224" t="s">
        <v>159</v>
      </c>
      <c r="AU224" s="224" t="s">
        <v>81</v>
      </c>
      <c r="AY224" s="18" t="s">
        <v>156</v>
      </c>
      <c r="BE224" s="225">
        <f>IF(N224="základní",J224,0)</f>
        <v>0</v>
      </c>
      <c r="BF224" s="225">
        <f>IF(N224="snížená",J224,0)</f>
        <v>0</v>
      </c>
      <c r="BG224" s="225">
        <f>IF(N224="zákl. přenesená",J224,0)</f>
        <v>0</v>
      </c>
      <c r="BH224" s="225">
        <f>IF(N224="sníž. přenesená",J224,0)</f>
        <v>0</v>
      </c>
      <c r="BI224" s="225">
        <f>IF(N224="nulová",J224,0)</f>
        <v>0</v>
      </c>
      <c r="BJ224" s="18" t="s">
        <v>79</v>
      </c>
      <c r="BK224" s="225">
        <f>ROUND(I224*H224,2)</f>
        <v>0</v>
      </c>
      <c r="BL224" s="18" t="s">
        <v>219</v>
      </c>
      <c r="BM224" s="224" t="s">
        <v>864</v>
      </c>
    </row>
    <row r="225" spans="1:51" s="14" customFormat="1" ht="12">
      <c r="A225" s="14"/>
      <c r="B225" s="243"/>
      <c r="C225" s="244"/>
      <c r="D225" s="234" t="s">
        <v>599</v>
      </c>
      <c r="E225" s="245" t="s">
        <v>19</v>
      </c>
      <c r="F225" s="246" t="s">
        <v>865</v>
      </c>
      <c r="G225" s="244"/>
      <c r="H225" s="247">
        <v>1</v>
      </c>
      <c r="I225" s="248"/>
      <c r="J225" s="244"/>
      <c r="K225" s="244"/>
      <c r="L225" s="249"/>
      <c r="M225" s="250"/>
      <c r="N225" s="251"/>
      <c r="O225" s="251"/>
      <c r="P225" s="251"/>
      <c r="Q225" s="251"/>
      <c r="R225" s="251"/>
      <c r="S225" s="251"/>
      <c r="T225" s="252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53" t="s">
        <v>599</v>
      </c>
      <c r="AU225" s="253" t="s">
        <v>81</v>
      </c>
      <c r="AV225" s="14" t="s">
        <v>81</v>
      </c>
      <c r="AW225" s="14" t="s">
        <v>33</v>
      </c>
      <c r="AX225" s="14" t="s">
        <v>79</v>
      </c>
      <c r="AY225" s="253" t="s">
        <v>156</v>
      </c>
    </row>
    <row r="226" spans="1:65" s="2" customFormat="1" ht="12">
      <c r="A226" s="39"/>
      <c r="B226" s="40"/>
      <c r="C226" s="265" t="s">
        <v>488</v>
      </c>
      <c r="D226" s="265" t="s">
        <v>709</v>
      </c>
      <c r="E226" s="266" t="s">
        <v>866</v>
      </c>
      <c r="F226" s="267" t="s">
        <v>867</v>
      </c>
      <c r="G226" s="268" t="s">
        <v>172</v>
      </c>
      <c r="H226" s="269">
        <v>1</v>
      </c>
      <c r="I226" s="270"/>
      <c r="J226" s="271">
        <f>ROUND(I226*H226,2)</f>
        <v>0</v>
      </c>
      <c r="K226" s="267" t="s">
        <v>163</v>
      </c>
      <c r="L226" s="272"/>
      <c r="M226" s="273" t="s">
        <v>19</v>
      </c>
      <c r="N226" s="274" t="s">
        <v>43</v>
      </c>
      <c r="O226" s="85"/>
      <c r="P226" s="222">
        <f>O226*H226</f>
        <v>0</v>
      </c>
      <c r="Q226" s="222">
        <v>0.017</v>
      </c>
      <c r="R226" s="222">
        <f>Q226*H226</f>
        <v>0.017</v>
      </c>
      <c r="S226" s="222">
        <v>0</v>
      </c>
      <c r="T226" s="223">
        <f>S226*H226</f>
        <v>0</v>
      </c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R226" s="224" t="s">
        <v>290</v>
      </c>
      <c r="AT226" s="224" t="s">
        <v>709</v>
      </c>
      <c r="AU226" s="224" t="s">
        <v>81</v>
      </c>
      <c r="AY226" s="18" t="s">
        <v>156</v>
      </c>
      <c r="BE226" s="225">
        <f>IF(N226="základní",J226,0)</f>
        <v>0</v>
      </c>
      <c r="BF226" s="225">
        <f>IF(N226="snížená",J226,0)</f>
        <v>0</v>
      </c>
      <c r="BG226" s="225">
        <f>IF(N226="zákl. přenesená",J226,0)</f>
        <v>0</v>
      </c>
      <c r="BH226" s="225">
        <f>IF(N226="sníž. přenesená",J226,0)</f>
        <v>0</v>
      </c>
      <c r="BI226" s="225">
        <f>IF(N226="nulová",J226,0)</f>
        <v>0</v>
      </c>
      <c r="BJ226" s="18" t="s">
        <v>79</v>
      </c>
      <c r="BK226" s="225">
        <f>ROUND(I226*H226,2)</f>
        <v>0</v>
      </c>
      <c r="BL226" s="18" t="s">
        <v>219</v>
      </c>
      <c r="BM226" s="224" t="s">
        <v>868</v>
      </c>
    </row>
    <row r="227" spans="1:51" s="14" customFormat="1" ht="12">
      <c r="A227" s="14"/>
      <c r="B227" s="243"/>
      <c r="C227" s="244"/>
      <c r="D227" s="234" t="s">
        <v>599</v>
      </c>
      <c r="E227" s="245" t="s">
        <v>19</v>
      </c>
      <c r="F227" s="246" t="s">
        <v>865</v>
      </c>
      <c r="G227" s="244"/>
      <c r="H227" s="247">
        <v>1</v>
      </c>
      <c r="I227" s="248"/>
      <c r="J227" s="244"/>
      <c r="K227" s="244"/>
      <c r="L227" s="249"/>
      <c r="M227" s="250"/>
      <c r="N227" s="251"/>
      <c r="O227" s="251"/>
      <c r="P227" s="251"/>
      <c r="Q227" s="251"/>
      <c r="R227" s="251"/>
      <c r="S227" s="251"/>
      <c r="T227" s="252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53" t="s">
        <v>599</v>
      </c>
      <c r="AU227" s="253" t="s">
        <v>81</v>
      </c>
      <c r="AV227" s="14" t="s">
        <v>81</v>
      </c>
      <c r="AW227" s="14" t="s">
        <v>33</v>
      </c>
      <c r="AX227" s="14" t="s">
        <v>79</v>
      </c>
      <c r="AY227" s="253" t="s">
        <v>156</v>
      </c>
    </row>
    <row r="228" spans="1:65" s="2" customFormat="1" ht="12">
      <c r="A228" s="39"/>
      <c r="B228" s="40"/>
      <c r="C228" s="213" t="s">
        <v>492</v>
      </c>
      <c r="D228" s="213" t="s">
        <v>159</v>
      </c>
      <c r="E228" s="214" t="s">
        <v>869</v>
      </c>
      <c r="F228" s="215" t="s">
        <v>870</v>
      </c>
      <c r="G228" s="216" t="s">
        <v>172</v>
      </c>
      <c r="H228" s="217">
        <v>3</v>
      </c>
      <c r="I228" s="218"/>
      <c r="J228" s="219">
        <f>ROUND(I228*H228,2)</f>
        <v>0</v>
      </c>
      <c r="K228" s="215" t="s">
        <v>163</v>
      </c>
      <c r="L228" s="45"/>
      <c r="M228" s="220" t="s">
        <v>19</v>
      </c>
      <c r="N228" s="221" t="s">
        <v>43</v>
      </c>
      <c r="O228" s="85"/>
      <c r="P228" s="222">
        <f>O228*H228</f>
        <v>0</v>
      </c>
      <c r="Q228" s="222">
        <v>0</v>
      </c>
      <c r="R228" s="222">
        <f>Q228*H228</f>
        <v>0</v>
      </c>
      <c r="S228" s="222">
        <v>0</v>
      </c>
      <c r="T228" s="223">
        <f>S228*H228</f>
        <v>0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24" t="s">
        <v>219</v>
      </c>
      <c r="AT228" s="224" t="s">
        <v>159</v>
      </c>
      <c r="AU228" s="224" t="s">
        <v>81</v>
      </c>
      <c r="AY228" s="18" t="s">
        <v>156</v>
      </c>
      <c r="BE228" s="225">
        <f>IF(N228="základní",J228,0)</f>
        <v>0</v>
      </c>
      <c r="BF228" s="225">
        <f>IF(N228="snížená",J228,0)</f>
        <v>0</v>
      </c>
      <c r="BG228" s="225">
        <f>IF(N228="zákl. přenesená",J228,0)</f>
        <v>0</v>
      </c>
      <c r="BH228" s="225">
        <f>IF(N228="sníž. přenesená",J228,0)</f>
        <v>0</v>
      </c>
      <c r="BI228" s="225">
        <f>IF(N228="nulová",J228,0)</f>
        <v>0</v>
      </c>
      <c r="BJ228" s="18" t="s">
        <v>79</v>
      </c>
      <c r="BK228" s="225">
        <f>ROUND(I228*H228,2)</f>
        <v>0</v>
      </c>
      <c r="BL228" s="18" t="s">
        <v>219</v>
      </c>
      <c r="BM228" s="224" t="s">
        <v>871</v>
      </c>
    </row>
    <row r="229" spans="1:51" s="14" customFormat="1" ht="12">
      <c r="A229" s="14"/>
      <c r="B229" s="243"/>
      <c r="C229" s="244"/>
      <c r="D229" s="234" t="s">
        <v>599</v>
      </c>
      <c r="E229" s="245" t="s">
        <v>19</v>
      </c>
      <c r="F229" s="246" t="s">
        <v>865</v>
      </c>
      <c r="G229" s="244"/>
      <c r="H229" s="247">
        <v>1</v>
      </c>
      <c r="I229" s="248"/>
      <c r="J229" s="244"/>
      <c r="K229" s="244"/>
      <c r="L229" s="249"/>
      <c r="M229" s="250"/>
      <c r="N229" s="251"/>
      <c r="O229" s="251"/>
      <c r="P229" s="251"/>
      <c r="Q229" s="251"/>
      <c r="R229" s="251"/>
      <c r="S229" s="251"/>
      <c r="T229" s="252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53" t="s">
        <v>599</v>
      </c>
      <c r="AU229" s="253" t="s">
        <v>81</v>
      </c>
      <c r="AV229" s="14" t="s">
        <v>81</v>
      </c>
      <c r="AW229" s="14" t="s">
        <v>33</v>
      </c>
      <c r="AX229" s="14" t="s">
        <v>72</v>
      </c>
      <c r="AY229" s="253" t="s">
        <v>156</v>
      </c>
    </row>
    <row r="230" spans="1:51" s="14" customFormat="1" ht="12">
      <c r="A230" s="14"/>
      <c r="B230" s="243"/>
      <c r="C230" s="244"/>
      <c r="D230" s="234" t="s">
        <v>599</v>
      </c>
      <c r="E230" s="245" t="s">
        <v>19</v>
      </c>
      <c r="F230" s="246" t="s">
        <v>872</v>
      </c>
      <c r="G230" s="244"/>
      <c r="H230" s="247">
        <v>2</v>
      </c>
      <c r="I230" s="248"/>
      <c r="J230" s="244"/>
      <c r="K230" s="244"/>
      <c r="L230" s="249"/>
      <c r="M230" s="250"/>
      <c r="N230" s="251"/>
      <c r="O230" s="251"/>
      <c r="P230" s="251"/>
      <c r="Q230" s="251"/>
      <c r="R230" s="251"/>
      <c r="S230" s="251"/>
      <c r="T230" s="252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53" t="s">
        <v>599</v>
      </c>
      <c r="AU230" s="253" t="s">
        <v>81</v>
      </c>
      <c r="AV230" s="14" t="s">
        <v>81</v>
      </c>
      <c r="AW230" s="14" t="s">
        <v>33</v>
      </c>
      <c r="AX230" s="14" t="s">
        <v>72</v>
      </c>
      <c r="AY230" s="253" t="s">
        <v>156</v>
      </c>
    </row>
    <row r="231" spans="1:51" s="15" customFormat="1" ht="12">
      <c r="A231" s="15"/>
      <c r="B231" s="254"/>
      <c r="C231" s="255"/>
      <c r="D231" s="234" t="s">
        <v>599</v>
      </c>
      <c r="E231" s="256" t="s">
        <v>19</v>
      </c>
      <c r="F231" s="257" t="s">
        <v>603</v>
      </c>
      <c r="G231" s="255"/>
      <c r="H231" s="258">
        <v>3</v>
      </c>
      <c r="I231" s="259"/>
      <c r="J231" s="255"/>
      <c r="K231" s="255"/>
      <c r="L231" s="260"/>
      <c r="M231" s="261"/>
      <c r="N231" s="262"/>
      <c r="O231" s="262"/>
      <c r="P231" s="262"/>
      <c r="Q231" s="262"/>
      <c r="R231" s="262"/>
      <c r="S231" s="262"/>
      <c r="T231" s="263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T231" s="264" t="s">
        <v>599</v>
      </c>
      <c r="AU231" s="264" t="s">
        <v>81</v>
      </c>
      <c r="AV231" s="15" t="s">
        <v>164</v>
      </c>
      <c r="AW231" s="15" t="s">
        <v>33</v>
      </c>
      <c r="AX231" s="15" t="s">
        <v>79</v>
      </c>
      <c r="AY231" s="264" t="s">
        <v>156</v>
      </c>
    </row>
    <row r="232" spans="1:65" s="2" customFormat="1" ht="16.5" customHeight="1">
      <c r="A232" s="39"/>
      <c r="B232" s="40"/>
      <c r="C232" s="265" t="s">
        <v>496</v>
      </c>
      <c r="D232" s="265" t="s">
        <v>709</v>
      </c>
      <c r="E232" s="266" t="s">
        <v>873</v>
      </c>
      <c r="F232" s="267" t="s">
        <v>874</v>
      </c>
      <c r="G232" s="268" t="s">
        <v>172</v>
      </c>
      <c r="H232" s="269">
        <v>3</v>
      </c>
      <c r="I232" s="270"/>
      <c r="J232" s="271">
        <f>ROUND(I232*H232,2)</f>
        <v>0</v>
      </c>
      <c r="K232" s="267" t="s">
        <v>163</v>
      </c>
      <c r="L232" s="272"/>
      <c r="M232" s="273" t="s">
        <v>19</v>
      </c>
      <c r="N232" s="274" t="s">
        <v>43</v>
      </c>
      <c r="O232" s="85"/>
      <c r="P232" s="222">
        <f>O232*H232</f>
        <v>0</v>
      </c>
      <c r="Q232" s="222">
        <v>0.00015</v>
      </c>
      <c r="R232" s="222">
        <f>Q232*H232</f>
        <v>0.00045</v>
      </c>
      <c r="S232" s="222">
        <v>0</v>
      </c>
      <c r="T232" s="223">
        <f>S232*H232</f>
        <v>0</v>
      </c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R232" s="224" t="s">
        <v>290</v>
      </c>
      <c r="AT232" s="224" t="s">
        <v>709</v>
      </c>
      <c r="AU232" s="224" t="s">
        <v>81</v>
      </c>
      <c r="AY232" s="18" t="s">
        <v>156</v>
      </c>
      <c r="BE232" s="225">
        <f>IF(N232="základní",J232,0)</f>
        <v>0</v>
      </c>
      <c r="BF232" s="225">
        <f>IF(N232="snížená",J232,0)</f>
        <v>0</v>
      </c>
      <c r="BG232" s="225">
        <f>IF(N232="zákl. přenesená",J232,0)</f>
        <v>0</v>
      </c>
      <c r="BH232" s="225">
        <f>IF(N232="sníž. přenesená",J232,0)</f>
        <v>0</v>
      </c>
      <c r="BI232" s="225">
        <f>IF(N232="nulová",J232,0)</f>
        <v>0</v>
      </c>
      <c r="BJ232" s="18" t="s">
        <v>79</v>
      </c>
      <c r="BK232" s="225">
        <f>ROUND(I232*H232,2)</f>
        <v>0</v>
      </c>
      <c r="BL232" s="18" t="s">
        <v>219</v>
      </c>
      <c r="BM232" s="224" t="s">
        <v>875</v>
      </c>
    </row>
    <row r="233" spans="1:51" s="14" customFormat="1" ht="12">
      <c r="A233" s="14"/>
      <c r="B233" s="243"/>
      <c r="C233" s="244"/>
      <c r="D233" s="234" t="s">
        <v>599</v>
      </c>
      <c r="E233" s="245" t="s">
        <v>19</v>
      </c>
      <c r="F233" s="246" t="s">
        <v>865</v>
      </c>
      <c r="G233" s="244"/>
      <c r="H233" s="247">
        <v>1</v>
      </c>
      <c r="I233" s="248"/>
      <c r="J233" s="244"/>
      <c r="K233" s="244"/>
      <c r="L233" s="249"/>
      <c r="M233" s="250"/>
      <c r="N233" s="251"/>
      <c r="O233" s="251"/>
      <c r="P233" s="251"/>
      <c r="Q233" s="251"/>
      <c r="R233" s="251"/>
      <c r="S233" s="251"/>
      <c r="T233" s="252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53" t="s">
        <v>599</v>
      </c>
      <c r="AU233" s="253" t="s">
        <v>81</v>
      </c>
      <c r="AV233" s="14" t="s">
        <v>81</v>
      </c>
      <c r="AW233" s="14" t="s">
        <v>33</v>
      </c>
      <c r="AX233" s="14" t="s">
        <v>72</v>
      </c>
      <c r="AY233" s="253" t="s">
        <v>156</v>
      </c>
    </row>
    <row r="234" spans="1:51" s="14" customFormat="1" ht="12">
      <c r="A234" s="14"/>
      <c r="B234" s="243"/>
      <c r="C234" s="244"/>
      <c r="D234" s="234" t="s">
        <v>599</v>
      </c>
      <c r="E234" s="245" t="s">
        <v>19</v>
      </c>
      <c r="F234" s="246" t="s">
        <v>872</v>
      </c>
      <c r="G234" s="244"/>
      <c r="H234" s="247">
        <v>2</v>
      </c>
      <c r="I234" s="248"/>
      <c r="J234" s="244"/>
      <c r="K234" s="244"/>
      <c r="L234" s="249"/>
      <c r="M234" s="250"/>
      <c r="N234" s="251"/>
      <c r="O234" s="251"/>
      <c r="P234" s="251"/>
      <c r="Q234" s="251"/>
      <c r="R234" s="251"/>
      <c r="S234" s="251"/>
      <c r="T234" s="252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53" t="s">
        <v>599</v>
      </c>
      <c r="AU234" s="253" t="s">
        <v>81</v>
      </c>
      <c r="AV234" s="14" t="s">
        <v>81</v>
      </c>
      <c r="AW234" s="14" t="s">
        <v>33</v>
      </c>
      <c r="AX234" s="14" t="s">
        <v>72</v>
      </c>
      <c r="AY234" s="253" t="s">
        <v>156</v>
      </c>
    </row>
    <row r="235" spans="1:51" s="15" customFormat="1" ht="12">
      <c r="A235" s="15"/>
      <c r="B235" s="254"/>
      <c r="C235" s="255"/>
      <c r="D235" s="234" t="s">
        <v>599</v>
      </c>
      <c r="E235" s="256" t="s">
        <v>19</v>
      </c>
      <c r="F235" s="257" t="s">
        <v>603</v>
      </c>
      <c r="G235" s="255"/>
      <c r="H235" s="258">
        <v>3</v>
      </c>
      <c r="I235" s="259"/>
      <c r="J235" s="255"/>
      <c r="K235" s="255"/>
      <c r="L235" s="260"/>
      <c r="M235" s="261"/>
      <c r="N235" s="262"/>
      <c r="O235" s="262"/>
      <c r="P235" s="262"/>
      <c r="Q235" s="262"/>
      <c r="R235" s="262"/>
      <c r="S235" s="262"/>
      <c r="T235" s="263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T235" s="264" t="s">
        <v>599</v>
      </c>
      <c r="AU235" s="264" t="s">
        <v>81</v>
      </c>
      <c r="AV235" s="15" t="s">
        <v>164</v>
      </c>
      <c r="AW235" s="15" t="s">
        <v>33</v>
      </c>
      <c r="AX235" s="15" t="s">
        <v>79</v>
      </c>
      <c r="AY235" s="264" t="s">
        <v>156</v>
      </c>
    </row>
    <row r="236" spans="1:65" s="2" customFormat="1" ht="16.5" customHeight="1">
      <c r="A236" s="39"/>
      <c r="B236" s="40"/>
      <c r="C236" s="265" t="s">
        <v>500</v>
      </c>
      <c r="D236" s="265" t="s">
        <v>709</v>
      </c>
      <c r="E236" s="266" t="s">
        <v>876</v>
      </c>
      <c r="F236" s="267" t="s">
        <v>877</v>
      </c>
      <c r="G236" s="268" t="s">
        <v>172</v>
      </c>
      <c r="H236" s="269">
        <v>3</v>
      </c>
      <c r="I236" s="270"/>
      <c r="J236" s="271">
        <f>ROUND(I236*H236,2)</f>
        <v>0</v>
      </c>
      <c r="K236" s="267" t="s">
        <v>163</v>
      </c>
      <c r="L236" s="272"/>
      <c r="M236" s="273" t="s">
        <v>19</v>
      </c>
      <c r="N236" s="274" t="s">
        <v>43</v>
      </c>
      <c r="O236" s="85"/>
      <c r="P236" s="222">
        <f>O236*H236</f>
        <v>0</v>
      </c>
      <c r="Q236" s="222">
        <v>0.00015</v>
      </c>
      <c r="R236" s="222">
        <f>Q236*H236</f>
        <v>0.00045</v>
      </c>
      <c r="S236" s="222">
        <v>0</v>
      </c>
      <c r="T236" s="223">
        <f>S236*H236</f>
        <v>0</v>
      </c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R236" s="224" t="s">
        <v>290</v>
      </c>
      <c r="AT236" s="224" t="s">
        <v>709</v>
      </c>
      <c r="AU236" s="224" t="s">
        <v>81</v>
      </c>
      <c r="AY236" s="18" t="s">
        <v>156</v>
      </c>
      <c r="BE236" s="225">
        <f>IF(N236="základní",J236,0)</f>
        <v>0</v>
      </c>
      <c r="BF236" s="225">
        <f>IF(N236="snížená",J236,0)</f>
        <v>0</v>
      </c>
      <c r="BG236" s="225">
        <f>IF(N236="zákl. přenesená",J236,0)</f>
        <v>0</v>
      </c>
      <c r="BH236" s="225">
        <f>IF(N236="sníž. přenesená",J236,0)</f>
        <v>0</v>
      </c>
      <c r="BI236" s="225">
        <f>IF(N236="nulová",J236,0)</f>
        <v>0</v>
      </c>
      <c r="BJ236" s="18" t="s">
        <v>79</v>
      </c>
      <c r="BK236" s="225">
        <f>ROUND(I236*H236,2)</f>
        <v>0</v>
      </c>
      <c r="BL236" s="18" t="s">
        <v>219</v>
      </c>
      <c r="BM236" s="224" t="s">
        <v>878</v>
      </c>
    </row>
    <row r="237" spans="1:51" s="14" customFormat="1" ht="12">
      <c r="A237" s="14"/>
      <c r="B237" s="243"/>
      <c r="C237" s="244"/>
      <c r="D237" s="234" t="s">
        <v>599</v>
      </c>
      <c r="E237" s="245" t="s">
        <v>19</v>
      </c>
      <c r="F237" s="246" t="s">
        <v>865</v>
      </c>
      <c r="G237" s="244"/>
      <c r="H237" s="247">
        <v>1</v>
      </c>
      <c r="I237" s="248"/>
      <c r="J237" s="244"/>
      <c r="K237" s="244"/>
      <c r="L237" s="249"/>
      <c r="M237" s="250"/>
      <c r="N237" s="251"/>
      <c r="O237" s="251"/>
      <c r="P237" s="251"/>
      <c r="Q237" s="251"/>
      <c r="R237" s="251"/>
      <c r="S237" s="251"/>
      <c r="T237" s="252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53" t="s">
        <v>599</v>
      </c>
      <c r="AU237" s="253" t="s">
        <v>81</v>
      </c>
      <c r="AV237" s="14" t="s">
        <v>81</v>
      </c>
      <c r="AW237" s="14" t="s">
        <v>33</v>
      </c>
      <c r="AX237" s="14" t="s">
        <v>72</v>
      </c>
      <c r="AY237" s="253" t="s">
        <v>156</v>
      </c>
    </row>
    <row r="238" spans="1:51" s="14" customFormat="1" ht="12">
      <c r="A238" s="14"/>
      <c r="B238" s="243"/>
      <c r="C238" s="244"/>
      <c r="D238" s="234" t="s">
        <v>599</v>
      </c>
      <c r="E238" s="245" t="s">
        <v>19</v>
      </c>
      <c r="F238" s="246" t="s">
        <v>872</v>
      </c>
      <c r="G238" s="244"/>
      <c r="H238" s="247">
        <v>2</v>
      </c>
      <c r="I238" s="248"/>
      <c r="J238" s="244"/>
      <c r="K238" s="244"/>
      <c r="L238" s="249"/>
      <c r="M238" s="250"/>
      <c r="N238" s="251"/>
      <c r="O238" s="251"/>
      <c r="P238" s="251"/>
      <c r="Q238" s="251"/>
      <c r="R238" s="251"/>
      <c r="S238" s="251"/>
      <c r="T238" s="252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53" t="s">
        <v>599</v>
      </c>
      <c r="AU238" s="253" t="s">
        <v>81</v>
      </c>
      <c r="AV238" s="14" t="s">
        <v>81</v>
      </c>
      <c r="AW238" s="14" t="s">
        <v>33</v>
      </c>
      <c r="AX238" s="14" t="s">
        <v>72</v>
      </c>
      <c r="AY238" s="253" t="s">
        <v>156</v>
      </c>
    </row>
    <row r="239" spans="1:51" s="15" customFormat="1" ht="12">
      <c r="A239" s="15"/>
      <c r="B239" s="254"/>
      <c r="C239" s="255"/>
      <c r="D239" s="234" t="s">
        <v>599</v>
      </c>
      <c r="E239" s="256" t="s">
        <v>19</v>
      </c>
      <c r="F239" s="257" t="s">
        <v>603</v>
      </c>
      <c r="G239" s="255"/>
      <c r="H239" s="258">
        <v>3</v>
      </c>
      <c r="I239" s="259"/>
      <c r="J239" s="255"/>
      <c r="K239" s="255"/>
      <c r="L239" s="260"/>
      <c r="M239" s="261"/>
      <c r="N239" s="262"/>
      <c r="O239" s="262"/>
      <c r="P239" s="262"/>
      <c r="Q239" s="262"/>
      <c r="R239" s="262"/>
      <c r="S239" s="262"/>
      <c r="T239" s="263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T239" s="264" t="s">
        <v>599</v>
      </c>
      <c r="AU239" s="264" t="s">
        <v>81</v>
      </c>
      <c r="AV239" s="15" t="s">
        <v>164</v>
      </c>
      <c r="AW239" s="15" t="s">
        <v>33</v>
      </c>
      <c r="AX239" s="15" t="s">
        <v>79</v>
      </c>
      <c r="AY239" s="264" t="s">
        <v>156</v>
      </c>
    </row>
    <row r="240" spans="1:65" s="2" customFormat="1" ht="12">
      <c r="A240" s="39"/>
      <c r="B240" s="40"/>
      <c r="C240" s="213" t="s">
        <v>504</v>
      </c>
      <c r="D240" s="213" t="s">
        <v>159</v>
      </c>
      <c r="E240" s="214" t="s">
        <v>879</v>
      </c>
      <c r="F240" s="215" t="s">
        <v>880</v>
      </c>
      <c r="G240" s="216" t="s">
        <v>172</v>
      </c>
      <c r="H240" s="217">
        <v>3</v>
      </c>
      <c r="I240" s="218"/>
      <c r="J240" s="219">
        <f>ROUND(I240*H240,2)</f>
        <v>0</v>
      </c>
      <c r="K240" s="215" t="s">
        <v>163</v>
      </c>
      <c r="L240" s="45"/>
      <c r="M240" s="220" t="s">
        <v>19</v>
      </c>
      <c r="N240" s="221" t="s">
        <v>43</v>
      </c>
      <c r="O240" s="85"/>
      <c r="P240" s="222">
        <f>O240*H240</f>
        <v>0</v>
      </c>
      <c r="Q240" s="222">
        <v>0</v>
      </c>
      <c r="R240" s="222">
        <f>Q240*H240</f>
        <v>0</v>
      </c>
      <c r="S240" s="222">
        <v>0</v>
      </c>
      <c r="T240" s="223">
        <f>S240*H240</f>
        <v>0</v>
      </c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R240" s="224" t="s">
        <v>219</v>
      </c>
      <c r="AT240" s="224" t="s">
        <v>159</v>
      </c>
      <c r="AU240" s="224" t="s">
        <v>81</v>
      </c>
      <c r="AY240" s="18" t="s">
        <v>156</v>
      </c>
      <c r="BE240" s="225">
        <f>IF(N240="základní",J240,0)</f>
        <v>0</v>
      </c>
      <c r="BF240" s="225">
        <f>IF(N240="snížená",J240,0)</f>
        <v>0</v>
      </c>
      <c r="BG240" s="225">
        <f>IF(N240="zákl. přenesená",J240,0)</f>
        <v>0</v>
      </c>
      <c r="BH240" s="225">
        <f>IF(N240="sníž. přenesená",J240,0)</f>
        <v>0</v>
      </c>
      <c r="BI240" s="225">
        <f>IF(N240="nulová",J240,0)</f>
        <v>0</v>
      </c>
      <c r="BJ240" s="18" t="s">
        <v>79</v>
      </c>
      <c r="BK240" s="225">
        <f>ROUND(I240*H240,2)</f>
        <v>0</v>
      </c>
      <c r="BL240" s="18" t="s">
        <v>219</v>
      </c>
      <c r="BM240" s="224" t="s">
        <v>881</v>
      </c>
    </row>
    <row r="241" spans="1:51" s="14" customFormat="1" ht="12">
      <c r="A241" s="14"/>
      <c r="B241" s="243"/>
      <c r="C241" s="244"/>
      <c r="D241" s="234" t="s">
        <v>599</v>
      </c>
      <c r="E241" s="245" t="s">
        <v>19</v>
      </c>
      <c r="F241" s="246" t="s">
        <v>865</v>
      </c>
      <c r="G241" s="244"/>
      <c r="H241" s="247">
        <v>1</v>
      </c>
      <c r="I241" s="248"/>
      <c r="J241" s="244"/>
      <c r="K241" s="244"/>
      <c r="L241" s="249"/>
      <c r="M241" s="250"/>
      <c r="N241" s="251"/>
      <c r="O241" s="251"/>
      <c r="P241" s="251"/>
      <c r="Q241" s="251"/>
      <c r="R241" s="251"/>
      <c r="S241" s="251"/>
      <c r="T241" s="252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T241" s="253" t="s">
        <v>599</v>
      </c>
      <c r="AU241" s="253" t="s">
        <v>81</v>
      </c>
      <c r="AV241" s="14" t="s">
        <v>81</v>
      </c>
      <c r="AW241" s="14" t="s">
        <v>33</v>
      </c>
      <c r="AX241" s="14" t="s">
        <v>72</v>
      </c>
      <c r="AY241" s="253" t="s">
        <v>156</v>
      </c>
    </row>
    <row r="242" spans="1:51" s="14" customFormat="1" ht="12">
      <c r="A242" s="14"/>
      <c r="B242" s="243"/>
      <c r="C242" s="244"/>
      <c r="D242" s="234" t="s">
        <v>599</v>
      </c>
      <c r="E242" s="245" t="s">
        <v>19</v>
      </c>
      <c r="F242" s="246" t="s">
        <v>872</v>
      </c>
      <c r="G242" s="244"/>
      <c r="H242" s="247">
        <v>2</v>
      </c>
      <c r="I242" s="248"/>
      <c r="J242" s="244"/>
      <c r="K242" s="244"/>
      <c r="L242" s="249"/>
      <c r="M242" s="250"/>
      <c r="N242" s="251"/>
      <c r="O242" s="251"/>
      <c r="P242" s="251"/>
      <c r="Q242" s="251"/>
      <c r="R242" s="251"/>
      <c r="S242" s="251"/>
      <c r="T242" s="252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53" t="s">
        <v>599</v>
      </c>
      <c r="AU242" s="253" t="s">
        <v>81</v>
      </c>
      <c r="AV242" s="14" t="s">
        <v>81</v>
      </c>
      <c r="AW242" s="14" t="s">
        <v>33</v>
      </c>
      <c r="AX242" s="14" t="s">
        <v>72</v>
      </c>
      <c r="AY242" s="253" t="s">
        <v>156</v>
      </c>
    </row>
    <row r="243" spans="1:51" s="15" customFormat="1" ht="12">
      <c r="A243" s="15"/>
      <c r="B243" s="254"/>
      <c r="C243" s="255"/>
      <c r="D243" s="234" t="s">
        <v>599</v>
      </c>
      <c r="E243" s="256" t="s">
        <v>19</v>
      </c>
      <c r="F243" s="257" t="s">
        <v>603</v>
      </c>
      <c r="G243" s="255"/>
      <c r="H243" s="258">
        <v>3</v>
      </c>
      <c r="I243" s="259"/>
      <c r="J243" s="255"/>
      <c r="K243" s="255"/>
      <c r="L243" s="260"/>
      <c r="M243" s="261"/>
      <c r="N243" s="262"/>
      <c r="O243" s="262"/>
      <c r="P243" s="262"/>
      <c r="Q243" s="262"/>
      <c r="R243" s="262"/>
      <c r="S243" s="262"/>
      <c r="T243" s="263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T243" s="264" t="s">
        <v>599</v>
      </c>
      <c r="AU243" s="264" t="s">
        <v>81</v>
      </c>
      <c r="AV243" s="15" t="s">
        <v>164</v>
      </c>
      <c r="AW243" s="15" t="s">
        <v>33</v>
      </c>
      <c r="AX243" s="15" t="s">
        <v>79</v>
      </c>
      <c r="AY243" s="264" t="s">
        <v>156</v>
      </c>
    </row>
    <row r="244" spans="1:65" s="2" customFormat="1" ht="16.5" customHeight="1">
      <c r="A244" s="39"/>
      <c r="B244" s="40"/>
      <c r="C244" s="265" t="s">
        <v>508</v>
      </c>
      <c r="D244" s="265" t="s">
        <v>709</v>
      </c>
      <c r="E244" s="266" t="s">
        <v>882</v>
      </c>
      <c r="F244" s="267" t="s">
        <v>883</v>
      </c>
      <c r="G244" s="268" t="s">
        <v>172</v>
      </c>
      <c r="H244" s="269">
        <v>3</v>
      </c>
      <c r="I244" s="270"/>
      <c r="J244" s="271">
        <f>ROUND(I244*H244,2)</f>
        <v>0</v>
      </c>
      <c r="K244" s="267" t="s">
        <v>163</v>
      </c>
      <c r="L244" s="272"/>
      <c r="M244" s="273" t="s">
        <v>19</v>
      </c>
      <c r="N244" s="274" t="s">
        <v>43</v>
      </c>
      <c r="O244" s="85"/>
      <c r="P244" s="222">
        <f>O244*H244</f>
        <v>0</v>
      </c>
      <c r="Q244" s="222">
        <v>0.0022</v>
      </c>
      <c r="R244" s="222">
        <f>Q244*H244</f>
        <v>0.0066</v>
      </c>
      <c r="S244" s="222">
        <v>0</v>
      </c>
      <c r="T244" s="223">
        <f>S244*H244</f>
        <v>0</v>
      </c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R244" s="224" t="s">
        <v>290</v>
      </c>
      <c r="AT244" s="224" t="s">
        <v>709</v>
      </c>
      <c r="AU244" s="224" t="s">
        <v>81</v>
      </c>
      <c r="AY244" s="18" t="s">
        <v>156</v>
      </c>
      <c r="BE244" s="225">
        <f>IF(N244="základní",J244,0)</f>
        <v>0</v>
      </c>
      <c r="BF244" s="225">
        <f>IF(N244="snížená",J244,0)</f>
        <v>0</v>
      </c>
      <c r="BG244" s="225">
        <f>IF(N244="zákl. přenesená",J244,0)</f>
        <v>0</v>
      </c>
      <c r="BH244" s="225">
        <f>IF(N244="sníž. přenesená",J244,0)</f>
        <v>0</v>
      </c>
      <c r="BI244" s="225">
        <f>IF(N244="nulová",J244,0)</f>
        <v>0</v>
      </c>
      <c r="BJ244" s="18" t="s">
        <v>79</v>
      </c>
      <c r="BK244" s="225">
        <f>ROUND(I244*H244,2)</f>
        <v>0</v>
      </c>
      <c r="BL244" s="18" t="s">
        <v>219</v>
      </c>
      <c r="BM244" s="224" t="s">
        <v>884</v>
      </c>
    </row>
    <row r="245" spans="1:51" s="14" customFormat="1" ht="12">
      <c r="A245" s="14"/>
      <c r="B245" s="243"/>
      <c r="C245" s="244"/>
      <c r="D245" s="234" t="s">
        <v>599</v>
      </c>
      <c r="E245" s="245" t="s">
        <v>19</v>
      </c>
      <c r="F245" s="246" t="s">
        <v>865</v>
      </c>
      <c r="G245" s="244"/>
      <c r="H245" s="247">
        <v>1</v>
      </c>
      <c r="I245" s="248"/>
      <c r="J245" s="244"/>
      <c r="K245" s="244"/>
      <c r="L245" s="249"/>
      <c r="M245" s="250"/>
      <c r="N245" s="251"/>
      <c r="O245" s="251"/>
      <c r="P245" s="251"/>
      <c r="Q245" s="251"/>
      <c r="R245" s="251"/>
      <c r="S245" s="251"/>
      <c r="T245" s="252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53" t="s">
        <v>599</v>
      </c>
      <c r="AU245" s="253" t="s">
        <v>81</v>
      </c>
      <c r="AV245" s="14" t="s">
        <v>81</v>
      </c>
      <c r="AW245" s="14" t="s">
        <v>33</v>
      </c>
      <c r="AX245" s="14" t="s">
        <v>72</v>
      </c>
      <c r="AY245" s="253" t="s">
        <v>156</v>
      </c>
    </row>
    <row r="246" spans="1:51" s="14" customFormat="1" ht="12">
      <c r="A246" s="14"/>
      <c r="B246" s="243"/>
      <c r="C246" s="244"/>
      <c r="D246" s="234" t="s">
        <v>599</v>
      </c>
      <c r="E246" s="245" t="s">
        <v>19</v>
      </c>
      <c r="F246" s="246" t="s">
        <v>872</v>
      </c>
      <c r="G246" s="244"/>
      <c r="H246" s="247">
        <v>2</v>
      </c>
      <c r="I246" s="248"/>
      <c r="J246" s="244"/>
      <c r="K246" s="244"/>
      <c r="L246" s="249"/>
      <c r="M246" s="250"/>
      <c r="N246" s="251"/>
      <c r="O246" s="251"/>
      <c r="P246" s="251"/>
      <c r="Q246" s="251"/>
      <c r="R246" s="251"/>
      <c r="S246" s="251"/>
      <c r="T246" s="252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53" t="s">
        <v>599</v>
      </c>
      <c r="AU246" s="253" t="s">
        <v>81</v>
      </c>
      <c r="AV246" s="14" t="s">
        <v>81</v>
      </c>
      <c r="AW246" s="14" t="s">
        <v>33</v>
      </c>
      <c r="AX246" s="14" t="s">
        <v>72</v>
      </c>
      <c r="AY246" s="253" t="s">
        <v>156</v>
      </c>
    </row>
    <row r="247" spans="1:51" s="15" customFormat="1" ht="12">
      <c r="A247" s="15"/>
      <c r="B247" s="254"/>
      <c r="C247" s="255"/>
      <c r="D247" s="234" t="s">
        <v>599</v>
      </c>
      <c r="E247" s="256" t="s">
        <v>19</v>
      </c>
      <c r="F247" s="257" t="s">
        <v>603</v>
      </c>
      <c r="G247" s="255"/>
      <c r="H247" s="258">
        <v>3</v>
      </c>
      <c r="I247" s="259"/>
      <c r="J247" s="255"/>
      <c r="K247" s="255"/>
      <c r="L247" s="260"/>
      <c r="M247" s="261"/>
      <c r="N247" s="262"/>
      <c r="O247" s="262"/>
      <c r="P247" s="262"/>
      <c r="Q247" s="262"/>
      <c r="R247" s="262"/>
      <c r="S247" s="262"/>
      <c r="T247" s="263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T247" s="264" t="s">
        <v>599</v>
      </c>
      <c r="AU247" s="264" t="s">
        <v>81</v>
      </c>
      <c r="AV247" s="15" t="s">
        <v>164</v>
      </c>
      <c r="AW247" s="15" t="s">
        <v>33</v>
      </c>
      <c r="AX247" s="15" t="s">
        <v>79</v>
      </c>
      <c r="AY247" s="264" t="s">
        <v>156</v>
      </c>
    </row>
    <row r="248" spans="1:65" s="2" customFormat="1" ht="12">
      <c r="A248" s="39"/>
      <c r="B248" s="40"/>
      <c r="C248" s="213" t="s">
        <v>512</v>
      </c>
      <c r="D248" s="213" t="s">
        <v>159</v>
      </c>
      <c r="E248" s="214" t="s">
        <v>885</v>
      </c>
      <c r="F248" s="215" t="s">
        <v>886</v>
      </c>
      <c r="G248" s="216" t="s">
        <v>172</v>
      </c>
      <c r="H248" s="217">
        <v>3</v>
      </c>
      <c r="I248" s="218"/>
      <c r="J248" s="219">
        <f>ROUND(I248*H248,2)</f>
        <v>0</v>
      </c>
      <c r="K248" s="215" t="s">
        <v>163</v>
      </c>
      <c r="L248" s="45"/>
      <c r="M248" s="220" t="s">
        <v>19</v>
      </c>
      <c r="N248" s="221" t="s">
        <v>43</v>
      </c>
      <c r="O248" s="85"/>
      <c r="P248" s="222">
        <f>O248*H248</f>
        <v>0</v>
      </c>
      <c r="Q248" s="222">
        <v>0</v>
      </c>
      <c r="R248" s="222">
        <f>Q248*H248</f>
        <v>0</v>
      </c>
      <c r="S248" s="222">
        <v>0.024</v>
      </c>
      <c r="T248" s="223">
        <f>S248*H248</f>
        <v>0.07200000000000001</v>
      </c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R248" s="224" t="s">
        <v>219</v>
      </c>
      <c r="AT248" s="224" t="s">
        <v>159</v>
      </c>
      <c r="AU248" s="224" t="s">
        <v>81</v>
      </c>
      <c r="AY248" s="18" t="s">
        <v>156</v>
      </c>
      <c r="BE248" s="225">
        <f>IF(N248="základní",J248,0)</f>
        <v>0</v>
      </c>
      <c r="BF248" s="225">
        <f>IF(N248="snížená",J248,0)</f>
        <v>0</v>
      </c>
      <c r="BG248" s="225">
        <f>IF(N248="zákl. přenesená",J248,0)</f>
        <v>0</v>
      </c>
      <c r="BH248" s="225">
        <f>IF(N248="sníž. přenesená",J248,0)</f>
        <v>0</v>
      </c>
      <c r="BI248" s="225">
        <f>IF(N248="nulová",J248,0)</f>
        <v>0</v>
      </c>
      <c r="BJ248" s="18" t="s">
        <v>79</v>
      </c>
      <c r="BK248" s="225">
        <f>ROUND(I248*H248,2)</f>
        <v>0</v>
      </c>
      <c r="BL248" s="18" t="s">
        <v>219</v>
      </c>
      <c r="BM248" s="224" t="s">
        <v>887</v>
      </c>
    </row>
    <row r="249" spans="1:51" s="14" customFormat="1" ht="12">
      <c r="A249" s="14"/>
      <c r="B249" s="243"/>
      <c r="C249" s="244"/>
      <c r="D249" s="234" t="s">
        <v>599</v>
      </c>
      <c r="E249" s="245" t="s">
        <v>19</v>
      </c>
      <c r="F249" s="246" t="s">
        <v>865</v>
      </c>
      <c r="G249" s="244"/>
      <c r="H249" s="247">
        <v>1</v>
      </c>
      <c r="I249" s="248"/>
      <c r="J249" s="244"/>
      <c r="K249" s="244"/>
      <c r="L249" s="249"/>
      <c r="M249" s="250"/>
      <c r="N249" s="251"/>
      <c r="O249" s="251"/>
      <c r="P249" s="251"/>
      <c r="Q249" s="251"/>
      <c r="R249" s="251"/>
      <c r="S249" s="251"/>
      <c r="T249" s="252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53" t="s">
        <v>599</v>
      </c>
      <c r="AU249" s="253" t="s">
        <v>81</v>
      </c>
      <c r="AV249" s="14" t="s">
        <v>81</v>
      </c>
      <c r="AW249" s="14" t="s">
        <v>33</v>
      </c>
      <c r="AX249" s="14" t="s">
        <v>72</v>
      </c>
      <c r="AY249" s="253" t="s">
        <v>156</v>
      </c>
    </row>
    <row r="250" spans="1:51" s="14" customFormat="1" ht="12">
      <c r="A250" s="14"/>
      <c r="B250" s="243"/>
      <c r="C250" s="244"/>
      <c r="D250" s="234" t="s">
        <v>599</v>
      </c>
      <c r="E250" s="245" t="s">
        <v>19</v>
      </c>
      <c r="F250" s="246" t="s">
        <v>872</v>
      </c>
      <c r="G250" s="244"/>
      <c r="H250" s="247">
        <v>2</v>
      </c>
      <c r="I250" s="248"/>
      <c r="J250" s="244"/>
      <c r="K250" s="244"/>
      <c r="L250" s="249"/>
      <c r="M250" s="250"/>
      <c r="N250" s="251"/>
      <c r="O250" s="251"/>
      <c r="P250" s="251"/>
      <c r="Q250" s="251"/>
      <c r="R250" s="251"/>
      <c r="S250" s="251"/>
      <c r="T250" s="252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253" t="s">
        <v>599</v>
      </c>
      <c r="AU250" s="253" t="s">
        <v>81</v>
      </c>
      <c r="AV250" s="14" t="s">
        <v>81</v>
      </c>
      <c r="AW250" s="14" t="s">
        <v>33</v>
      </c>
      <c r="AX250" s="14" t="s">
        <v>72</v>
      </c>
      <c r="AY250" s="253" t="s">
        <v>156</v>
      </c>
    </row>
    <row r="251" spans="1:51" s="15" customFormat="1" ht="12">
      <c r="A251" s="15"/>
      <c r="B251" s="254"/>
      <c r="C251" s="255"/>
      <c r="D251" s="234" t="s">
        <v>599</v>
      </c>
      <c r="E251" s="256" t="s">
        <v>19</v>
      </c>
      <c r="F251" s="257" t="s">
        <v>603</v>
      </c>
      <c r="G251" s="255"/>
      <c r="H251" s="258">
        <v>3</v>
      </c>
      <c r="I251" s="259"/>
      <c r="J251" s="255"/>
      <c r="K251" s="255"/>
      <c r="L251" s="260"/>
      <c r="M251" s="261"/>
      <c r="N251" s="262"/>
      <c r="O251" s="262"/>
      <c r="P251" s="262"/>
      <c r="Q251" s="262"/>
      <c r="R251" s="262"/>
      <c r="S251" s="262"/>
      <c r="T251" s="263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T251" s="264" t="s">
        <v>599</v>
      </c>
      <c r="AU251" s="264" t="s">
        <v>81</v>
      </c>
      <c r="AV251" s="15" t="s">
        <v>164</v>
      </c>
      <c r="AW251" s="15" t="s">
        <v>33</v>
      </c>
      <c r="AX251" s="15" t="s">
        <v>79</v>
      </c>
      <c r="AY251" s="264" t="s">
        <v>156</v>
      </c>
    </row>
    <row r="252" spans="1:65" s="2" customFormat="1" ht="33" customHeight="1">
      <c r="A252" s="39"/>
      <c r="B252" s="40"/>
      <c r="C252" s="213" t="s">
        <v>516</v>
      </c>
      <c r="D252" s="213" t="s">
        <v>159</v>
      </c>
      <c r="E252" s="214" t="s">
        <v>888</v>
      </c>
      <c r="F252" s="215" t="s">
        <v>889</v>
      </c>
      <c r="G252" s="216" t="s">
        <v>622</v>
      </c>
      <c r="H252" s="217">
        <v>21</v>
      </c>
      <c r="I252" s="218"/>
      <c r="J252" s="219">
        <f>ROUND(I252*H252,2)</f>
        <v>0</v>
      </c>
      <c r="K252" s="215" t="s">
        <v>19</v>
      </c>
      <c r="L252" s="45"/>
      <c r="M252" s="220" t="s">
        <v>19</v>
      </c>
      <c r="N252" s="221" t="s">
        <v>43</v>
      </c>
      <c r="O252" s="85"/>
      <c r="P252" s="222">
        <f>O252*H252</f>
        <v>0</v>
      </c>
      <c r="Q252" s="222">
        <v>0.045</v>
      </c>
      <c r="R252" s="222">
        <f>Q252*H252</f>
        <v>0.945</v>
      </c>
      <c r="S252" s="222">
        <v>0</v>
      </c>
      <c r="T252" s="223">
        <f>S252*H252</f>
        <v>0</v>
      </c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R252" s="224" t="s">
        <v>219</v>
      </c>
      <c r="AT252" s="224" t="s">
        <v>159</v>
      </c>
      <c r="AU252" s="224" t="s">
        <v>81</v>
      </c>
      <c r="AY252" s="18" t="s">
        <v>156</v>
      </c>
      <c r="BE252" s="225">
        <f>IF(N252="základní",J252,0)</f>
        <v>0</v>
      </c>
      <c r="BF252" s="225">
        <f>IF(N252="snížená",J252,0)</f>
        <v>0</v>
      </c>
      <c r="BG252" s="225">
        <f>IF(N252="zákl. přenesená",J252,0)</f>
        <v>0</v>
      </c>
      <c r="BH252" s="225">
        <f>IF(N252="sníž. přenesená",J252,0)</f>
        <v>0</v>
      </c>
      <c r="BI252" s="225">
        <f>IF(N252="nulová",J252,0)</f>
        <v>0</v>
      </c>
      <c r="BJ252" s="18" t="s">
        <v>79</v>
      </c>
      <c r="BK252" s="225">
        <f>ROUND(I252*H252,2)</f>
        <v>0</v>
      </c>
      <c r="BL252" s="18" t="s">
        <v>219</v>
      </c>
      <c r="BM252" s="224" t="s">
        <v>890</v>
      </c>
    </row>
    <row r="253" spans="1:51" s="14" customFormat="1" ht="12">
      <c r="A253" s="14"/>
      <c r="B253" s="243"/>
      <c r="C253" s="244"/>
      <c r="D253" s="234" t="s">
        <v>599</v>
      </c>
      <c r="E253" s="245" t="s">
        <v>19</v>
      </c>
      <c r="F253" s="246" t="s">
        <v>891</v>
      </c>
      <c r="G253" s="244"/>
      <c r="H253" s="247">
        <v>21</v>
      </c>
      <c r="I253" s="248"/>
      <c r="J253" s="244"/>
      <c r="K253" s="244"/>
      <c r="L253" s="249"/>
      <c r="M253" s="250"/>
      <c r="N253" s="251"/>
      <c r="O253" s="251"/>
      <c r="P253" s="251"/>
      <c r="Q253" s="251"/>
      <c r="R253" s="251"/>
      <c r="S253" s="251"/>
      <c r="T253" s="252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53" t="s">
        <v>599</v>
      </c>
      <c r="AU253" s="253" t="s">
        <v>81</v>
      </c>
      <c r="AV253" s="14" t="s">
        <v>81</v>
      </c>
      <c r="AW253" s="14" t="s">
        <v>33</v>
      </c>
      <c r="AX253" s="14" t="s">
        <v>79</v>
      </c>
      <c r="AY253" s="253" t="s">
        <v>156</v>
      </c>
    </row>
    <row r="254" spans="1:65" s="2" customFormat="1" ht="16.5" customHeight="1">
      <c r="A254" s="39"/>
      <c r="B254" s="40"/>
      <c r="C254" s="213" t="s">
        <v>520</v>
      </c>
      <c r="D254" s="213" t="s">
        <v>159</v>
      </c>
      <c r="E254" s="214" t="s">
        <v>892</v>
      </c>
      <c r="F254" s="215" t="s">
        <v>893</v>
      </c>
      <c r="G254" s="216" t="s">
        <v>622</v>
      </c>
      <c r="H254" s="217">
        <v>1</v>
      </c>
      <c r="I254" s="218"/>
      <c r="J254" s="219">
        <f>ROUND(I254*H254,2)</f>
        <v>0</v>
      </c>
      <c r="K254" s="215" t="s">
        <v>19</v>
      </c>
      <c r="L254" s="45"/>
      <c r="M254" s="220" t="s">
        <v>19</v>
      </c>
      <c r="N254" s="221" t="s">
        <v>43</v>
      </c>
      <c r="O254" s="85"/>
      <c r="P254" s="222">
        <f>O254*H254</f>
        <v>0</v>
      </c>
      <c r="Q254" s="222">
        <v>0.12</v>
      </c>
      <c r="R254" s="222">
        <f>Q254*H254</f>
        <v>0.12</v>
      </c>
      <c r="S254" s="222">
        <v>0</v>
      </c>
      <c r="T254" s="223">
        <f>S254*H254</f>
        <v>0</v>
      </c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R254" s="224" t="s">
        <v>219</v>
      </c>
      <c r="AT254" s="224" t="s">
        <v>159</v>
      </c>
      <c r="AU254" s="224" t="s">
        <v>81</v>
      </c>
      <c r="AY254" s="18" t="s">
        <v>156</v>
      </c>
      <c r="BE254" s="225">
        <f>IF(N254="základní",J254,0)</f>
        <v>0</v>
      </c>
      <c r="BF254" s="225">
        <f>IF(N254="snížená",J254,0)</f>
        <v>0</v>
      </c>
      <c r="BG254" s="225">
        <f>IF(N254="zákl. přenesená",J254,0)</f>
        <v>0</v>
      </c>
      <c r="BH254" s="225">
        <f>IF(N254="sníž. přenesená",J254,0)</f>
        <v>0</v>
      </c>
      <c r="BI254" s="225">
        <f>IF(N254="nulová",J254,0)</f>
        <v>0</v>
      </c>
      <c r="BJ254" s="18" t="s">
        <v>79</v>
      </c>
      <c r="BK254" s="225">
        <f>ROUND(I254*H254,2)</f>
        <v>0</v>
      </c>
      <c r="BL254" s="18" t="s">
        <v>219</v>
      </c>
      <c r="BM254" s="224" t="s">
        <v>894</v>
      </c>
    </row>
    <row r="255" spans="1:51" s="14" customFormat="1" ht="12">
      <c r="A255" s="14"/>
      <c r="B255" s="243"/>
      <c r="C255" s="244"/>
      <c r="D255" s="234" t="s">
        <v>599</v>
      </c>
      <c r="E255" s="245" t="s">
        <v>19</v>
      </c>
      <c r="F255" s="246" t="s">
        <v>895</v>
      </c>
      <c r="G255" s="244"/>
      <c r="H255" s="247">
        <v>1</v>
      </c>
      <c r="I255" s="248"/>
      <c r="J255" s="244"/>
      <c r="K255" s="244"/>
      <c r="L255" s="249"/>
      <c r="M255" s="250"/>
      <c r="N255" s="251"/>
      <c r="O255" s="251"/>
      <c r="P255" s="251"/>
      <c r="Q255" s="251"/>
      <c r="R255" s="251"/>
      <c r="S255" s="251"/>
      <c r="T255" s="252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53" t="s">
        <v>599</v>
      </c>
      <c r="AU255" s="253" t="s">
        <v>81</v>
      </c>
      <c r="AV255" s="14" t="s">
        <v>81</v>
      </c>
      <c r="AW255" s="14" t="s">
        <v>33</v>
      </c>
      <c r="AX255" s="14" t="s">
        <v>79</v>
      </c>
      <c r="AY255" s="253" t="s">
        <v>156</v>
      </c>
    </row>
    <row r="256" spans="1:65" s="2" customFormat="1" ht="12">
      <c r="A256" s="39"/>
      <c r="B256" s="40"/>
      <c r="C256" s="213" t="s">
        <v>524</v>
      </c>
      <c r="D256" s="213" t="s">
        <v>159</v>
      </c>
      <c r="E256" s="214" t="s">
        <v>896</v>
      </c>
      <c r="F256" s="215" t="s">
        <v>897</v>
      </c>
      <c r="G256" s="216" t="s">
        <v>622</v>
      </c>
      <c r="H256" s="217">
        <v>21</v>
      </c>
      <c r="I256" s="218"/>
      <c r="J256" s="219">
        <f>ROUND(I256*H256,2)</f>
        <v>0</v>
      </c>
      <c r="K256" s="215" t="s">
        <v>19</v>
      </c>
      <c r="L256" s="45"/>
      <c r="M256" s="220" t="s">
        <v>19</v>
      </c>
      <c r="N256" s="221" t="s">
        <v>43</v>
      </c>
      <c r="O256" s="85"/>
      <c r="P256" s="222">
        <f>O256*H256</f>
        <v>0</v>
      </c>
      <c r="Q256" s="222">
        <v>0</v>
      </c>
      <c r="R256" s="222">
        <f>Q256*H256</f>
        <v>0</v>
      </c>
      <c r="S256" s="222">
        <v>0</v>
      </c>
      <c r="T256" s="223">
        <f>S256*H256</f>
        <v>0</v>
      </c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R256" s="224" t="s">
        <v>219</v>
      </c>
      <c r="AT256" s="224" t="s">
        <v>159</v>
      </c>
      <c r="AU256" s="224" t="s">
        <v>81</v>
      </c>
      <c r="AY256" s="18" t="s">
        <v>156</v>
      </c>
      <c r="BE256" s="225">
        <f>IF(N256="základní",J256,0)</f>
        <v>0</v>
      </c>
      <c r="BF256" s="225">
        <f>IF(N256="snížená",J256,0)</f>
        <v>0</v>
      </c>
      <c r="BG256" s="225">
        <f>IF(N256="zákl. přenesená",J256,0)</f>
        <v>0</v>
      </c>
      <c r="BH256" s="225">
        <f>IF(N256="sníž. přenesená",J256,0)</f>
        <v>0</v>
      </c>
      <c r="BI256" s="225">
        <f>IF(N256="nulová",J256,0)</f>
        <v>0</v>
      </c>
      <c r="BJ256" s="18" t="s">
        <v>79</v>
      </c>
      <c r="BK256" s="225">
        <f>ROUND(I256*H256,2)</f>
        <v>0</v>
      </c>
      <c r="BL256" s="18" t="s">
        <v>219</v>
      </c>
      <c r="BM256" s="224" t="s">
        <v>898</v>
      </c>
    </row>
    <row r="257" spans="1:51" s="14" customFormat="1" ht="12">
      <c r="A257" s="14"/>
      <c r="B257" s="243"/>
      <c r="C257" s="244"/>
      <c r="D257" s="234" t="s">
        <v>599</v>
      </c>
      <c r="E257" s="245" t="s">
        <v>19</v>
      </c>
      <c r="F257" s="246" t="s">
        <v>891</v>
      </c>
      <c r="G257" s="244"/>
      <c r="H257" s="247">
        <v>21</v>
      </c>
      <c r="I257" s="248"/>
      <c r="J257" s="244"/>
      <c r="K257" s="244"/>
      <c r="L257" s="249"/>
      <c r="M257" s="250"/>
      <c r="N257" s="251"/>
      <c r="O257" s="251"/>
      <c r="P257" s="251"/>
      <c r="Q257" s="251"/>
      <c r="R257" s="251"/>
      <c r="S257" s="251"/>
      <c r="T257" s="252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53" t="s">
        <v>599</v>
      </c>
      <c r="AU257" s="253" t="s">
        <v>81</v>
      </c>
      <c r="AV257" s="14" t="s">
        <v>81</v>
      </c>
      <c r="AW257" s="14" t="s">
        <v>33</v>
      </c>
      <c r="AX257" s="14" t="s">
        <v>79</v>
      </c>
      <c r="AY257" s="253" t="s">
        <v>156</v>
      </c>
    </row>
    <row r="258" spans="1:65" s="2" customFormat="1" ht="44.25" customHeight="1">
      <c r="A258" s="39"/>
      <c r="B258" s="40"/>
      <c r="C258" s="213" t="s">
        <v>528</v>
      </c>
      <c r="D258" s="213" t="s">
        <v>159</v>
      </c>
      <c r="E258" s="214" t="s">
        <v>899</v>
      </c>
      <c r="F258" s="215" t="s">
        <v>900</v>
      </c>
      <c r="G258" s="216" t="s">
        <v>336</v>
      </c>
      <c r="H258" s="226"/>
      <c r="I258" s="218"/>
      <c r="J258" s="219">
        <f>ROUND(I258*H258,2)</f>
        <v>0</v>
      </c>
      <c r="K258" s="215" t="s">
        <v>163</v>
      </c>
      <c r="L258" s="45"/>
      <c r="M258" s="220" t="s">
        <v>19</v>
      </c>
      <c r="N258" s="221" t="s">
        <v>43</v>
      </c>
      <c r="O258" s="85"/>
      <c r="P258" s="222">
        <f>O258*H258</f>
        <v>0</v>
      </c>
      <c r="Q258" s="222">
        <v>0</v>
      </c>
      <c r="R258" s="222">
        <f>Q258*H258</f>
        <v>0</v>
      </c>
      <c r="S258" s="222">
        <v>0</v>
      </c>
      <c r="T258" s="223">
        <f>S258*H258</f>
        <v>0</v>
      </c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R258" s="224" t="s">
        <v>219</v>
      </c>
      <c r="AT258" s="224" t="s">
        <v>159</v>
      </c>
      <c r="AU258" s="224" t="s">
        <v>81</v>
      </c>
      <c r="AY258" s="18" t="s">
        <v>156</v>
      </c>
      <c r="BE258" s="225">
        <f>IF(N258="základní",J258,0)</f>
        <v>0</v>
      </c>
      <c r="BF258" s="225">
        <f>IF(N258="snížená",J258,0)</f>
        <v>0</v>
      </c>
      <c r="BG258" s="225">
        <f>IF(N258="zákl. přenesená",J258,0)</f>
        <v>0</v>
      </c>
      <c r="BH258" s="225">
        <f>IF(N258="sníž. přenesená",J258,0)</f>
        <v>0</v>
      </c>
      <c r="BI258" s="225">
        <f>IF(N258="nulová",J258,0)</f>
        <v>0</v>
      </c>
      <c r="BJ258" s="18" t="s">
        <v>79</v>
      </c>
      <c r="BK258" s="225">
        <f>ROUND(I258*H258,2)</f>
        <v>0</v>
      </c>
      <c r="BL258" s="18" t="s">
        <v>219</v>
      </c>
      <c r="BM258" s="224" t="s">
        <v>901</v>
      </c>
    </row>
    <row r="259" spans="1:63" s="12" customFormat="1" ht="22.8" customHeight="1">
      <c r="A259" s="12"/>
      <c r="B259" s="197"/>
      <c r="C259" s="198"/>
      <c r="D259" s="199" t="s">
        <v>71</v>
      </c>
      <c r="E259" s="211" t="s">
        <v>902</v>
      </c>
      <c r="F259" s="211" t="s">
        <v>903</v>
      </c>
      <c r="G259" s="198"/>
      <c r="H259" s="198"/>
      <c r="I259" s="201"/>
      <c r="J259" s="212">
        <f>BK259</f>
        <v>0</v>
      </c>
      <c r="K259" s="198"/>
      <c r="L259" s="203"/>
      <c r="M259" s="204"/>
      <c r="N259" s="205"/>
      <c r="O259" s="205"/>
      <c r="P259" s="206">
        <f>SUM(P260:P263)</f>
        <v>0</v>
      </c>
      <c r="Q259" s="205"/>
      <c r="R259" s="206">
        <f>SUM(R260:R263)</f>
        <v>0.00877779</v>
      </c>
      <c r="S259" s="205"/>
      <c r="T259" s="207">
        <f>SUM(T260:T263)</f>
        <v>0</v>
      </c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R259" s="208" t="s">
        <v>81</v>
      </c>
      <c r="AT259" s="209" t="s">
        <v>71</v>
      </c>
      <c r="AU259" s="209" t="s">
        <v>79</v>
      </c>
      <c r="AY259" s="208" t="s">
        <v>156</v>
      </c>
      <c r="BK259" s="210">
        <f>SUM(BK260:BK263)</f>
        <v>0</v>
      </c>
    </row>
    <row r="260" spans="1:65" s="2" customFormat="1" ht="12">
      <c r="A260" s="39"/>
      <c r="B260" s="40"/>
      <c r="C260" s="213" t="s">
        <v>532</v>
      </c>
      <c r="D260" s="213" t="s">
        <v>159</v>
      </c>
      <c r="E260" s="214" t="s">
        <v>904</v>
      </c>
      <c r="F260" s="215" t="s">
        <v>905</v>
      </c>
      <c r="G260" s="216" t="s">
        <v>162</v>
      </c>
      <c r="H260" s="217">
        <v>41.799</v>
      </c>
      <c r="I260" s="218"/>
      <c r="J260" s="219">
        <f>ROUND(I260*H260,2)</f>
        <v>0</v>
      </c>
      <c r="K260" s="215" t="s">
        <v>163</v>
      </c>
      <c r="L260" s="45"/>
      <c r="M260" s="220" t="s">
        <v>19</v>
      </c>
      <c r="N260" s="221" t="s">
        <v>43</v>
      </c>
      <c r="O260" s="85"/>
      <c r="P260" s="222">
        <f>O260*H260</f>
        <v>0</v>
      </c>
      <c r="Q260" s="222">
        <v>0.00021</v>
      </c>
      <c r="R260" s="222">
        <f>Q260*H260</f>
        <v>0.00877779</v>
      </c>
      <c r="S260" s="222">
        <v>0</v>
      </c>
      <c r="T260" s="223">
        <f>S260*H260</f>
        <v>0</v>
      </c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R260" s="224" t="s">
        <v>219</v>
      </c>
      <c r="AT260" s="224" t="s">
        <v>159</v>
      </c>
      <c r="AU260" s="224" t="s">
        <v>81</v>
      </c>
      <c r="AY260" s="18" t="s">
        <v>156</v>
      </c>
      <c r="BE260" s="225">
        <f>IF(N260="základní",J260,0)</f>
        <v>0</v>
      </c>
      <c r="BF260" s="225">
        <f>IF(N260="snížená",J260,0)</f>
        <v>0</v>
      </c>
      <c r="BG260" s="225">
        <f>IF(N260="zákl. přenesená",J260,0)</f>
        <v>0</v>
      </c>
      <c r="BH260" s="225">
        <f>IF(N260="sníž. přenesená",J260,0)</f>
        <v>0</v>
      </c>
      <c r="BI260" s="225">
        <f>IF(N260="nulová",J260,0)</f>
        <v>0</v>
      </c>
      <c r="BJ260" s="18" t="s">
        <v>79</v>
      </c>
      <c r="BK260" s="225">
        <f>ROUND(I260*H260,2)</f>
        <v>0</v>
      </c>
      <c r="BL260" s="18" t="s">
        <v>219</v>
      </c>
      <c r="BM260" s="224" t="s">
        <v>906</v>
      </c>
    </row>
    <row r="261" spans="1:51" s="14" customFormat="1" ht="12">
      <c r="A261" s="14"/>
      <c r="B261" s="243"/>
      <c r="C261" s="244"/>
      <c r="D261" s="234" t="s">
        <v>599</v>
      </c>
      <c r="E261" s="245" t="s">
        <v>19</v>
      </c>
      <c r="F261" s="246" t="s">
        <v>601</v>
      </c>
      <c r="G261" s="244"/>
      <c r="H261" s="247">
        <v>53.205</v>
      </c>
      <c r="I261" s="248"/>
      <c r="J261" s="244"/>
      <c r="K261" s="244"/>
      <c r="L261" s="249"/>
      <c r="M261" s="250"/>
      <c r="N261" s="251"/>
      <c r="O261" s="251"/>
      <c r="P261" s="251"/>
      <c r="Q261" s="251"/>
      <c r="R261" s="251"/>
      <c r="S261" s="251"/>
      <c r="T261" s="252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53" t="s">
        <v>599</v>
      </c>
      <c r="AU261" s="253" t="s">
        <v>81</v>
      </c>
      <c r="AV261" s="14" t="s">
        <v>81</v>
      </c>
      <c r="AW261" s="14" t="s">
        <v>33</v>
      </c>
      <c r="AX261" s="14" t="s">
        <v>72</v>
      </c>
      <c r="AY261" s="253" t="s">
        <v>156</v>
      </c>
    </row>
    <row r="262" spans="1:51" s="14" customFormat="1" ht="12">
      <c r="A262" s="14"/>
      <c r="B262" s="243"/>
      <c r="C262" s="244"/>
      <c r="D262" s="234" t="s">
        <v>599</v>
      </c>
      <c r="E262" s="245" t="s">
        <v>19</v>
      </c>
      <c r="F262" s="246" t="s">
        <v>602</v>
      </c>
      <c r="G262" s="244"/>
      <c r="H262" s="247">
        <v>-11.406</v>
      </c>
      <c r="I262" s="248"/>
      <c r="J262" s="244"/>
      <c r="K262" s="244"/>
      <c r="L262" s="249"/>
      <c r="M262" s="250"/>
      <c r="N262" s="251"/>
      <c r="O262" s="251"/>
      <c r="P262" s="251"/>
      <c r="Q262" s="251"/>
      <c r="R262" s="251"/>
      <c r="S262" s="251"/>
      <c r="T262" s="252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53" t="s">
        <v>599</v>
      </c>
      <c r="AU262" s="253" t="s">
        <v>81</v>
      </c>
      <c r="AV262" s="14" t="s">
        <v>81</v>
      </c>
      <c r="AW262" s="14" t="s">
        <v>33</v>
      </c>
      <c r="AX262" s="14" t="s">
        <v>72</v>
      </c>
      <c r="AY262" s="253" t="s">
        <v>156</v>
      </c>
    </row>
    <row r="263" spans="1:51" s="15" customFormat="1" ht="12">
      <c r="A263" s="15"/>
      <c r="B263" s="254"/>
      <c r="C263" s="255"/>
      <c r="D263" s="234" t="s">
        <v>599</v>
      </c>
      <c r="E263" s="256" t="s">
        <v>19</v>
      </c>
      <c r="F263" s="257" t="s">
        <v>603</v>
      </c>
      <c r="G263" s="255"/>
      <c r="H263" s="258">
        <v>41.799</v>
      </c>
      <c r="I263" s="259"/>
      <c r="J263" s="255"/>
      <c r="K263" s="255"/>
      <c r="L263" s="260"/>
      <c r="M263" s="261"/>
      <c r="N263" s="262"/>
      <c r="O263" s="262"/>
      <c r="P263" s="262"/>
      <c r="Q263" s="262"/>
      <c r="R263" s="262"/>
      <c r="S263" s="262"/>
      <c r="T263" s="263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T263" s="264" t="s">
        <v>599</v>
      </c>
      <c r="AU263" s="264" t="s">
        <v>81</v>
      </c>
      <c r="AV263" s="15" t="s">
        <v>164</v>
      </c>
      <c r="AW263" s="15" t="s">
        <v>33</v>
      </c>
      <c r="AX263" s="15" t="s">
        <v>79</v>
      </c>
      <c r="AY263" s="264" t="s">
        <v>156</v>
      </c>
    </row>
    <row r="264" spans="1:63" s="12" customFormat="1" ht="22.8" customHeight="1">
      <c r="A264" s="12"/>
      <c r="B264" s="197"/>
      <c r="C264" s="198"/>
      <c r="D264" s="199" t="s">
        <v>71</v>
      </c>
      <c r="E264" s="211" t="s">
        <v>371</v>
      </c>
      <c r="F264" s="211" t="s">
        <v>372</v>
      </c>
      <c r="G264" s="198"/>
      <c r="H264" s="198"/>
      <c r="I264" s="201"/>
      <c r="J264" s="212">
        <f>BK264</f>
        <v>0</v>
      </c>
      <c r="K264" s="198"/>
      <c r="L264" s="203"/>
      <c r="M264" s="204"/>
      <c r="N264" s="205"/>
      <c r="O264" s="205"/>
      <c r="P264" s="206">
        <f>SUM(P265:P279)</f>
        <v>0</v>
      </c>
      <c r="Q264" s="205"/>
      <c r="R264" s="206">
        <f>SUM(R265:R279)</f>
        <v>0.043090500000000004</v>
      </c>
      <c r="S264" s="205"/>
      <c r="T264" s="207">
        <f>SUM(T265:T279)</f>
        <v>0</v>
      </c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R264" s="208" t="s">
        <v>81</v>
      </c>
      <c r="AT264" s="209" t="s">
        <v>71</v>
      </c>
      <c r="AU264" s="209" t="s">
        <v>79</v>
      </c>
      <c r="AY264" s="208" t="s">
        <v>156</v>
      </c>
      <c r="BK264" s="210">
        <f>SUM(BK265:BK279)</f>
        <v>0</v>
      </c>
    </row>
    <row r="265" spans="1:65" s="2" customFormat="1" ht="12">
      <c r="A265" s="39"/>
      <c r="B265" s="40"/>
      <c r="C265" s="213" t="s">
        <v>536</v>
      </c>
      <c r="D265" s="213" t="s">
        <v>159</v>
      </c>
      <c r="E265" s="214" t="s">
        <v>907</v>
      </c>
      <c r="F265" s="215" t="s">
        <v>908</v>
      </c>
      <c r="G265" s="216" t="s">
        <v>162</v>
      </c>
      <c r="H265" s="217">
        <v>93.675</v>
      </c>
      <c r="I265" s="218"/>
      <c r="J265" s="219">
        <f>ROUND(I265*H265,2)</f>
        <v>0</v>
      </c>
      <c r="K265" s="215" t="s">
        <v>163</v>
      </c>
      <c r="L265" s="45"/>
      <c r="M265" s="220" t="s">
        <v>19</v>
      </c>
      <c r="N265" s="221" t="s">
        <v>43</v>
      </c>
      <c r="O265" s="85"/>
      <c r="P265" s="222">
        <f>O265*H265</f>
        <v>0</v>
      </c>
      <c r="Q265" s="222">
        <v>0</v>
      </c>
      <c r="R265" s="222">
        <f>Q265*H265</f>
        <v>0</v>
      </c>
      <c r="S265" s="222">
        <v>0</v>
      </c>
      <c r="T265" s="223">
        <f>S265*H265</f>
        <v>0</v>
      </c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R265" s="224" t="s">
        <v>219</v>
      </c>
      <c r="AT265" s="224" t="s">
        <v>159</v>
      </c>
      <c r="AU265" s="224" t="s">
        <v>81</v>
      </c>
      <c r="AY265" s="18" t="s">
        <v>156</v>
      </c>
      <c r="BE265" s="225">
        <f>IF(N265="základní",J265,0)</f>
        <v>0</v>
      </c>
      <c r="BF265" s="225">
        <f>IF(N265="snížená",J265,0)</f>
        <v>0</v>
      </c>
      <c r="BG265" s="225">
        <f>IF(N265="zákl. přenesená",J265,0)</f>
        <v>0</v>
      </c>
      <c r="BH265" s="225">
        <f>IF(N265="sníž. přenesená",J265,0)</f>
        <v>0</v>
      </c>
      <c r="BI265" s="225">
        <f>IF(N265="nulová",J265,0)</f>
        <v>0</v>
      </c>
      <c r="BJ265" s="18" t="s">
        <v>79</v>
      </c>
      <c r="BK265" s="225">
        <f>ROUND(I265*H265,2)</f>
        <v>0</v>
      </c>
      <c r="BL265" s="18" t="s">
        <v>219</v>
      </c>
      <c r="BM265" s="224" t="s">
        <v>909</v>
      </c>
    </row>
    <row r="266" spans="1:51" s="13" customFormat="1" ht="12">
      <c r="A266" s="13"/>
      <c r="B266" s="232"/>
      <c r="C266" s="233"/>
      <c r="D266" s="234" t="s">
        <v>599</v>
      </c>
      <c r="E266" s="235" t="s">
        <v>19</v>
      </c>
      <c r="F266" s="236" t="s">
        <v>910</v>
      </c>
      <c r="G266" s="233"/>
      <c r="H266" s="235" t="s">
        <v>19</v>
      </c>
      <c r="I266" s="237"/>
      <c r="J266" s="233"/>
      <c r="K266" s="233"/>
      <c r="L266" s="238"/>
      <c r="M266" s="239"/>
      <c r="N266" s="240"/>
      <c r="O266" s="240"/>
      <c r="P266" s="240"/>
      <c r="Q266" s="240"/>
      <c r="R266" s="240"/>
      <c r="S266" s="240"/>
      <c r="T266" s="241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42" t="s">
        <v>599</v>
      </c>
      <c r="AU266" s="242" t="s">
        <v>81</v>
      </c>
      <c r="AV266" s="13" t="s">
        <v>79</v>
      </c>
      <c r="AW266" s="13" t="s">
        <v>33</v>
      </c>
      <c r="AX266" s="13" t="s">
        <v>72</v>
      </c>
      <c r="AY266" s="242" t="s">
        <v>156</v>
      </c>
    </row>
    <row r="267" spans="1:51" s="14" customFormat="1" ht="12">
      <c r="A267" s="14"/>
      <c r="B267" s="243"/>
      <c r="C267" s="244"/>
      <c r="D267" s="234" t="s">
        <v>599</v>
      </c>
      <c r="E267" s="245" t="s">
        <v>19</v>
      </c>
      <c r="F267" s="246" t="s">
        <v>911</v>
      </c>
      <c r="G267" s="244"/>
      <c r="H267" s="247">
        <v>5.802</v>
      </c>
      <c r="I267" s="248"/>
      <c r="J267" s="244"/>
      <c r="K267" s="244"/>
      <c r="L267" s="249"/>
      <c r="M267" s="250"/>
      <c r="N267" s="251"/>
      <c r="O267" s="251"/>
      <c r="P267" s="251"/>
      <c r="Q267" s="251"/>
      <c r="R267" s="251"/>
      <c r="S267" s="251"/>
      <c r="T267" s="252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53" t="s">
        <v>599</v>
      </c>
      <c r="AU267" s="253" t="s">
        <v>81</v>
      </c>
      <c r="AV267" s="14" t="s">
        <v>81</v>
      </c>
      <c r="AW267" s="14" t="s">
        <v>33</v>
      </c>
      <c r="AX267" s="14" t="s">
        <v>72</v>
      </c>
      <c r="AY267" s="253" t="s">
        <v>156</v>
      </c>
    </row>
    <row r="268" spans="1:51" s="14" customFormat="1" ht="12">
      <c r="A268" s="14"/>
      <c r="B268" s="243"/>
      <c r="C268" s="244"/>
      <c r="D268" s="234" t="s">
        <v>599</v>
      </c>
      <c r="E268" s="245" t="s">
        <v>19</v>
      </c>
      <c r="F268" s="246" t="s">
        <v>607</v>
      </c>
      <c r="G268" s="244"/>
      <c r="H268" s="247">
        <v>87.873</v>
      </c>
      <c r="I268" s="248"/>
      <c r="J268" s="244"/>
      <c r="K268" s="244"/>
      <c r="L268" s="249"/>
      <c r="M268" s="250"/>
      <c r="N268" s="251"/>
      <c r="O268" s="251"/>
      <c r="P268" s="251"/>
      <c r="Q268" s="251"/>
      <c r="R268" s="251"/>
      <c r="S268" s="251"/>
      <c r="T268" s="252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T268" s="253" t="s">
        <v>599</v>
      </c>
      <c r="AU268" s="253" t="s">
        <v>81</v>
      </c>
      <c r="AV268" s="14" t="s">
        <v>81</v>
      </c>
      <c r="AW268" s="14" t="s">
        <v>33</v>
      </c>
      <c r="AX268" s="14" t="s">
        <v>72</v>
      </c>
      <c r="AY268" s="253" t="s">
        <v>156</v>
      </c>
    </row>
    <row r="269" spans="1:51" s="15" customFormat="1" ht="12">
      <c r="A269" s="15"/>
      <c r="B269" s="254"/>
      <c r="C269" s="255"/>
      <c r="D269" s="234" t="s">
        <v>599</v>
      </c>
      <c r="E269" s="256" t="s">
        <v>19</v>
      </c>
      <c r="F269" s="257" t="s">
        <v>603</v>
      </c>
      <c r="G269" s="255"/>
      <c r="H269" s="258">
        <v>93.675</v>
      </c>
      <c r="I269" s="259"/>
      <c r="J269" s="255"/>
      <c r="K269" s="255"/>
      <c r="L269" s="260"/>
      <c r="M269" s="261"/>
      <c r="N269" s="262"/>
      <c r="O269" s="262"/>
      <c r="P269" s="262"/>
      <c r="Q269" s="262"/>
      <c r="R269" s="262"/>
      <c r="S269" s="262"/>
      <c r="T269" s="263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T269" s="264" t="s">
        <v>599</v>
      </c>
      <c r="AU269" s="264" t="s">
        <v>81</v>
      </c>
      <c r="AV269" s="15" t="s">
        <v>164</v>
      </c>
      <c r="AW269" s="15" t="s">
        <v>33</v>
      </c>
      <c r="AX269" s="15" t="s">
        <v>79</v>
      </c>
      <c r="AY269" s="264" t="s">
        <v>156</v>
      </c>
    </row>
    <row r="270" spans="1:65" s="2" customFormat="1" ht="12">
      <c r="A270" s="39"/>
      <c r="B270" s="40"/>
      <c r="C270" s="213" t="s">
        <v>540</v>
      </c>
      <c r="D270" s="213" t="s">
        <v>159</v>
      </c>
      <c r="E270" s="214" t="s">
        <v>384</v>
      </c>
      <c r="F270" s="215" t="s">
        <v>385</v>
      </c>
      <c r="G270" s="216" t="s">
        <v>162</v>
      </c>
      <c r="H270" s="217">
        <v>93.675</v>
      </c>
      <c r="I270" s="218"/>
      <c r="J270" s="219">
        <f>ROUND(I270*H270,2)</f>
        <v>0</v>
      </c>
      <c r="K270" s="215" t="s">
        <v>163</v>
      </c>
      <c r="L270" s="45"/>
      <c r="M270" s="220" t="s">
        <v>19</v>
      </c>
      <c r="N270" s="221" t="s">
        <v>43</v>
      </c>
      <c r="O270" s="85"/>
      <c r="P270" s="222">
        <f>O270*H270</f>
        <v>0</v>
      </c>
      <c r="Q270" s="222">
        <v>0.0002</v>
      </c>
      <c r="R270" s="222">
        <f>Q270*H270</f>
        <v>0.018735</v>
      </c>
      <c r="S270" s="222">
        <v>0</v>
      </c>
      <c r="T270" s="223">
        <f>S270*H270</f>
        <v>0</v>
      </c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R270" s="224" t="s">
        <v>219</v>
      </c>
      <c r="AT270" s="224" t="s">
        <v>159</v>
      </c>
      <c r="AU270" s="224" t="s">
        <v>81</v>
      </c>
      <c r="AY270" s="18" t="s">
        <v>156</v>
      </c>
      <c r="BE270" s="225">
        <f>IF(N270="základní",J270,0)</f>
        <v>0</v>
      </c>
      <c r="BF270" s="225">
        <f>IF(N270="snížená",J270,0)</f>
        <v>0</v>
      </c>
      <c r="BG270" s="225">
        <f>IF(N270="zákl. přenesená",J270,0)</f>
        <v>0</v>
      </c>
      <c r="BH270" s="225">
        <f>IF(N270="sníž. přenesená",J270,0)</f>
        <v>0</v>
      </c>
      <c r="BI270" s="225">
        <f>IF(N270="nulová",J270,0)</f>
        <v>0</v>
      </c>
      <c r="BJ270" s="18" t="s">
        <v>79</v>
      </c>
      <c r="BK270" s="225">
        <f>ROUND(I270*H270,2)</f>
        <v>0</v>
      </c>
      <c r="BL270" s="18" t="s">
        <v>219</v>
      </c>
      <c r="BM270" s="224" t="s">
        <v>912</v>
      </c>
    </row>
    <row r="271" spans="1:51" s="13" customFormat="1" ht="12">
      <c r="A271" s="13"/>
      <c r="B271" s="232"/>
      <c r="C271" s="233"/>
      <c r="D271" s="234" t="s">
        <v>599</v>
      </c>
      <c r="E271" s="235" t="s">
        <v>19</v>
      </c>
      <c r="F271" s="236" t="s">
        <v>910</v>
      </c>
      <c r="G271" s="233"/>
      <c r="H271" s="235" t="s">
        <v>19</v>
      </c>
      <c r="I271" s="237"/>
      <c r="J271" s="233"/>
      <c r="K271" s="233"/>
      <c r="L271" s="238"/>
      <c r="M271" s="239"/>
      <c r="N271" s="240"/>
      <c r="O271" s="240"/>
      <c r="P271" s="240"/>
      <c r="Q271" s="240"/>
      <c r="R271" s="240"/>
      <c r="S271" s="240"/>
      <c r="T271" s="241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42" t="s">
        <v>599</v>
      </c>
      <c r="AU271" s="242" t="s">
        <v>81</v>
      </c>
      <c r="AV271" s="13" t="s">
        <v>79</v>
      </c>
      <c r="AW271" s="13" t="s">
        <v>33</v>
      </c>
      <c r="AX271" s="13" t="s">
        <v>72</v>
      </c>
      <c r="AY271" s="242" t="s">
        <v>156</v>
      </c>
    </row>
    <row r="272" spans="1:51" s="14" customFormat="1" ht="12">
      <c r="A272" s="14"/>
      <c r="B272" s="243"/>
      <c r="C272" s="244"/>
      <c r="D272" s="234" t="s">
        <v>599</v>
      </c>
      <c r="E272" s="245" t="s">
        <v>19</v>
      </c>
      <c r="F272" s="246" t="s">
        <v>911</v>
      </c>
      <c r="G272" s="244"/>
      <c r="H272" s="247">
        <v>5.802</v>
      </c>
      <c r="I272" s="248"/>
      <c r="J272" s="244"/>
      <c r="K272" s="244"/>
      <c r="L272" s="249"/>
      <c r="M272" s="250"/>
      <c r="N272" s="251"/>
      <c r="O272" s="251"/>
      <c r="P272" s="251"/>
      <c r="Q272" s="251"/>
      <c r="R272" s="251"/>
      <c r="S272" s="251"/>
      <c r="T272" s="252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T272" s="253" t="s">
        <v>599</v>
      </c>
      <c r="AU272" s="253" t="s">
        <v>81</v>
      </c>
      <c r="AV272" s="14" t="s">
        <v>81</v>
      </c>
      <c r="AW272" s="14" t="s">
        <v>33</v>
      </c>
      <c r="AX272" s="14" t="s">
        <v>72</v>
      </c>
      <c r="AY272" s="253" t="s">
        <v>156</v>
      </c>
    </row>
    <row r="273" spans="1:51" s="14" customFormat="1" ht="12">
      <c r="A273" s="14"/>
      <c r="B273" s="243"/>
      <c r="C273" s="244"/>
      <c r="D273" s="234" t="s">
        <v>599</v>
      </c>
      <c r="E273" s="245" t="s">
        <v>19</v>
      </c>
      <c r="F273" s="246" t="s">
        <v>607</v>
      </c>
      <c r="G273" s="244"/>
      <c r="H273" s="247">
        <v>87.873</v>
      </c>
      <c r="I273" s="248"/>
      <c r="J273" s="244"/>
      <c r="K273" s="244"/>
      <c r="L273" s="249"/>
      <c r="M273" s="250"/>
      <c r="N273" s="251"/>
      <c r="O273" s="251"/>
      <c r="P273" s="251"/>
      <c r="Q273" s="251"/>
      <c r="R273" s="251"/>
      <c r="S273" s="251"/>
      <c r="T273" s="252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T273" s="253" t="s">
        <v>599</v>
      </c>
      <c r="AU273" s="253" t="s">
        <v>81</v>
      </c>
      <c r="AV273" s="14" t="s">
        <v>81</v>
      </c>
      <c r="AW273" s="14" t="s">
        <v>33</v>
      </c>
      <c r="AX273" s="14" t="s">
        <v>72</v>
      </c>
      <c r="AY273" s="253" t="s">
        <v>156</v>
      </c>
    </row>
    <row r="274" spans="1:51" s="15" customFormat="1" ht="12">
      <c r="A274" s="15"/>
      <c r="B274" s="254"/>
      <c r="C274" s="255"/>
      <c r="D274" s="234" t="s">
        <v>599</v>
      </c>
      <c r="E274" s="256" t="s">
        <v>19</v>
      </c>
      <c r="F274" s="257" t="s">
        <v>603</v>
      </c>
      <c r="G274" s="255"/>
      <c r="H274" s="258">
        <v>93.675</v>
      </c>
      <c r="I274" s="259"/>
      <c r="J274" s="255"/>
      <c r="K274" s="255"/>
      <c r="L274" s="260"/>
      <c r="M274" s="261"/>
      <c r="N274" s="262"/>
      <c r="O274" s="262"/>
      <c r="P274" s="262"/>
      <c r="Q274" s="262"/>
      <c r="R274" s="262"/>
      <c r="S274" s="262"/>
      <c r="T274" s="263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T274" s="264" t="s">
        <v>599</v>
      </c>
      <c r="AU274" s="264" t="s">
        <v>81</v>
      </c>
      <c r="AV274" s="15" t="s">
        <v>164</v>
      </c>
      <c r="AW274" s="15" t="s">
        <v>33</v>
      </c>
      <c r="AX274" s="15" t="s">
        <v>79</v>
      </c>
      <c r="AY274" s="264" t="s">
        <v>156</v>
      </c>
    </row>
    <row r="275" spans="1:65" s="2" customFormat="1" ht="12">
      <c r="A275" s="39"/>
      <c r="B275" s="40"/>
      <c r="C275" s="213" t="s">
        <v>544</v>
      </c>
      <c r="D275" s="213" t="s">
        <v>159</v>
      </c>
      <c r="E275" s="214" t="s">
        <v>913</v>
      </c>
      <c r="F275" s="215" t="s">
        <v>914</v>
      </c>
      <c r="G275" s="216" t="s">
        <v>162</v>
      </c>
      <c r="H275" s="217">
        <v>93.675</v>
      </c>
      <c r="I275" s="218"/>
      <c r="J275" s="219">
        <f>ROUND(I275*H275,2)</f>
        <v>0</v>
      </c>
      <c r="K275" s="215" t="s">
        <v>163</v>
      </c>
      <c r="L275" s="45"/>
      <c r="M275" s="220" t="s">
        <v>19</v>
      </c>
      <c r="N275" s="221" t="s">
        <v>43</v>
      </c>
      <c r="O275" s="85"/>
      <c r="P275" s="222">
        <f>O275*H275</f>
        <v>0</v>
      </c>
      <c r="Q275" s="222">
        <v>0.00026</v>
      </c>
      <c r="R275" s="222">
        <f>Q275*H275</f>
        <v>0.0243555</v>
      </c>
      <c r="S275" s="222">
        <v>0</v>
      </c>
      <c r="T275" s="223">
        <f>S275*H275</f>
        <v>0</v>
      </c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R275" s="224" t="s">
        <v>219</v>
      </c>
      <c r="AT275" s="224" t="s">
        <v>159</v>
      </c>
      <c r="AU275" s="224" t="s">
        <v>81</v>
      </c>
      <c r="AY275" s="18" t="s">
        <v>156</v>
      </c>
      <c r="BE275" s="225">
        <f>IF(N275="základní",J275,0)</f>
        <v>0</v>
      </c>
      <c r="BF275" s="225">
        <f>IF(N275="snížená",J275,0)</f>
        <v>0</v>
      </c>
      <c r="BG275" s="225">
        <f>IF(N275="zákl. přenesená",J275,0)</f>
        <v>0</v>
      </c>
      <c r="BH275" s="225">
        <f>IF(N275="sníž. přenesená",J275,0)</f>
        <v>0</v>
      </c>
      <c r="BI275" s="225">
        <f>IF(N275="nulová",J275,0)</f>
        <v>0</v>
      </c>
      <c r="BJ275" s="18" t="s">
        <v>79</v>
      </c>
      <c r="BK275" s="225">
        <f>ROUND(I275*H275,2)</f>
        <v>0</v>
      </c>
      <c r="BL275" s="18" t="s">
        <v>219</v>
      </c>
      <c r="BM275" s="224" t="s">
        <v>915</v>
      </c>
    </row>
    <row r="276" spans="1:51" s="13" customFormat="1" ht="12">
      <c r="A276" s="13"/>
      <c r="B276" s="232"/>
      <c r="C276" s="233"/>
      <c r="D276" s="234" t="s">
        <v>599</v>
      </c>
      <c r="E276" s="235" t="s">
        <v>19</v>
      </c>
      <c r="F276" s="236" t="s">
        <v>910</v>
      </c>
      <c r="G276" s="233"/>
      <c r="H276" s="235" t="s">
        <v>19</v>
      </c>
      <c r="I276" s="237"/>
      <c r="J276" s="233"/>
      <c r="K276" s="233"/>
      <c r="L276" s="238"/>
      <c r="M276" s="239"/>
      <c r="N276" s="240"/>
      <c r="O276" s="240"/>
      <c r="P276" s="240"/>
      <c r="Q276" s="240"/>
      <c r="R276" s="240"/>
      <c r="S276" s="240"/>
      <c r="T276" s="241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42" t="s">
        <v>599</v>
      </c>
      <c r="AU276" s="242" t="s">
        <v>81</v>
      </c>
      <c r="AV276" s="13" t="s">
        <v>79</v>
      </c>
      <c r="AW276" s="13" t="s">
        <v>33</v>
      </c>
      <c r="AX276" s="13" t="s">
        <v>72</v>
      </c>
      <c r="AY276" s="242" t="s">
        <v>156</v>
      </c>
    </row>
    <row r="277" spans="1:51" s="14" customFormat="1" ht="12">
      <c r="A277" s="14"/>
      <c r="B277" s="243"/>
      <c r="C277" s="244"/>
      <c r="D277" s="234" t="s">
        <v>599</v>
      </c>
      <c r="E277" s="245" t="s">
        <v>19</v>
      </c>
      <c r="F277" s="246" t="s">
        <v>911</v>
      </c>
      <c r="G277" s="244"/>
      <c r="H277" s="247">
        <v>5.802</v>
      </c>
      <c r="I277" s="248"/>
      <c r="J277" s="244"/>
      <c r="K277" s="244"/>
      <c r="L277" s="249"/>
      <c r="M277" s="250"/>
      <c r="N277" s="251"/>
      <c r="O277" s="251"/>
      <c r="P277" s="251"/>
      <c r="Q277" s="251"/>
      <c r="R277" s="251"/>
      <c r="S277" s="251"/>
      <c r="T277" s="252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T277" s="253" t="s">
        <v>599</v>
      </c>
      <c r="AU277" s="253" t="s">
        <v>81</v>
      </c>
      <c r="AV277" s="14" t="s">
        <v>81</v>
      </c>
      <c r="AW277" s="14" t="s">
        <v>33</v>
      </c>
      <c r="AX277" s="14" t="s">
        <v>72</v>
      </c>
      <c r="AY277" s="253" t="s">
        <v>156</v>
      </c>
    </row>
    <row r="278" spans="1:51" s="14" customFormat="1" ht="12">
      <c r="A278" s="14"/>
      <c r="B278" s="243"/>
      <c r="C278" s="244"/>
      <c r="D278" s="234" t="s">
        <v>599</v>
      </c>
      <c r="E278" s="245" t="s">
        <v>19</v>
      </c>
      <c r="F278" s="246" t="s">
        <v>607</v>
      </c>
      <c r="G278" s="244"/>
      <c r="H278" s="247">
        <v>87.873</v>
      </c>
      <c r="I278" s="248"/>
      <c r="J278" s="244"/>
      <c r="K278" s="244"/>
      <c r="L278" s="249"/>
      <c r="M278" s="250"/>
      <c r="N278" s="251"/>
      <c r="O278" s="251"/>
      <c r="P278" s="251"/>
      <c r="Q278" s="251"/>
      <c r="R278" s="251"/>
      <c r="S278" s="251"/>
      <c r="T278" s="252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T278" s="253" t="s">
        <v>599</v>
      </c>
      <c r="AU278" s="253" t="s">
        <v>81</v>
      </c>
      <c r="AV278" s="14" t="s">
        <v>81</v>
      </c>
      <c r="AW278" s="14" t="s">
        <v>33</v>
      </c>
      <c r="AX278" s="14" t="s">
        <v>72</v>
      </c>
      <c r="AY278" s="253" t="s">
        <v>156</v>
      </c>
    </row>
    <row r="279" spans="1:51" s="15" customFormat="1" ht="12">
      <c r="A279" s="15"/>
      <c r="B279" s="254"/>
      <c r="C279" s="255"/>
      <c r="D279" s="234" t="s">
        <v>599</v>
      </c>
      <c r="E279" s="256" t="s">
        <v>19</v>
      </c>
      <c r="F279" s="257" t="s">
        <v>603</v>
      </c>
      <c r="G279" s="255"/>
      <c r="H279" s="258">
        <v>93.675</v>
      </c>
      <c r="I279" s="259"/>
      <c r="J279" s="255"/>
      <c r="K279" s="255"/>
      <c r="L279" s="260"/>
      <c r="M279" s="261"/>
      <c r="N279" s="262"/>
      <c r="O279" s="262"/>
      <c r="P279" s="262"/>
      <c r="Q279" s="262"/>
      <c r="R279" s="262"/>
      <c r="S279" s="262"/>
      <c r="T279" s="263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T279" s="264" t="s">
        <v>599</v>
      </c>
      <c r="AU279" s="264" t="s">
        <v>81</v>
      </c>
      <c r="AV279" s="15" t="s">
        <v>164</v>
      </c>
      <c r="AW279" s="15" t="s">
        <v>33</v>
      </c>
      <c r="AX279" s="15" t="s">
        <v>79</v>
      </c>
      <c r="AY279" s="264" t="s">
        <v>156</v>
      </c>
    </row>
    <row r="280" spans="1:63" s="12" customFormat="1" ht="25.9" customHeight="1">
      <c r="A280" s="12"/>
      <c r="B280" s="197"/>
      <c r="C280" s="198"/>
      <c r="D280" s="199" t="s">
        <v>71</v>
      </c>
      <c r="E280" s="200" t="s">
        <v>709</v>
      </c>
      <c r="F280" s="200" t="s">
        <v>916</v>
      </c>
      <c r="G280" s="198"/>
      <c r="H280" s="198"/>
      <c r="I280" s="201"/>
      <c r="J280" s="202">
        <f>BK280</f>
        <v>0</v>
      </c>
      <c r="K280" s="198"/>
      <c r="L280" s="203"/>
      <c r="M280" s="204"/>
      <c r="N280" s="205"/>
      <c r="O280" s="205"/>
      <c r="P280" s="206">
        <f>P281+P284</f>
        <v>0</v>
      </c>
      <c r="Q280" s="205"/>
      <c r="R280" s="206">
        <f>R281+R284</f>
        <v>0.01205</v>
      </c>
      <c r="S280" s="205"/>
      <c r="T280" s="207">
        <f>T281+T284</f>
        <v>0.1758</v>
      </c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R280" s="208" t="s">
        <v>169</v>
      </c>
      <c r="AT280" s="209" t="s">
        <v>71</v>
      </c>
      <c r="AU280" s="209" t="s">
        <v>72</v>
      </c>
      <c r="AY280" s="208" t="s">
        <v>156</v>
      </c>
      <c r="BK280" s="210">
        <f>BK281+BK284</f>
        <v>0</v>
      </c>
    </row>
    <row r="281" spans="1:63" s="12" customFormat="1" ht="22.8" customHeight="1">
      <c r="A281" s="12"/>
      <c r="B281" s="197"/>
      <c r="C281" s="198"/>
      <c r="D281" s="199" t="s">
        <v>71</v>
      </c>
      <c r="E281" s="211" t="s">
        <v>917</v>
      </c>
      <c r="F281" s="211" t="s">
        <v>918</v>
      </c>
      <c r="G281" s="198"/>
      <c r="H281" s="198"/>
      <c r="I281" s="201"/>
      <c r="J281" s="212">
        <f>BK281</f>
        <v>0</v>
      </c>
      <c r="K281" s="198"/>
      <c r="L281" s="203"/>
      <c r="M281" s="204"/>
      <c r="N281" s="205"/>
      <c r="O281" s="205"/>
      <c r="P281" s="206">
        <f>SUM(P282:P283)</f>
        <v>0</v>
      </c>
      <c r="Q281" s="205"/>
      <c r="R281" s="206">
        <f>SUM(R282:R283)</f>
        <v>0.0031</v>
      </c>
      <c r="S281" s="205"/>
      <c r="T281" s="207">
        <f>SUM(T282:T283)</f>
        <v>0</v>
      </c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R281" s="208" t="s">
        <v>169</v>
      </c>
      <c r="AT281" s="209" t="s">
        <v>71</v>
      </c>
      <c r="AU281" s="209" t="s">
        <v>79</v>
      </c>
      <c r="AY281" s="208" t="s">
        <v>156</v>
      </c>
      <c r="BK281" s="210">
        <f>SUM(BK282:BK283)</f>
        <v>0</v>
      </c>
    </row>
    <row r="282" spans="1:65" s="2" customFormat="1" ht="12">
      <c r="A282" s="39"/>
      <c r="B282" s="40"/>
      <c r="C282" s="213" t="s">
        <v>548</v>
      </c>
      <c r="D282" s="213" t="s">
        <v>159</v>
      </c>
      <c r="E282" s="214" t="s">
        <v>919</v>
      </c>
      <c r="F282" s="215" t="s">
        <v>920</v>
      </c>
      <c r="G282" s="216" t="s">
        <v>172</v>
      </c>
      <c r="H282" s="217">
        <v>62</v>
      </c>
      <c r="I282" s="218"/>
      <c r="J282" s="219">
        <f>ROUND(I282*H282,2)</f>
        <v>0</v>
      </c>
      <c r="K282" s="215" t="s">
        <v>729</v>
      </c>
      <c r="L282" s="45"/>
      <c r="M282" s="220" t="s">
        <v>19</v>
      </c>
      <c r="N282" s="221" t="s">
        <v>43</v>
      </c>
      <c r="O282" s="85"/>
      <c r="P282" s="222">
        <f>O282*H282</f>
        <v>0</v>
      </c>
      <c r="Q282" s="222">
        <v>0</v>
      </c>
      <c r="R282" s="222">
        <f>Q282*H282</f>
        <v>0</v>
      </c>
      <c r="S282" s="222">
        <v>0</v>
      </c>
      <c r="T282" s="223">
        <f>S282*H282</f>
        <v>0</v>
      </c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R282" s="224" t="s">
        <v>422</v>
      </c>
      <c r="AT282" s="224" t="s">
        <v>159</v>
      </c>
      <c r="AU282" s="224" t="s">
        <v>81</v>
      </c>
      <c r="AY282" s="18" t="s">
        <v>156</v>
      </c>
      <c r="BE282" s="225">
        <f>IF(N282="základní",J282,0)</f>
        <v>0</v>
      </c>
      <c r="BF282" s="225">
        <f>IF(N282="snížená",J282,0)</f>
        <v>0</v>
      </c>
      <c r="BG282" s="225">
        <f>IF(N282="zákl. přenesená",J282,0)</f>
        <v>0</v>
      </c>
      <c r="BH282" s="225">
        <f>IF(N282="sníž. přenesená",J282,0)</f>
        <v>0</v>
      </c>
      <c r="BI282" s="225">
        <f>IF(N282="nulová",J282,0)</f>
        <v>0</v>
      </c>
      <c r="BJ282" s="18" t="s">
        <v>79</v>
      </c>
      <c r="BK282" s="225">
        <f>ROUND(I282*H282,2)</f>
        <v>0</v>
      </c>
      <c r="BL282" s="18" t="s">
        <v>422</v>
      </c>
      <c r="BM282" s="224" t="s">
        <v>921</v>
      </c>
    </row>
    <row r="283" spans="1:65" s="2" customFormat="1" ht="12">
      <c r="A283" s="39"/>
      <c r="B283" s="40"/>
      <c r="C283" s="265" t="s">
        <v>552</v>
      </c>
      <c r="D283" s="265" t="s">
        <v>709</v>
      </c>
      <c r="E283" s="266" t="s">
        <v>922</v>
      </c>
      <c r="F283" s="267" t="s">
        <v>923</v>
      </c>
      <c r="G283" s="268" t="s">
        <v>924</v>
      </c>
      <c r="H283" s="269">
        <v>0.62</v>
      </c>
      <c r="I283" s="270"/>
      <c r="J283" s="271">
        <f>ROUND(I283*H283,2)</f>
        <v>0</v>
      </c>
      <c r="K283" s="267" t="s">
        <v>163</v>
      </c>
      <c r="L283" s="272"/>
      <c r="M283" s="273" t="s">
        <v>19</v>
      </c>
      <c r="N283" s="274" t="s">
        <v>43</v>
      </c>
      <c r="O283" s="85"/>
      <c r="P283" s="222">
        <f>O283*H283</f>
        <v>0</v>
      </c>
      <c r="Q283" s="222">
        <v>0.005</v>
      </c>
      <c r="R283" s="222">
        <f>Q283*H283</f>
        <v>0.0031</v>
      </c>
      <c r="S283" s="222">
        <v>0</v>
      </c>
      <c r="T283" s="223">
        <f>S283*H283</f>
        <v>0</v>
      </c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R283" s="224" t="s">
        <v>925</v>
      </c>
      <c r="AT283" s="224" t="s">
        <v>709</v>
      </c>
      <c r="AU283" s="224" t="s">
        <v>81</v>
      </c>
      <c r="AY283" s="18" t="s">
        <v>156</v>
      </c>
      <c r="BE283" s="225">
        <f>IF(N283="základní",J283,0)</f>
        <v>0</v>
      </c>
      <c r="BF283" s="225">
        <f>IF(N283="snížená",J283,0)</f>
        <v>0</v>
      </c>
      <c r="BG283" s="225">
        <f>IF(N283="zákl. přenesená",J283,0)</f>
        <v>0</v>
      </c>
      <c r="BH283" s="225">
        <f>IF(N283="sníž. přenesená",J283,0)</f>
        <v>0</v>
      </c>
      <c r="BI283" s="225">
        <f>IF(N283="nulová",J283,0)</f>
        <v>0</v>
      </c>
      <c r="BJ283" s="18" t="s">
        <v>79</v>
      </c>
      <c r="BK283" s="225">
        <f>ROUND(I283*H283,2)</f>
        <v>0</v>
      </c>
      <c r="BL283" s="18" t="s">
        <v>925</v>
      </c>
      <c r="BM283" s="224" t="s">
        <v>926</v>
      </c>
    </row>
    <row r="284" spans="1:63" s="12" customFormat="1" ht="22.8" customHeight="1">
      <c r="A284" s="12"/>
      <c r="B284" s="197"/>
      <c r="C284" s="198"/>
      <c r="D284" s="199" t="s">
        <v>71</v>
      </c>
      <c r="E284" s="211" t="s">
        <v>927</v>
      </c>
      <c r="F284" s="211" t="s">
        <v>928</v>
      </c>
      <c r="G284" s="198"/>
      <c r="H284" s="198"/>
      <c r="I284" s="201"/>
      <c r="J284" s="212">
        <f>BK284</f>
        <v>0</v>
      </c>
      <c r="K284" s="198"/>
      <c r="L284" s="203"/>
      <c r="M284" s="204"/>
      <c r="N284" s="205"/>
      <c r="O284" s="205"/>
      <c r="P284" s="206">
        <f>SUM(P285:P291)</f>
        <v>0</v>
      </c>
      <c r="Q284" s="205"/>
      <c r="R284" s="206">
        <f>SUM(R285:R291)</f>
        <v>0.00895</v>
      </c>
      <c r="S284" s="205"/>
      <c r="T284" s="207">
        <f>SUM(T285:T291)</f>
        <v>0.1758</v>
      </c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R284" s="208" t="s">
        <v>169</v>
      </c>
      <c r="AT284" s="209" t="s">
        <v>71</v>
      </c>
      <c r="AU284" s="209" t="s">
        <v>79</v>
      </c>
      <c r="AY284" s="208" t="s">
        <v>156</v>
      </c>
      <c r="BK284" s="210">
        <f>SUM(BK285:BK291)</f>
        <v>0</v>
      </c>
    </row>
    <row r="285" spans="1:65" s="2" customFormat="1" ht="12">
      <c r="A285" s="39"/>
      <c r="B285" s="40"/>
      <c r="C285" s="213" t="s">
        <v>556</v>
      </c>
      <c r="D285" s="213" t="s">
        <v>159</v>
      </c>
      <c r="E285" s="214" t="s">
        <v>929</v>
      </c>
      <c r="F285" s="215" t="s">
        <v>930</v>
      </c>
      <c r="G285" s="216" t="s">
        <v>207</v>
      </c>
      <c r="H285" s="217">
        <v>5</v>
      </c>
      <c r="I285" s="218"/>
      <c r="J285" s="219">
        <f>ROUND(I285*H285,2)</f>
        <v>0</v>
      </c>
      <c r="K285" s="215" t="s">
        <v>729</v>
      </c>
      <c r="L285" s="45"/>
      <c r="M285" s="220" t="s">
        <v>19</v>
      </c>
      <c r="N285" s="221" t="s">
        <v>43</v>
      </c>
      <c r="O285" s="85"/>
      <c r="P285" s="222">
        <f>O285*H285</f>
        <v>0</v>
      </c>
      <c r="Q285" s="222">
        <v>0.00026</v>
      </c>
      <c r="R285" s="222">
        <f>Q285*H285</f>
        <v>0.0013</v>
      </c>
      <c r="S285" s="222">
        <v>0</v>
      </c>
      <c r="T285" s="223">
        <f>S285*H285</f>
        <v>0</v>
      </c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R285" s="224" t="s">
        <v>422</v>
      </c>
      <c r="AT285" s="224" t="s">
        <v>159</v>
      </c>
      <c r="AU285" s="224" t="s">
        <v>81</v>
      </c>
      <c r="AY285" s="18" t="s">
        <v>156</v>
      </c>
      <c r="BE285" s="225">
        <f>IF(N285="základní",J285,0)</f>
        <v>0</v>
      </c>
      <c r="BF285" s="225">
        <f>IF(N285="snížená",J285,0)</f>
        <v>0</v>
      </c>
      <c r="BG285" s="225">
        <f>IF(N285="zákl. přenesená",J285,0)</f>
        <v>0</v>
      </c>
      <c r="BH285" s="225">
        <f>IF(N285="sníž. přenesená",J285,0)</f>
        <v>0</v>
      </c>
      <c r="BI285" s="225">
        <f>IF(N285="nulová",J285,0)</f>
        <v>0</v>
      </c>
      <c r="BJ285" s="18" t="s">
        <v>79</v>
      </c>
      <c r="BK285" s="225">
        <f>ROUND(I285*H285,2)</f>
        <v>0</v>
      </c>
      <c r="BL285" s="18" t="s">
        <v>422</v>
      </c>
      <c r="BM285" s="224" t="s">
        <v>931</v>
      </c>
    </row>
    <row r="286" spans="1:65" s="2" customFormat="1" ht="12">
      <c r="A286" s="39"/>
      <c r="B286" s="40"/>
      <c r="C286" s="213" t="s">
        <v>560</v>
      </c>
      <c r="D286" s="213" t="s">
        <v>159</v>
      </c>
      <c r="E286" s="214" t="s">
        <v>932</v>
      </c>
      <c r="F286" s="215" t="s">
        <v>933</v>
      </c>
      <c r="G286" s="216" t="s">
        <v>207</v>
      </c>
      <c r="H286" s="217">
        <v>15</v>
      </c>
      <c r="I286" s="218"/>
      <c r="J286" s="219">
        <f>ROUND(I286*H286,2)</f>
        <v>0</v>
      </c>
      <c r="K286" s="215" t="s">
        <v>729</v>
      </c>
      <c r="L286" s="45"/>
      <c r="M286" s="220" t="s">
        <v>19</v>
      </c>
      <c r="N286" s="221" t="s">
        <v>43</v>
      </c>
      <c r="O286" s="85"/>
      <c r="P286" s="222">
        <f>O286*H286</f>
        <v>0</v>
      </c>
      <c r="Q286" s="222">
        <v>0.00051</v>
      </c>
      <c r="R286" s="222">
        <f>Q286*H286</f>
        <v>0.0076500000000000005</v>
      </c>
      <c r="S286" s="222">
        <v>0</v>
      </c>
      <c r="T286" s="223">
        <f>S286*H286</f>
        <v>0</v>
      </c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R286" s="224" t="s">
        <v>422</v>
      </c>
      <c r="AT286" s="224" t="s">
        <v>159</v>
      </c>
      <c r="AU286" s="224" t="s">
        <v>81</v>
      </c>
      <c r="AY286" s="18" t="s">
        <v>156</v>
      </c>
      <c r="BE286" s="225">
        <f>IF(N286="základní",J286,0)</f>
        <v>0</v>
      </c>
      <c r="BF286" s="225">
        <f>IF(N286="snížená",J286,0)</f>
        <v>0</v>
      </c>
      <c r="BG286" s="225">
        <f>IF(N286="zákl. přenesená",J286,0)</f>
        <v>0</v>
      </c>
      <c r="BH286" s="225">
        <f>IF(N286="sníž. přenesená",J286,0)</f>
        <v>0</v>
      </c>
      <c r="BI286" s="225">
        <f>IF(N286="nulová",J286,0)</f>
        <v>0</v>
      </c>
      <c r="BJ286" s="18" t="s">
        <v>79</v>
      </c>
      <c r="BK286" s="225">
        <f>ROUND(I286*H286,2)</f>
        <v>0</v>
      </c>
      <c r="BL286" s="18" t="s">
        <v>422</v>
      </c>
      <c r="BM286" s="224" t="s">
        <v>934</v>
      </c>
    </row>
    <row r="287" spans="1:65" s="2" customFormat="1" ht="33" customHeight="1">
      <c r="A287" s="39"/>
      <c r="B287" s="40"/>
      <c r="C287" s="213" t="s">
        <v>564</v>
      </c>
      <c r="D287" s="213" t="s">
        <v>159</v>
      </c>
      <c r="E287" s="214" t="s">
        <v>935</v>
      </c>
      <c r="F287" s="215" t="s">
        <v>936</v>
      </c>
      <c r="G287" s="216" t="s">
        <v>172</v>
      </c>
      <c r="H287" s="217">
        <v>1</v>
      </c>
      <c r="I287" s="218"/>
      <c r="J287" s="219">
        <f>ROUND(I287*H287,2)</f>
        <v>0</v>
      </c>
      <c r="K287" s="215" t="s">
        <v>729</v>
      </c>
      <c r="L287" s="45"/>
      <c r="M287" s="220" t="s">
        <v>19</v>
      </c>
      <c r="N287" s="221" t="s">
        <v>43</v>
      </c>
      <c r="O287" s="85"/>
      <c r="P287" s="222">
        <f>O287*H287</f>
        <v>0</v>
      </c>
      <c r="Q287" s="222">
        <v>0</v>
      </c>
      <c r="R287" s="222">
        <f>Q287*H287</f>
        <v>0</v>
      </c>
      <c r="S287" s="222">
        <v>0.002</v>
      </c>
      <c r="T287" s="223">
        <f>S287*H287</f>
        <v>0.002</v>
      </c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R287" s="224" t="s">
        <v>422</v>
      </c>
      <c r="AT287" s="224" t="s">
        <v>159</v>
      </c>
      <c r="AU287" s="224" t="s">
        <v>81</v>
      </c>
      <c r="AY287" s="18" t="s">
        <v>156</v>
      </c>
      <c r="BE287" s="225">
        <f>IF(N287="základní",J287,0)</f>
        <v>0</v>
      </c>
      <c r="BF287" s="225">
        <f>IF(N287="snížená",J287,0)</f>
        <v>0</v>
      </c>
      <c r="BG287" s="225">
        <f>IF(N287="zákl. přenesená",J287,0)</f>
        <v>0</v>
      </c>
      <c r="BH287" s="225">
        <f>IF(N287="sníž. přenesená",J287,0)</f>
        <v>0</v>
      </c>
      <c r="BI287" s="225">
        <f>IF(N287="nulová",J287,0)</f>
        <v>0</v>
      </c>
      <c r="BJ287" s="18" t="s">
        <v>79</v>
      </c>
      <c r="BK287" s="225">
        <f>ROUND(I287*H287,2)</f>
        <v>0</v>
      </c>
      <c r="BL287" s="18" t="s">
        <v>422</v>
      </c>
      <c r="BM287" s="224" t="s">
        <v>937</v>
      </c>
    </row>
    <row r="288" spans="1:65" s="2" customFormat="1" ht="12">
      <c r="A288" s="39"/>
      <c r="B288" s="40"/>
      <c r="C288" s="213" t="s">
        <v>568</v>
      </c>
      <c r="D288" s="213" t="s">
        <v>159</v>
      </c>
      <c r="E288" s="214" t="s">
        <v>938</v>
      </c>
      <c r="F288" s="215" t="s">
        <v>939</v>
      </c>
      <c r="G288" s="216" t="s">
        <v>172</v>
      </c>
      <c r="H288" s="217">
        <v>6</v>
      </c>
      <c r="I288" s="218"/>
      <c r="J288" s="219">
        <f>ROUND(I288*H288,2)</f>
        <v>0</v>
      </c>
      <c r="K288" s="215" t="s">
        <v>729</v>
      </c>
      <c r="L288" s="45"/>
      <c r="M288" s="220" t="s">
        <v>19</v>
      </c>
      <c r="N288" s="221" t="s">
        <v>43</v>
      </c>
      <c r="O288" s="85"/>
      <c r="P288" s="222">
        <f>O288*H288</f>
        <v>0</v>
      </c>
      <c r="Q288" s="222">
        <v>0</v>
      </c>
      <c r="R288" s="222">
        <f>Q288*H288</f>
        <v>0</v>
      </c>
      <c r="S288" s="222">
        <v>5E-05</v>
      </c>
      <c r="T288" s="223">
        <f>S288*H288</f>
        <v>0.00030000000000000003</v>
      </c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R288" s="224" t="s">
        <v>422</v>
      </c>
      <c r="AT288" s="224" t="s">
        <v>159</v>
      </c>
      <c r="AU288" s="224" t="s">
        <v>81</v>
      </c>
      <c r="AY288" s="18" t="s">
        <v>156</v>
      </c>
      <c r="BE288" s="225">
        <f>IF(N288="základní",J288,0)</f>
        <v>0</v>
      </c>
      <c r="BF288" s="225">
        <f>IF(N288="snížená",J288,0)</f>
        <v>0</v>
      </c>
      <c r="BG288" s="225">
        <f>IF(N288="zákl. přenesená",J288,0)</f>
        <v>0</v>
      </c>
      <c r="BH288" s="225">
        <f>IF(N288="sníž. přenesená",J288,0)</f>
        <v>0</v>
      </c>
      <c r="BI288" s="225">
        <f>IF(N288="nulová",J288,0)</f>
        <v>0</v>
      </c>
      <c r="BJ288" s="18" t="s">
        <v>79</v>
      </c>
      <c r="BK288" s="225">
        <f>ROUND(I288*H288,2)</f>
        <v>0</v>
      </c>
      <c r="BL288" s="18" t="s">
        <v>422</v>
      </c>
      <c r="BM288" s="224" t="s">
        <v>940</v>
      </c>
    </row>
    <row r="289" spans="1:65" s="2" customFormat="1" ht="12">
      <c r="A289" s="39"/>
      <c r="B289" s="40"/>
      <c r="C289" s="213" t="s">
        <v>572</v>
      </c>
      <c r="D289" s="213" t="s">
        <v>159</v>
      </c>
      <c r="E289" s="214" t="s">
        <v>941</v>
      </c>
      <c r="F289" s="215" t="s">
        <v>942</v>
      </c>
      <c r="G289" s="216" t="s">
        <v>172</v>
      </c>
      <c r="H289" s="217">
        <v>2</v>
      </c>
      <c r="I289" s="218"/>
      <c r="J289" s="219">
        <f>ROUND(I289*H289,2)</f>
        <v>0</v>
      </c>
      <c r="K289" s="215" t="s">
        <v>729</v>
      </c>
      <c r="L289" s="45"/>
      <c r="M289" s="220" t="s">
        <v>19</v>
      </c>
      <c r="N289" s="221" t="s">
        <v>43</v>
      </c>
      <c r="O289" s="85"/>
      <c r="P289" s="222">
        <f>O289*H289</f>
        <v>0</v>
      </c>
      <c r="Q289" s="222">
        <v>0</v>
      </c>
      <c r="R289" s="222">
        <f>Q289*H289</f>
        <v>0</v>
      </c>
      <c r="S289" s="222">
        <v>0.003</v>
      </c>
      <c r="T289" s="223">
        <f>S289*H289</f>
        <v>0.006</v>
      </c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R289" s="224" t="s">
        <v>422</v>
      </c>
      <c r="AT289" s="224" t="s">
        <v>159</v>
      </c>
      <c r="AU289" s="224" t="s">
        <v>81</v>
      </c>
      <c r="AY289" s="18" t="s">
        <v>156</v>
      </c>
      <c r="BE289" s="225">
        <f>IF(N289="základní",J289,0)</f>
        <v>0</v>
      </c>
      <c r="BF289" s="225">
        <f>IF(N289="snížená",J289,0)</f>
        <v>0</v>
      </c>
      <c r="BG289" s="225">
        <f>IF(N289="zákl. přenesená",J289,0)</f>
        <v>0</v>
      </c>
      <c r="BH289" s="225">
        <f>IF(N289="sníž. přenesená",J289,0)</f>
        <v>0</v>
      </c>
      <c r="BI289" s="225">
        <f>IF(N289="nulová",J289,0)</f>
        <v>0</v>
      </c>
      <c r="BJ289" s="18" t="s">
        <v>79</v>
      </c>
      <c r="BK289" s="225">
        <f>ROUND(I289*H289,2)</f>
        <v>0</v>
      </c>
      <c r="BL289" s="18" t="s">
        <v>422</v>
      </c>
      <c r="BM289" s="224" t="s">
        <v>943</v>
      </c>
    </row>
    <row r="290" spans="1:65" s="2" customFormat="1" ht="12">
      <c r="A290" s="39"/>
      <c r="B290" s="40"/>
      <c r="C290" s="213" t="s">
        <v>576</v>
      </c>
      <c r="D290" s="213" t="s">
        <v>159</v>
      </c>
      <c r="E290" s="214" t="s">
        <v>944</v>
      </c>
      <c r="F290" s="215" t="s">
        <v>945</v>
      </c>
      <c r="G290" s="216" t="s">
        <v>207</v>
      </c>
      <c r="H290" s="217">
        <v>5</v>
      </c>
      <c r="I290" s="218"/>
      <c r="J290" s="219">
        <f>ROUND(I290*H290,2)</f>
        <v>0</v>
      </c>
      <c r="K290" s="215" t="s">
        <v>729</v>
      </c>
      <c r="L290" s="45"/>
      <c r="M290" s="220" t="s">
        <v>19</v>
      </c>
      <c r="N290" s="221" t="s">
        <v>43</v>
      </c>
      <c r="O290" s="85"/>
      <c r="P290" s="222">
        <f>O290*H290</f>
        <v>0</v>
      </c>
      <c r="Q290" s="222">
        <v>0</v>
      </c>
      <c r="R290" s="222">
        <f>Q290*H290</f>
        <v>0</v>
      </c>
      <c r="S290" s="222">
        <v>0.0035</v>
      </c>
      <c r="T290" s="223">
        <f>S290*H290</f>
        <v>0.0175</v>
      </c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R290" s="224" t="s">
        <v>422</v>
      </c>
      <c r="AT290" s="224" t="s">
        <v>159</v>
      </c>
      <c r="AU290" s="224" t="s">
        <v>81</v>
      </c>
      <c r="AY290" s="18" t="s">
        <v>156</v>
      </c>
      <c r="BE290" s="225">
        <f>IF(N290="základní",J290,0)</f>
        <v>0</v>
      </c>
      <c r="BF290" s="225">
        <f>IF(N290="snížená",J290,0)</f>
        <v>0</v>
      </c>
      <c r="BG290" s="225">
        <f>IF(N290="zákl. přenesená",J290,0)</f>
        <v>0</v>
      </c>
      <c r="BH290" s="225">
        <f>IF(N290="sníž. přenesená",J290,0)</f>
        <v>0</v>
      </c>
      <c r="BI290" s="225">
        <f>IF(N290="nulová",J290,0)</f>
        <v>0</v>
      </c>
      <c r="BJ290" s="18" t="s">
        <v>79</v>
      </c>
      <c r="BK290" s="225">
        <f>ROUND(I290*H290,2)</f>
        <v>0</v>
      </c>
      <c r="BL290" s="18" t="s">
        <v>422</v>
      </c>
      <c r="BM290" s="224" t="s">
        <v>946</v>
      </c>
    </row>
    <row r="291" spans="1:65" s="2" customFormat="1" ht="12">
      <c r="A291" s="39"/>
      <c r="B291" s="40"/>
      <c r="C291" s="213" t="s">
        <v>580</v>
      </c>
      <c r="D291" s="213" t="s">
        <v>159</v>
      </c>
      <c r="E291" s="214" t="s">
        <v>947</v>
      </c>
      <c r="F291" s="215" t="s">
        <v>948</v>
      </c>
      <c r="G291" s="216" t="s">
        <v>207</v>
      </c>
      <c r="H291" s="217">
        <v>15</v>
      </c>
      <c r="I291" s="218"/>
      <c r="J291" s="219">
        <f>ROUND(I291*H291,2)</f>
        <v>0</v>
      </c>
      <c r="K291" s="215" t="s">
        <v>729</v>
      </c>
      <c r="L291" s="45"/>
      <c r="M291" s="227" t="s">
        <v>19</v>
      </c>
      <c r="N291" s="228" t="s">
        <v>43</v>
      </c>
      <c r="O291" s="229"/>
      <c r="P291" s="230">
        <f>O291*H291</f>
        <v>0</v>
      </c>
      <c r="Q291" s="230">
        <v>0</v>
      </c>
      <c r="R291" s="230">
        <f>Q291*H291</f>
        <v>0</v>
      </c>
      <c r="S291" s="230">
        <v>0.01</v>
      </c>
      <c r="T291" s="231">
        <f>S291*H291</f>
        <v>0.15</v>
      </c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R291" s="224" t="s">
        <v>422</v>
      </c>
      <c r="AT291" s="224" t="s">
        <v>159</v>
      </c>
      <c r="AU291" s="224" t="s">
        <v>81</v>
      </c>
      <c r="AY291" s="18" t="s">
        <v>156</v>
      </c>
      <c r="BE291" s="225">
        <f>IF(N291="základní",J291,0)</f>
        <v>0</v>
      </c>
      <c r="BF291" s="225">
        <f>IF(N291="snížená",J291,0)</f>
        <v>0</v>
      </c>
      <c r="BG291" s="225">
        <f>IF(N291="zákl. přenesená",J291,0)</f>
        <v>0</v>
      </c>
      <c r="BH291" s="225">
        <f>IF(N291="sníž. přenesená",J291,0)</f>
        <v>0</v>
      </c>
      <c r="BI291" s="225">
        <f>IF(N291="nulová",J291,0)</f>
        <v>0</v>
      </c>
      <c r="BJ291" s="18" t="s">
        <v>79</v>
      </c>
      <c r="BK291" s="225">
        <f>ROUND(I291*H291,2)</f>
        <v>0</v>
      </c>
      <c r="BL291" s="18" t="s">
        <v>422</v>
      </c>
      <c r="BM291" s="224" t="s">
        <v>949</v>
      </c>
    </row>
    <row r="292" spans="1:31" s="2" customFormat="1" ht="6.95" customHeight="1">
      <c r="A292" s="39"/>
      <c r="B292" s="60"/>
      <c r="C292" s="61"/>
      <c r="D292" s="61"/>
      <c r="E292" s="61"/>
      <c r="F292" s="61"/>
      <c r="G292" s="61"/>
      <c r="H292" s="61"/>
      <c r="I292" s="61"/>
      <c r="J292" s="61"/>
      <c r="K292" s="61"/>
      <c r="L292" s="45"/>
      <c r="M292" s="39"/>
      <c r="O292" s="39"/>
      <c r="P292" s="39"/>
      <c r="Q292" s="39"/>
      <c r="R292" s="39"/>
      <c r="S292" s="39"/>
      <c r="T292" s="39"/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</row>
  </sheetData>
  <sheetProtection password="CC35" sheet="1" objects="1" scenarios="1" formatColumns="0" formatRows="0" autoFilter="0"/>
  <autoFilter ref="C103:K291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92:H92"/>
    <mergeCell ref="E94:H94"/>
    <mergeCell ref="E96:H9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2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93</v>
      </c>
    </row>
    <row r="3" spans="2:46" s="1" customFormat="1" ht="6.95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21"/>
      <c r="AT3" s="18" t="s">
        <v>81</v>
      </c>
    </row>
    <row r="4" spans="2:46" s="1" customFormat="1" ht="24.95" customHeight="1">
      <c r="B4" s="21"/>
      <c r="D4" s="141" t="s">
        <v>117</v>
      </c>
      <c r="L4" s="21"/>
      <c r="M4" s="14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3" t="s">
        <v>16</v>
      </c>
      <c r="L6" s="21"/>
    </row>
    <row r="7" spans="2:12" s="1" customFormat="1" ht="26.25" customHeight="1">
      <c r="B7" s="21"/>
      <c r="E7" s="144" t="str">
        <f>'Rekapitulace stavby'!K6</f>
        <v>MODERNIZACE ODBORNÝCH UČEBEN ZŠ ANTONÍNA SOVY, ČESKÁ LÍPA</v>
      </c>
      <c r="F7" s="143"/>
      <c r="G7" s="143"/>
      <c r="H7" s="143"/>
      <c r="L7" s="21"/>
    </row>
    <row r="8" spans="2:12" s="1" customFormat="1" ht="12" customHeight="1">
      <c r="B8" s="21"/>
      <c r="D8" s="143" t="s">
        <v>118</v>
      </c>
      <c r="L8" s="21"/>
    </row>
    <row r="9" spans="1:31" s="2" customFormat="1" ht="16.5" customHeight="1">
      <c r="A9" s="39"/>
      <c r="B9" s="45"/>
      <c r="C9" s="39"/>
      <c r="D9" s="39"/>
      <c r="E9" s="144" t="s">
        <v>950</v>
      </c>
      <c r="F9" s="39"/>
      <c r="G9" s="39"/>
      <c r="H9" s="39"/>
      <c r="I9" s="39"/>
      <c r="J9" s="39"/>
      <c r="K9" s="39"/>
      <c r="L9" s="14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43" t="s">
        <v>120</v>
      </c>
      <c r="E10" s="39"/>
      <c r="F10" s="39"/>
      <c r="G10" s="39"/>
      <c r="H10" s="39"/>
      <c r="I10" s="39"/>
      <c r="J10" s="39"/>
      <c r="K10" s="39"/>
      <c r="L10" s="14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46" t="s">
        <v>951</v>
      </c>
      <c r="F11" s="39"/>
      <c r="G11" s="39"/>
      <c r="H11" s="39"/>
      <c r="I11" s="39"/>
      <c r="J11" s="39"/>
      <c r="K11" s="39"/>
      <c r="L11" s="14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14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43" t="s">
        <v>18</v>
      </c>
      <c r="E13" s="39"/>
      <c r="F13" s="134" t="s">
        <v>19</v>
      </c>
      <c r="G13" s="39"/>
      <c r="H13" s="39"/>
      <c r="I13" s="143" t="s">
        <v>20</v>
      </c>
      <c r="J13" s="134" t="s">
        <v>19</v>
      </c>
      <c r="K13" s="39"/>
      <c r="L13" s="14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3" t="s">
        <v>21</v>
      </c>
      <c r="E14" s="39"/>
      <c r="F14" s="134" t="s">
        <v>22</v>
      </c>
      <c r="G14" s="39"/>
      <c r="H14" s="39"/>
      <c r="I14" s="143" t="s">
        <v>23</v>
      </c>
      <c r="J14" s="147" t="str">
        <f>'Rekapitulace stavby'!AN8</f>
        <v>21. 1. 2021</v>
      </c>
      <c r="K14" s="39"/>
      <c r="L14" s="14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14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43" t="s">
        <v>25</v>
      </c>
      <c r="E16" s="39"/>
      <c r="F16" s="39"/>
      <c r="G16" s="39"/>
      <c r="H16" s="39"/>
      <c r="I16" s="143" t="s">
        <v>26</v>
      </c>
      <c r="J16" s="134" t="s">
        <v>19</v>
      </c>
      <c r="K16" s="39"/>
      <c r="L16" s="14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34" t="s">
        <v>27</v>
      </c>
      <c r="F17" s="39"/>
      <c r="G17" s="39"/>
      <c r="H17" s="39"/>
      <c r="I17" s="143" t="s">
        <v>28</v>
      </c>
      <c r="J17" s="134" t="s">
        <v>19</v>
      </c>
      <c r="K17" s="39"/>
      <c r="L17" s="14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14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43" t="s">
        <v>29</v>
      </c>
      <c r="E19" s="39"/>
      <c r="F19" s="39"/>
      <c r="G19" s="39"/>
      <c r="H19" s="39"/>
      <c r="I19" s="143" t="s">
        <v>26</v>
      </c>
      <c r="J19" s="34" t="str">
        <f>'Rekapitulace stavby'!AN13</f>
        <v>Vyplň údaj</v>
      </c>
      <c r="K19" s="39"/>
      <c r="L19" s="14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34"/>
      <c r="G20" s="134"/>
      <c r="H20" s="134"/>
      <c r="I20" s="143" t="s">
        <v>28</v>
      </c>
      <c r="J20" s="34" t="str">
        <f>'Rekapitulace stavby'!AN14</f>
        <v>Vyplň údaj</v>
      </c>
      <c r="K20" s="39"/>
      <c r="L20" s="14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14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43" t="s">
        <v>31</v>
      </c>
      <c r="E22" s="39"/>
      <c r="F22" s="39"/>
      <c r="G22" s="39"/>
      <c r="H22" s="39"/>
      <c r="I22" s="143" t="s">
        <v>26</v>
      </c>
      <c r="J22" s="134" t="str">
        <f>IF('Rekapitulace stavby'!AN16="","",'Rekapitulace stavby'!AN16)</f>
        <v/>
      </c>
      <c r="K22" s="39"/>
      <c r="L22" s="14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34" t="str">
        <f>IF('Rekapitulace stavby'!E17="","",'Rekapitulace stavby'!E17)</f>
        <v>Ing. Petr KUČERA</v>
      </c>
      <c r="F23" s="39"/>
      <c r="G23" s="39"/>
      <c r="H23" s="39"/>
      <c r="I23" s="143" t="s">
        <v>28</v>
      </c>
      <c r="J23" s="134" t="str">
        <f>IF('Rekapitulace stavby'!AN17="","",'Rekapitulace stavby'!AN17)</f>
        <v/>
      </c>
      <c r="K23" s="39"/>
      <c r="L23" s="14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14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43" t="s">
        <v>34</v>
      </c>
      <c r="E25" s="39"/>
      <c r="F25" s="39"/>
      <c r="G25" s="39"/>
      <c r="H25" s="39"/>
      <c r="I25" s="143" t="s">
        <v>26</v>
      </c>
      <c r="J25" s="134" t="s">
        <v>19</v>
      </c>
      <c r="K25" s="39"/>
      <c r="L25" s="14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34" t="s">
        <v>122</v>
      </c>
      <c r="F26" s="39"/>
      <c r="G26" s="39"/>
      <c r="H26" s="39"/>
      <c r="I26" s="143" t="s">
        <v>28</v>
      </c>
      <c r="J26" s="134" t="s">
        <v>19</v>
      </c>
      <c r="K26" s="39"/>
      <c r="L26" s="14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145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43" t="s">
        <v>36</v>
      </c>
      <c r="E28" s="39"/>
      <c r="F28" s="39"/>
      <c r="G28" s="39"/>
      <c r="H28" s="39"/>
      <c r="I28" s="39"/>
      <c r="J28" s="39"/>
      <c r="K28" s="39"/>
      <c r="L28" s="14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71.25" customHeight="1">
      <c r="A29" s="148"/>
      <c r="B29" s="149"/>
      <c r="C29" s="148"/>
      <c r="D29" s="148"/>
      <c r="E29" s="150" t="s">
        <v>123</v>
      </c>
      <c r="F29" s="150"/>
      <c r="G29" s="150"/>
      <c r="H29" s="150"/>
      <c r="I29" s="148"/>
      <c r="J29" s="148"/>
      <c r="K29" s="148"/>
      <c r="L29" s="151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14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2"/>
      <c r="E31" s="152"/>
      <c r="F31" s="152"/>
      <c r="G31" s="152"/>
      <c r="H31" s="152"/>
      <c r="I31" s="152"/>
      <c r="J31" s="152"/>
      <c r="K31" s="152"/>
      <c r="L31" s="14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53" t="s">
        <v>38</v>
      </c>
      <c r="E32" s="39"/>
      <c r="F32" s="39"/>
      <c r="G32" s="39"/>
      <c r="H32" s="39"/>
      <c r="I32" s="39"/>
      <c r="J32" s="154">
        <f>ROUND(J100,2)</f>
        <v>0</v>
      </c>
      <c r="K32" s="39"/>
      <c r="L32" s="14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2"/>
      <c r="E33" s="152"/>
      <c r="F33" s="152"/>
      <c r="G33" s="152"/>
      <c r="H33" s="152"/>
      <c r="I33" s="152"/>
      <c r="J33" s="152"/>
      <c r="K33" s="152"/>
      <c r="L33" s="14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55" t="s">
        <v>40</v>
      </c>
      <c r="G34" s="39"/>
      <c r="H34" s="39"/>
      <c r="I34" s="155" t="s">
        <v>39</v>
      </c>
      <c r="J34" s="155" t="s">
        <v>41</v>
      </c>
      <c r="K34" s="39"/>
      <c r="L34" s="14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56" t="s">
        <v>42</v>
      </c>
      <c r="E35" s="143" t="s">
        <v>43</v>
      </c>
      <c r="F35" s="157">
        <f>ROUND((SUM(BE100:BE223)),2)</f>
        <v>0</v>
      </c>
      <c r="G35" s="39"/>
      <c r="H35" s="39"/>
      <c r="I35" s="158">
        <v>0.21</v>
      </c>
      <c r="J35" s="157">
        <f>ROUND(((SUM(BE100:BE223))*I35),2)</f>
        <v>0</v>
      </c>
      <c r="K35" s="39"/>
      <c r="L35" s="14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43" t="s">
        <v>44</v>
      </c>
      <c r="F36" s="157">
        <f>ROUND((SUM(BF100:BF223)),2)</f>
        <v>0</v>
      </c>
      <c r="G36" s="39"/>
      <c r="H36" s="39"/>
      <c r="I36" s="158">
        <v>0.15</v>
      </c>
      <c r="J36" s="157">
        <f>ROUND(((SUM(BF100:BF223))*I36),2)</f>
        <v>0</v>
      </c>
      <c r="K36" s="39"/>
      <c r="L36" s="14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3" t="s">
        <v>45</v>
      </c>
      <c r="F37" s="157">
        <f>ROUND((SUM(BG100:BG223)),2)</f>
        <v>0</v>
      </c>
      <c r="G37" s="39"/>
      <c r="H37" s="39"/>
      <c r="I37" s="158">
        <v>0.21</v>
      </c>
      <c r="J37" s="157">
        <f>0</f>
        <v>0</v>
      </c>
      <c r="K37" s="39"/>
      <c r="L37" s="14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43" t="s">
        <v>46</v>
      </c>
      <c r="F38" s="157">
        <f>ROUND((SUM(BH100:BH223)),2)</f>
        <v>0</v>
      </c>
      <c r="G38" s="39"/>
      <c r="H38" s="39"/>
      <c r="I38" s="158">
        <v>0.15</v>
      </c>
      <c r="J38" s="157">
        <f>0</f>
        <v>0</v>
      </c>
      <c r="K38" s="39"/>
      <c r="L38" s="14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43" t="s">
        <v>47</v>
      </c>
      <c r="F39" s="157">
        <f>ROUND((SUM(BI100:BI223)),2)</f>
        <v>0</v>
      </c>
      <c r="G39" s="39"/>
      <c r="H39" s="39"/>
      <c r="I39" s="158">
        <v>0</v>
      </c>
      <c r="J39" s="157">
        <f>0</f>
        <v>0</v>
      </c>
      <c r="K39" s="39"/>
      <c r="L39" s="14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14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59"/>
      <c r="D41" s="160" t="s">
        <v>48</v>
      </c>
      <c r="E41" s="161"/>
      <c r="F41" s="161"/>
      <c r="G41" s="162" t="s">
        <v>49</v>
      </c>
      <c r="H41" s="163" t="s">
        <v>50</v>
      </c>
      <c r="I41" s="161"/>
      <c r="J41" s="164">
        <f>SUM(J32:J39)</f>
        <v>0</v>
      </c>
      <c r="K41" s="165"/>
      <c r="L41" s="145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166"/>
      <c r="C42" s="167"/>
      <c r="D42" s="167"/>
      <c r="E42" s="167"/>
      <c r="F42" s="167"/>
      <c r="G42" s="167"/>
      <c r="H42" s="167"/>
      <c r="I42" s="167"/>
      <c r="J42" s="167"/>
      <c r="K42" s="167"/>
      <c r="L42" s="145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6" spans="1:31" s="2" customFormat="1" ht="6.95" customHeight="1">
      <c r="A46" s="39"/>
      <c r="B46" s="168"/>
      <c r="C46" s="169"/>
      <c r="D46" s="169"/>
      <c r="E46" s="169"/>
      <c r="F46" s="169"/>
      <c r="G46" s="169"/>
      <c r="H46" s="169"/>
      <c r="I46" s="169"/>
      <c r="J46" s="169"/>
      <c r="K46" s="169"/>
      <c r="L46" s="14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24.95" customHeight="1">
      <c r="A47" s="39"/>
      <c r="B47" s="40"/>
      <c r="C47" s="24" t="s">
        <v>124</v>
      </c>
      <c r="D47" s="41"/>
      <c r="E47" s="41"/>
      <c r="F47" s="41"/>
      <c r="G47" s="41"/>
      <c r="H47" s="41"/>
      <c r="I47" s="41"/>
      <c r="J47" s="41"/>
      <c r="K47" s="41"/>
      <c r="L47" s="14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14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16</v>
      </c>
      <c r="D49" s="41"/>
      <c r="E49" s="41"/>
      <c r="F49" s="41"/>
      <c r="G49" s="41"/>
      <c r="H49" s="41"/>
      <c r="I49" s="41"/>
      <c r="J49" s="41"/>
      <c r="K49" s="41"/>
      <c r="L49" s="14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26.25" customHeight="1">
      <c r="A50" s="39"/>
      <c r="B50" s="40"/>
      <c r="C50" s="41"/>
      <c r="D50" s="41"/>
      <c r="E50" s="170" t="str">
        <f>E7</f>
        <v>MODERNIZACE ODBORNÝCH UČEBEN ZŠ ANTONÍNA SOVY, ČESKÁ LÍPA</v>
      </c>
      <c r="F50" s="33"/>
      <c r="G50" s="33"/>
      <c r="H50" s="33"/>
      <c r="I50" s="41"/>
      <c r="J50" s="41"/>
      <c r="K50" s="41"/>
      <c r="L50" s="14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2:12" s="1" customFormat="1" ht="12" customHeight="1">
      <c r="B51" s="22"/>
      <c r="C51" s="33" t="s">
        <v>118</v>
      </c>
      <c r="D51" s="23"/>
      <c r="E51" s="23"/>
      <c r="F51" s="23"/>
      <c r="G51" s="23"/>
      <c r="H51" s="23"/>
      <c r="I51" s="23"/>
      <c r="J51" s="23"/>
      <c r="K51" s="23"/>
      <c r="L51" s="21"/>
    </row>
    <row r="52" spans="1:31" s="2" customFormat="1" ht="16.5" customHeight="1">
      <c r="A52" s="39"/>
      <c r="B52" s="40"/>
      <c r="C52" s="41"/>
      <c r="D52" s="41"/>
      <c r="E52" s="170" t="s">
        <v>950</v>
      </c>
      <c r="F52" s="41"/>
      <c r="G52" s="41"/>
      <c r="H52" s="41"/>
      <c r="I52" s="41"/>
      <c r="J52" s="41"/>
      <c r="K52" s="41"/>
      <c r="L52" s="14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12" customHeight="1">
      <c r="A53" s="39"/>
      <c r="B53" s="40"/>
      <c r="C53" s="33" t="s">
        <v>120</v>
      </c>
      <c r="D53" s="41"/>
      <c r="E53" s="41"/>
      <c r="F53" s="41"/>
      <c r="G53" s="41"/>
      <c r="H53" s="41"/>
      <c r="I53" s="41"/>
      <c r="J53" s="41"/>
      <c r="K53" s="41"/>
      <c r="L53" s="14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6.5" customHeight="1">
      <c r="A54" s="39"/>
      <c r="B54" s="40"/>
      <c r="C54" s="41"/>
      <c r="D54" s="41"/>
      <c r="E54" s="70" t="str">
        <f>E11</f>
        <v>JAZYKY - UČEBNA JAZYKŮ</v>
      </c>
      <c r="F54" s="41"/>
      <c r="G54" s="41"/>
      <c r="H54" s="41"/>
      <c r="I54" s="41"/>
      <c r="J54" s="41"/>
      <c r="K54" s="41"/>
      <c r="L54" s="14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6.95" customHeight="1">
      <c r="A55" s="39"/>
      <c r="B55" s="40"/>
      <c r="C55" s="41"/>
      <c r="D55" s="41"/>
      <c r="E55" s="41"/>
      <c r="F55" s="41"/>
      <c r="G55" s="41"/>
      <c r="H55" s="41"/>
      <c r="I55" s="41"/>
      <c r="J55" s="41"/>
      <c r="K55" s="41"/>
      <c r="L55" s="14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2" customHeight="1">
      <c r="A56" s="39"/>
      <c r="B56" s="40"/>
      <c r="C56" s="33" t="s">
        <v>21</v>
      </c>
      <c r="D56" s="41"/>
      <c r="E56" s="41"/>
      <c r="F56" s="28" t="str">
        <f>F14</f>
        <v>ČESKÁ LÍPA</v>
      </c>
      <c r="G56" s="41"/>
      <c r="H56" s="41"/>
      <c r="I56" s="33" t="s">
        <v>23</v>
      </c>
      <c r="J56" s="73" t="str">
        <f>IF(J14="","",J14)</f>
        <v>21. 1. 2021</v>
      </c>
      <c r="K56" s="41"/>
      <c r="L56" s="14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6.95" customHeight="1">
      <c r="A57" s="39"/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14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5.15" customHeight="1">
      <c r="A58" s="39"/>
      <c r="B58" s="40"/>
      <c r="C58" s="33" t="s">
        <v>25</v>
      </c>
      <c r="D58" s="41"/>
      <c r="E58" s="41"/>
      <c r="F58" s="28" t="str">
        <f>E17</f>
        <v>ZŠ SLOVANKA, ČESKÁ LÍPA</v>
      </c>
      <c r="G58" s="41"/>
      <c r="H58" s="41"/>
      <c r="I58" s="33" t="s">
        <v>31</v>
      </c>
      <c r="J58" s="37" t="str">
        <f>E23</f>
        <v>Ing. Petr KUČERA</v>
      </c>
      <c r="K58" s="41"/>
      <c r="L58" s="14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31" s="2" customFormat="1" ht="15.15" customHeight="1">
      <c r="A59" s="39"/>
      <c r="B59" s="40"/>
      <c r="C59" s="33" t="s">
        <v>29</v>
      </c>
      <c r="D59" s="41"/>
      <c r="E59" s="41"/>
      <c r="F59" s="28" t="str">
        <f>IF(E20="","",E20)</f>
        <v>Vyplň údaj</v>
      </c>
      <c r="G59" s="41"/>
      <c r="H59" s="41"/>
      <c r="I59" s="33" t="s">
        <v>34</v>
      </c>
      <c r="J59" s="37" t="str">
        <f>E26</f>
        <v>Sebastian FENYK</v>
      </c>
      <c r="K59" s="41"/>
      <c r="L59" s="14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pans="1:31" s="2" customFormat="1" ht="10.3" customHeight="1">
      <c r="A60" s="39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145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pans="1:31" s="2" customFormat="1" ht="29.25" customHeight="1">
      <c r="A61" s="39"/>
      <c r="B61" s="40"/>
      <c r="C61" s="171" t="s">
        <v>125</v>
      </c>
      <c r="D61" s="172"/>
      <c r="E61" s="172"/>
      <c r="F61" s="172"/>
      <c r="G61" s="172"/>
      <c r="H61" s="172"/>
      <c r="I61" s="172"/>
      <c r="J61" s="173" t="s">
        <v>126</v>
      </c>
      <c r="K61" s="172"/>
      <c r="L61" s="145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1:31" s="2" customFormat="1" ht="10.3" customHeight="1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145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pans="1:47" s="2" customFormat="1" ht="22.8" customHeight="1">
      <c r="A63" s="39"/>
      <c r="B63" s="40"/>
      <c r="C63" s="174" t="s">
        <v>70</v>
      </c>
      <c r="D63" s="41"/>
      <c r="E63" s="41"/>
      <c r="F63" s="41"/>
      <c r="G63" s="41"/>
      <c r="H63" s="41"/>
      <c r="I63" s="41"/>
      <c r="J63" s="103">
        <f>J100</f>
        <v>0</v>
      </c>
      <c r="K63" s="41"/>
      <c r="L63" s="145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U63" s="18" t="s">
        <v>127</v>
      </c>
    </row>
    <row r="64" spans="1:31" s="9" customFormat="1" ht="24.95" customHeight="1">
      <c r="A64" s="9"/>
      <c r="B64" s="175"/>
      <c r="C64" s="176"/>
      <c r="D64" s="177" t="s">
        <v>128</v>
      </c>
      <c r="E64" s="178"/>
      <c r="F64" s="178"/>
      <c r="G64" s="178"/>
      <c r="H64" s="178"/>
      <c r="I64" s="178"/>
      <c r="J64" s="179">
        <f>J101</f>
        <v>0</v>
      </c>
      <c r="K64" s="176"/>
      <c r="L64" s="180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1"/>
      <c r="C65" s="126"/>
      <c r="D65" s="182" t="s">
        <v>129</v>
      </c>
      <c r="E65" s="183"/>
      <c r="F65" s="183"/>
      <c r="G65" s="183"/>
      <c r="H65" s="183"/>
      <c r="I65" s="183"/>
      <c r="J65" s="184">
        <f>J102</f>
        <v>0</v>
      </c>
      <c r="K65" s="126"/>
      <c r="L65" s="185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1"/>
      <c r="C66" s="126"/>
      <c r="D66" s="182" t="s">
        <v>130</v>
      </c>
      <c r="E66" s="183"/>
      <c r="F66" s="183"/>
      <c r="G66" s="183"/>
      <c r="H66" s="183"/>
      <c r="I66" s="183"/>
      <c r="J66" s="184">
        <f>J109</f>
        <v>0</v>
      </c>
      <c r="K66" s="126"/>
      <c r="L66" s="185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1"/>
      <c r="C67" s="126"/>
      <c r="D67" s="182" t="s">
        <v>131</v>
      </c>
      <c r="E67" s="183"/>
      <c r="F67" s="183"/>
      <c r="G67" s="183"/>
      <c r="H67" s="183"/>
      <c r="I67" s="183"/>
      <c r="J67" s="184">
        <f>J120</f>
        <v>0</v>
      </c>
      <c r="K67" s="126"/>
      <c r="L67" s="185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1"/>
      <c r="C68" s="126"/>
      <c r="D68" s="182" t="s">
        <v>132</v>
      </c>
      <c r="E68" s="183"/>
      <c r="F68" s="183"/>
      <c r="G68" s="183"/>
      <c r="H68" s="183"/>
      <c r="I68" s="183"/>
      <c r="J68" s="184">
        <f>J126</f>
        <v>0</v>
      </c>
      <c r="K68" s="126"/>
      <c r="L68" s="185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9" customFormat="1" ht="24.95" customHeight="1">
      <c r="A69" s="9"/>
      <c r="B69" s="175"/>
      <c r="C69" s="176"/>
      <c r="D69" s="177" t="s">
        <v>133</v>
      </c>
      <c r="E69" s="178"/>
      <c r="F69" s="178"/>
      <c r="G69" s="178"/>
      <c r="H69" s="178"/>
      <c r="I69" s="178"/>
      <c r="J69" s="179">
        <f>J128</f>
        <v>0</v>
      </c>
      <c r="K69" s="176"/>
      <c r="L69" s="180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pans="1:31" s="10" customFormat="1" ht="19.9" customHeight="1">
      <c r="A70" s="10"/>
      <c r="B70" s="181"/>
      <c r="C70" s="126"/>
      <c r="D70" s="182" t="s">
        <v>134</v>
      </c>
      <c r="E70" s="183"/>
      <c r="F70" s="183"/>
      <c r="G70" s="183"/>
      <c r="H70" s="183"/>
      <c r="I70" s="183"/>
      <c r="J70" s="184">
        <f>J129</f>
        <v>0</v>
      </c>
      <c r="K70" s="126"/>
      <c r="L70" s="185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81"/>
      <c r="C71" s="126"/>
      <c r="D71" s="182" t="s">
        <v>135</v>
      </c>
      <c r="E71" s="183"/>
      <c r="F71" s="183"/>
      <c r="G71" s="183"/>
      <c r="H71" s="183"/>
      <c r="I71" s="183"/>
      <c r="J71" s="184">
        <f>J135</f>
        <v>0</v>
      </c>
      <c r="K71" s="126"/>
      <c r="L71" s="185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81"/>
      <c r="C72" s="126"/>
      <c r="D72" s="182" t="s">
        <v>952</v>
      </c>
      <c r="E72" s="183"/>
      <c r="F72" s="183"/>
      <c r="G72" s="183"/>
      <c r="H72" s="183"/>
      <c r="I72" s="183"/>
      <c r="J72" s="184">
        <f>J151</f>
        <v>0</v>
      </c>
      <c r="K72" s="126"/>
      <c r="L72" s="185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81"/>
      <c r="C73" s="126"/>
      <c r="D73" s="182" t="s">
        <v>136</v>
      </c>
      <c r="E73" s="183"/>
      <c r="F73" s="183"/>
      <c r="G73" s="183"/>
      <c r="H73" s="183"/>
      <c r="I73" s="183"/>
      <c r="J73" s="184">
        <f>J152</f>
        <v>0</v>
      </c>
      <c r="K73" s="126"/>
      <c r="L73" s="185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>
      <c r="A74" s="10"/>
      <c r="B74" s="181"/>
      <c r="C74" s="126"/>
      <c r="D74" s="182" t="s">
        <v>137</v>
      </c>
      <c r="E74" s="183"/>
      <c r="F74" s="183"/>
      <c r="G74" s="183"/>
      <c r="H74" s="183"/>
      <c r="I74" s="183"/>
      <c r="J74" s="184">
        <f>J161</f>
        <v>0</v>
      </c>
      <c r="K74" s="126"/>
      <c r="L74" s="185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9" customFormat="1" ht="24.95" customHeight="1">
      <c r="A75" s="9"/>
      <c r="B75" s="175"/>
      <c r="C75" s="176"/>
      <c r="D75" s="177" t="s">
        <v>953</v>
      </c>
      <c r="E75" s="178"/>
      <c r="F75" s="178"/>
      <c r="G75" s="178"/>
      <c r="H75" s="178"/>
      <c r="I75" s="178"/>
      <c r="J75" s="179">
        <f>J170</f>
        <v>0</v>
      </c>
      <c r="K75" s="176"/>
      <c r="L75" s="180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</row>
    <row r="76" spans="1:31" s="10" customFormat="1" ht="19.9" customHeight="1">
      <c r="A76" s="10"/>
      <c r="B76" s="181"/>
      <c r="C76" s="126"/>
      <c r="D76" s="182" t="s">
        <v>139</v>
      </c>
      <c r="E76" s="183"/>
      <c r="F76" s="183"/>
      <c r="G76" s="183"/>
      <c r="H76" s="183"/>
      <c r="I76" s="183"/>
      <c r="J76" s="184">
        <f>J171</f>
        <v>0</v>
      </c>
      <c r="K76" s="126"/>
      <c r="L76" s="185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1:31" s="10" customFormat="1" ht="19.9" customHeight="1">
      <c r="A77" s="10"/>
      <c r="B77" s="181"/>
      <c r="C77" s="126"/>
      <c r="D77" s="182" t="s">
        <v>140</v>
      </c>
      <c r="E77" s="183"/>
      <c r="F77" s="183"/>
      <c r="G77" s="183"/>
      <c r="H77" s="183"/>
      <c r="I77" s="183"/>
      <c r="J77" s="184">
        <f>J183</f>
        <v>0</v>
      </c>
      <c r="K77" s="126"/>
      <c r="L77" s="185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1:31" s="10" customFormat="1" ht="19.9" customHeight="1">
      <c r="A78" s="10"/>
      <c r="B78" s="181"/>
      <c r="C78" s="126"/>
      <c r="D78" s="182" t="s">
        <v>954</v>
      </c>
      <c r="E78" s="183"/>
      <c r="F78" s="183"/>
      <c r="G78" s="183"/>
      <c r="H78" s="183"/>
      <c r="I78" s="183"/>
      <c r="J78" s="184">
        <f>J212</f>
        <v>0</v>
      </c>
      <c r="K78" s="126"/>
      <c r="L78" s="185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1:31" s="2" customFormat="1" ht="21.8" customHeight="1">
      <c r="A79" s="39"/>
      <c r="B79" s="40"/>
      <c r="C79" s="41"/>
      <c r="D79" s="41"/>
      <c r="E79" s="41"/>
      <c r="F79" s="41"/>
      <c r="G79" s="41"/>
      <c r="H79" s="41"/>
      <c r="I79" s="41"/>
      <c r="J79" s="41"/>
      <c r="K79" s="41"/>
      <c r="L79" s="14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6.95" customHeight="1">
      <c r="A80" s="39"/>
      <c r="B80" s="60"/>
      <c r="C80" s="61"/>
      <c r="D80" s="61"/>
      <c r="E80" s="61"/>
      <c r="F80" s="61"/>
      <c r="G80" s="61"/>
      <c r="H80" s="61"/>
      <c r="I80" s="61"/>
      <c r="J80" s="61"/>
      <c r="K80" s="61"/>
      <c r="L80" s="14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4" spans="1:31" s="2" customFormat="1" ht="6.95" customHeight="1">
      <c r="A84" s="39"/>
      <c r="B84" s="62"/>
      <c r="C84" s="63"/>
      <c r="D84" s="63"/>
      <c r="E84" s="63"/>
      <c r="F84" s="63"/>
      <c r="G84" s="63"/>
      <c r="H84" s="63"/>
      <c r="I84" s="63"/>
      <c r="J84" s="63"/>
      <c r="K84" s="63"/>
      <c r="L84" s="14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24.95" customHeight="1">
      <c r="A85" s="39"/>
      <c r="B85" s="40"/>
      <c r="C85" s="24" t="s">
        <v>141</v>
      </c>
      <c r="D85" s="41"/>
      <c r="E85" s="41"/>
      <c r="F85" s="41"/>
      <c r="G85" s="41"/>
      <c r="H85" s="41"/>
      <c r="I85" s="41"/>
      <c r="J85" s="41"/>
      <c r="K85" s="41"/>
      <c r="L85" s="14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6.95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145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2" customHeight="1">
      <c r="A87" s="39"/>
      <c r="B87" s="40"/>
      <c r="C87" s="33" t="s">
        <v>16</v>
      </c>
      <c r="D87" s="41"/>
      <c r="E87" s="41"/>
      <c r="F87" s="41"/>
      <c r="G87" s="41"/>
      <c r="H87" s="41"/>
      <c r="I87" s="41"/>
      <c r="J87" s="41"/>
      <c r="K87" s="41"/>
      <c r="L87" s="145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26.25" customHeight="1">
      <c r="A88" s="39"/>
      <c r="B88" s="40"/>
      <c r="C88" s="41"/>
      <c r="D88" s="41"/>
      <c r="E88" s="170" t="str">
        <f>E7</f>
        <v>MODERNIZACE ODBORNÝCH UČEBEN ZŠ ANTONÍNA SOVY, ČESKÁ LÍPA</v>
      </c>
      <c r="F88" s="33"/>
      <c r="G88" s="33"/>
      <c r="H88" s="33"/>
      <c r="I88" s="41"/>
      <c r="J88" s="41"/>
      <c r="K88" s="41"/>
      <c r="L88" s="145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2:12" s="1" customFormat="1" ht="12" customHeight="1">
      <c r="B89" s="22"/>
      <c r="C89" s="33" t="s">
        <v>118</v>
      </c>
      <c r="D89" s="23"/>
      <c r="E89" s="23"/>
      <c r="F89" s="23"/>
      <c r="G89" s="23"/>
      <c r="H89" s="23"/>
      <c r="I89" s="23"/>
      <c r="J89" s="23"/>
      <c r="K89" s="23"/>
      <c r="L89" s="21"/>
    </row>
    <row r="90" spans="1:31" s="2" customFormat="1" ht="16.5" customHeight="1">
      <c r="A90" s="39"/>
      <c r="B90" s="40"/>
      <c r="C90" s="41"/>
      <c r="D90" s="41"/>
      <c r="E90" s="170" t="s">
        <v>950</v>
      </c>
      <c r="F90" s="41"/>
      <c r="G90" s="41"/>
      <c r="H90" s="41"/>
      <c r="I90" s="41"/>
      <c r="J90" s="41"/>
      <c r="K90" s="41"/>
      <c r="L90" s="145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2" customHeight="1">
      <c r="A91" s="39"/>
      <c r="B91" s="40"/>
      <c r="C91" s="33" t="s">
        <v>120</v>
      </c>
      <c r="D91" s="41"/>
      <c r="E91" s="41"/>
      <c r="F91" s="41"/>
      <c r="G91" s="41"/>
      <c r="H91" s="41"/>
      <c r="I91" s="41"/>
      <c r="J91" s="41"/>
      <c r="K91" s="41"/>
      <c r="L91" s="145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6.5" customHeight="1">
      <c r="A92" s="39"/>
      <c r="B92" s="40"/>
      <c r="C92" s="41"/>
      <c r="D92" s="41"/>
      <c r="E92" s="70" t="str">
        <f>E11</f>
        <v>JAZYKY - UČEBNA JAZYKŮ</v>
      </c>
      <c r="F92" s="41"/>
      <c r="G92" s="41"/>
      <c r="H92" s="41"/>
      <c r="I92" s="41"/>
      <c r="J92" s="41"/>
      <c r="K92" s="41"/>
      <c r="L92" s="145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6.95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145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2" customHeight="1">
      <c r="A94" s="39"/>
      <c r="B94" s="40"/>
      <c r="C94" s="33" t="s">
        <v>21</v>
      </c>
      <c r="D94" s="41"/>
      <c r="E94" s="41"/>
      <c r="F94" s="28" t="str">
        <f>F14</f>
        <v>ČESKÁ LÍPA</v>
      </c>
      <c r="G94" s="41"/>
      <c r="H94" s="41"/>
      <c r="I94" s="33" t="s">
        <v>23</v>
      </c>
      <c r="J94" s="73" t="str">
        <f>IF(J14="","",J14)</f>
        <v>21. 1. 2021</v>
      </c>
      <c r="K94" s="41"/>
      <c r="L94" s="145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6.95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145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15.15" customHeight="1">
      <c r="A96" s="39"/>
      <c r="B96" s="40"/>
      <c r="C96" s="33" t="s">
        <v>25</v>
      </c>
      <c r="D96" s="41"/>
      <c r="E96" s="41"/>
      <c r="F96" s="28" t="str">
        <f>E17</f>
        <v>ZŠ SLOVANKA, ČESKÁ LÍPA</v>
      </c>
      <c r="G96" s="41"/>
      <c r="H96" s="41"/>
      <c r="I96" s="33" t="s">
        <v>31</v>
      </c>
      <c r="J96" s="37" t="str">
        <f>E23</f>
        <v>Ing. Petr KUČERA</v>
      </c>
      <c r="K96" s="41"/>
      <c r="L96" s="145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5.15" customHeight="1">
      <c r="A97" s="39"/>
      <c r="B97" s="40"/>
      <c r="C97" s="33" t="s">
        <v>29</v>
      </c>
      <c r="D97" s="41"/>
      <c r="E97" s="41"/>
      <c r="F97" s="28" t="str">
        <f>IF(E20="","",E20)</f>
        <v>Vyplň údaj</v>
      </c>
      <c r="G97" s="41"/>
      <c r="H97" s="41"/>
      <c r="I97" s="33" t="s">
        <v>34</v>
      </c>
      <c r="J97" s="37" t="str">
        <f>E26</f>
        <v>Sebastian FENYK</v>
      </c>
      <c r="K97" s="41"/>
      <c r="L97" s="145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31" s="2" customFormat="1" ht="10.3" customHeight="1">
      <c r="A98" s="39"/>
      <c r="B98" s="40"/>
      <c r="C98" s="41"/>
      <c r="D98" s="41"/>
      <c r="E98" s="41"/>
      <c r="F98" s="41"/>
      <c r="G98" s="41"/>
      <c r="H98" s="41"/>
      <c r="I98" s="41"/>
      <c r="J98" s="41"/>
      <c r="K98" s="41"/>
      <c r="L98" s="145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</row>
    <row r="99" spans="1:31" s="11" customFormat="1" ht="29.25" customHeight="1">
      <c r="A99" s="186"/>
      <c r="B99" s="187"/>
      <c r="C99" s="188" t="s">
        <v>142</v>
      </c>
      <c r="D99" s="189" t="s">
        <v>57</v>
      </c>
      <c r="E99" s="189" t="s">
        <v>53</v>
      </c>
      <c r="F99" s="189" t="s">
        <v>54</v>
      </c>
      <c r="G99" s="189" t="s">
        <v>143</v>
      </c>
      <c r="H99" s="189" t="s">
        <v>144</v>
      </c>
      <c r="I99" s="189" t="s">
        <v>145</v>
      </c>
      <c r="J99" s="189" t="s">
        <v>126</v>
      </c>
      <c r="K99" s="190" t="s">
        <v>146</v>
      </c>
      <c r="L99" s="191"/>
      <c r="M99" s="93" t="s">
        <v>19</v>
      </c>
      <c r="N99" s="94" t="s">
        <v>42</v>
      </c>
      <c r="O99" s="94" t="s">
        <v>147</v>
      </c>
      <c r="P99" s="94" t="s">
        <v>148</v>
      </c>
      <c r="Q99" s="94" t="s">
        <v>149</v>
      </c>
      <c r="R99" s="94" t="s">
        <v>150</v>
      </c>
      <c r="S99" s="94" t="s">
        <v>151</v>
      </c>
      <c r="T99" s="95" t="s">
        <v>152</v>
      </c>
      <c r="U99" s="186"/>
      <c r="V99" s="186"/>
      <c r="W99" s="186"/>
      <c r="X99" s="186"/>
      <c r="Y99" s="186"/>
      <c r="Z99" s="186"/>
      <c r="AA99" s="186"/>
      <c r="AB99" s="186"/>
      <c r="AC99" s="186"/>
      <c r="AD99" s="186"/>
      <c r="AE99" s="186"/>
    </row>
    <row r="100" spans="1:63" s="2" customFormat="1" ht="22.8" customHeight="1">
      <c r="A100" s="39"/>
      <c r="B100" s="40"/>
      <c r="C100" s="100" t="s">
        <v>153</v>
      </c>
      <c r="D100" s="41"/>
      <c r="E100" s="41"/>
      <c r="F100" s="41"/>
      <c r="G100" s="41"/>
      <c r="H100" s="41"/>
      <c r="I100" s="41"/>
      <c r="J100" s="192">
        <f>BK100</f>
        <v>0</v>
      </c>
      <c r="K100" s="41"/>
      <c r="L100" s="45"/>
      <c r="M100" s="96"/>
      <c r="N100" s="193"/>
      <c r="O100" s="97"/>
      <c r="P100" s="194">
        <f>P101+P128+P170</f>
        <v>0</v>
      </c>
      <c r="Q100" s="97"/>
      <c r="R100" s="194">
        <f>R101+R128+R170</f>
        <v>1.80035</v>
      </c>
      <c r="S100" s="97"/>
      <c r="T100" s="195">
        <f>T101+T128+T170</f>
        <v>0.90028</v>
      </c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T100" s="18" t="s">
        <v>71</v>
      </c>
      <c r="AU100" s="18" t="s">
        <v>127</v>
      </c>
      <c r="BK100" s="196">
        <f>BK101+BK128+BK170</f>
        <v>0</v>
      </c>
    </row>
    <row r="101" spans="1:63" s="12" customFormat="1" ht="25.9" customHeight="1">
      <c r="A101" s="12"/>
      <c r="B101" s="197"/>
      <c r="C101" s="198"/>
      <c r="D101" s="199" t="s">
        <v>71</v>
      </c>
      <c r="E101" s="200" t="s">
        <v>154</v>
      </c>
      <c r="F101" s="200" t="s">
        <v>155</v>
      </c>
      <c r="G101" s="198"/>
      <c r="H101" s="198"/>
      <c r="I101" s="201"/>
      <c r="J101" s="202">
        <f>BK101</f>
        <v>0</v>
      </c>
      <c r="K101" s="198"/>
      <c r="L101" s="203"/>
      <c r="M101" s="204"/>
      <c r="N101" s="205"/>
      <c r="O101" s="205"/>
      <c r="P101" s="206">
        <f>P102+P109+P120+P126</f>
        <v>0</v>
      </c>
      <c r="Q101" s="205"/>
      <c r="R101" s="206">
        <f>R102+R109+R120+R126</f>
        <v>0.54853</v>
      </c>
      <c r="S101" s="205"/>
      <c r="T101" s="207">
        <f>T102+T109+T120+T126</f>
        <v>0.417</v>
      </c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R101" s="208" t="s">
        <v>79</v>
      </c>
      <c r="AT101" s="209" t="s">
        <v>71</v>
      </c>
      <c r="AU101" s="209" t="s">
        <v>72</v>
      </c>
      <c r="AY101" s="208" t="s">
        <v>156</v>
      </c>
      <c r="BK101" s="210">
        <f>BK102+BK109+BK120+BK126</f>
        <v>0</v>
      </c>
    </row>
    <row r="102" spans="1:63" s="12" customFormat="1" ht="22.8" customHeight="1">
      <c r="A102" s="12"/>
      <c r="B102" s="197"/>
      <c r="C102" s="198"/>
      <c r="D102" s="199" t="s">
        <v>71</v>
      </c>
      <c r="E102" s="211" t="s">
        <v>157</v>
      </c>
      <c r="F102" s="211" t="s">
        <v>158</v>
      </c>
      <c r="G102" s="198"/>
      <c r="H102" s="198"/>
      <c r="I102" s="201"/>
      <c r="J102" s="212">
        <f>BK102</f>
        <v>0</v>
      </c>
      <c r="K102" s="198"/>
      <c r="L102" s="203"/>
      <c r="M102" s="204"/>
      <c r="N102" s="205"/>
      <c r="O102" s="205"/>
      <c r="P102" s="206">
        <f>SUM(P103:P108)</f>
        <v>0</v>
      </c>
      <c r="Q102" s="205"/>
      <c r="R102" s="206">
        <f>SUM(R103:R108)</f>
        <v>0.5471199999999999</v>
      </c>
      <c r="S102" s="205"/>
      <c r="T102" s="207">
        <f>SUM(T103:T108)</f>
        <v>0</v>
      </c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R102" s="208" t="s">
        <v>79</v>
      </c>
      <c r="AT102" s="209" t="s">
        <v>71</v>
      </c>
      <c r="AU102" s="209" t="s">
        <v>79</v>
      </c>
      <c r="AY102" s="208" t="s">
        <v>156</v>
      </c>
      <c r="BK102" s="210">
        <f>SUM(BK103:BK108)</f>
        <v>0</v>
      </c>
    </row>
    <row r="103" spans="1:65" s="2" customFormat="1" ht="21.75" customHeight="1">
      <c r="A103" s="39"/>
      <c r="B103" s="40"/>
      <c r="C103" s="213" t="s">
        <v>79</v>
      </c>
      <c r="D103" s="213" t="s">
        <v>159</v>
      </c>
      <c r="E103" s="214" t="s">
        <v>160</v>
      </c>
      <c r="F103" s="215" t="s">
        <v>161</v>
      </c>
      <c r="G103" s="216" t="s">
        <v>162</v>
      </c>
      <c r="H103" s="217">
        <v>4</v>
      </c>
      <c r="I103" s="218"/>
      <c r="J103" s="219">
        <f>ROUND(I103*H103,2)</f>
        <v>0</v>
      </c>
      <c r="K103" s="215" t="s">
        <v>163</v>
      </c>
      <c r="L103" s="45"/>
      <c r="M103" s="220" t="s">
        <v>19</v>
      </c>
      <c r="N103" s="221" t="s">
        <v>43</v>
      </c>
      <c r="O103" s="85"/>
      <c r="P103" s="222">
        <f>O103*H103</f>
        <v>0</v>
      </c>
      <c r="Q103" s="222">
        <v>0.04</v>
      </c>
      <c r="R103" s="222">
        <f>Q103*H103</f>
        <v>0.16</v>
      </c>
      <c r="S103" s="222">
        <v>0</v>
      </c>
      <c r="T103" s="223">
        <f>S103*H103</f>
        <v>0</v>
      </c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R103" s="224" t="s">
        <v>164</v>
      </c>
      <c r="AT103" s="224" t="s">
        <v>159</v>
      </c>
      <c r="AU103" s="224" t="s">
        <v>81</v>
      </c>
      <c r="AY103" s="18" t="s">
        <v>156</v>
      </c>
      <c r="BE103" s="225">
        <f>IF(N103="základní",J103,0)</f>
        <v>0</v>
      </c>
      <c r="BF103" s="225">
        <f>IF(N103="snížená",J103,0)</f>
        <v>0</v>
      </c>
      <c r="BG103" s="225">
        <f>IF(N103="zákl. přenesená",J103,0)</f>
        <v>0</v>
      </c>
      <c r="BH103" s="225">
        <f>IF(N103="sníž. přenesená",J103,0)</f>
        <v>0</v>
      </c>
      <c r="BI103" s="225">
        <f>IF(N103="nulová",J103,0)</f>
        <v>0</v>
      </c>
      <c r="BJ103" s="18" t="s">
        <v>79</v>
      </c>
      <c r="BK103" s="225">
        <f>ROUND(I103*H103,2)</f>
        <v>0</v>
      </c>
      <c r="BL103" s="18" t="s">
        <v>164</v>
      </c>
      <c r="BM103" s="224" t="s">
        <v>165</v>
      </c>
    </row>
    <row r="104" spans="1:65" s="2" customFormat="1" ht="12">
      <c r="A104" s="39"/>
      <c r="B104" s="40"/>
      <c r="C104" s="213" t="s">
        <v>81</v>
      </c>
      <c r="D104" s="213" t="s">
        <v>159</v>
      </c>
      <c r="E104" s="214" t="s">
        <v>166</v>
      </c>
      <c r="F104" s="215" t="s">
        <v>167</v>
      </c>
      <c r="G104" s="216" t="s">
        <v>162</v>
      </c>
      <c r="H104" s="217">
        <v>4</v>
      </c>
      <c r="I104" s="218"/>
      <c r="J104" s="219">
        <f>ROUND(I104*H104,2)</f>
        <v>0</v>
      </c>
      <c r="K104" s="215" t="s">
        <v>163</v>
      </c>
      <c r="L104" s="45"/>
      <c r="M104" s="220" t="s">
        <v>19</v>
      </c>
      <c r="N104" s="221" t="s">
        <v>43</v>
      </c>
      <c r="O104" s="85"/>
      <c r="P104" s="222">
        <f>O104*H104</f>
        <v>0</v>
      </c>
      <c r="Q104" s="222">
        <v>0.04153</v>
      </c>
      <c r="R104" s="222">
        <f>Q104*H104</f>
        <v>0.16612</v>
      </c>
      <c r="S104" s="222">
        <v>0</v>
      </c>
      <c r="T104" s="223">
        <f>S104*H104</f>
        <v>0</v>
      </c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R104" s="224" t="s">
        <v>164</v>
      </c>
      <c r="AT104" s="224" t="s">
        <v>159</v>
      </c>
      <c r="AU104" s="224" t="s">
        <v>81</v>
      </c>
      <c r="AY104" s="18" t="s">
        <v>156</v>
      </c>
      <c r="BE104" s="225">
        <f>IF(N104="základní",J104,0)</f>
        <v>0</v>
      </c>
      <c r="BF104" s="225">
        <f>IF(N104="snížená",J104,0)</f>
        <v>0</v>
      </c>
      <c r="BG104" s="225">
        <f>IF(N104="zákl. přenesená",J104,0)</f>
        <v>0</v>
      </c>
      <c r="BH104" s="225">
        <f>IF(N104="sníž. přenesená",J104,0)</f>
        <v>0</v>
      </c>
      <c r="BI104" s="225">
        <f>IF(N104="nulová",J104,0)</f>
        <v>0</v>
      </c>
      <c r="BJ104" s="18" t="s">
        <v>79</v>
      </c>
      <c r="BK104" s="225">
        <f>ROUND(I104*H104,2)</f>
        <v>0</v>
      </c>
      <c r="BL104" s="18" t="s">
        <v>164</v>
      </c>
      <c r="BM104" s="224" t="s">
        <v>168</v>
      </c>
    </row>
    <row r="105" spans="1:65" s="2" customFormat="1" ht="33" customHeight="1">
      <c r="A105" s="39"/>
      <c r="B105" s="40"/>
      <c r="C105" s="213" t="s">
        <v>169</v>
      </c>
      <c r="D105" s="213" t="s">
        <v>159</v>
      </c>
      <c r="E105" s="214" t="s">
        <v>170</v>
      </c>
      <c r="F105" s="215" t="s">
        <v>171</v>
      </c>
      <c r="G105" s="216" t="s">
        <v>172</v>
      </c>
      <c r="H105" s="217">
        <v>1</v>
      </c>
      <c r="I105" s="218"/>
      <c r="J105" s="219">
        <f>ROUND(I105*H105,2)</f>
        <v>0</v>
      </c>
      <c r="K105" s="215" t="s">
        <v>163</v>
      </c>
      <c r="L105" s="45"/>
      <c r="M105" s="220" t="s">
        <v>19</v>
      </c>
      <c r="N105" s="221" t="s">
        <v>43</v>
      </c>
      <c r="O105" s="85"/>
      <c r="P105" s="222">
        <f>O105*H105</f>
        <v>0</v>
      </c>
      <c r="Q105" s="222">
        <v>0.147</v>
      </c>
      <c r="R105" s="222">
        <f>Q105*H105</f>
        <v>0.147</v>
      </c>
      <c r="S105" s="222">
        <v>0</v>
      </c>
      <c r="T105" s="223">
        <f>S105*H105</f>
        <v>0</v>
      </c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R105" s="224" t="s">
        <v>164</v>
      </c>
      <c r="AT105" s="224" t="s">
        <v>159</v>
      </c>
      <c r="AU105" s="224" t="s">
        <v>81</v>
      </c>
      <c r="AY105" s="18" t="s">
        <v>156</v>
      </c>
      <c r="BE105" s="225">
        <f>IF(N105="základní",J105,0)</f>
        <v>0</v>
      </c>
      <c r="BF105" s="225">
        <f>IF(N105="snížená",J105,0)</f>
        <v>0</v>
      </c>
      <c r="BG105" s="225">
        <f>IF(N105="zákl. přenesená",J105,0)</f>
        <v>0</v>
      </c>
      <c r="BH105" s="225">
        <f>IF(N105="sníž. přenesená",J105,0)</f>
        <v>0</v>
      </c>
      <c r="BI105" s="225">
        <f>IF(N105="nulová",J105,0)</f>
        <v>0</v>
      </c>
      <c r="BJ105" s="18" t="s">
        <v>79</v>
      </c>
      <c r="BK105" s="225">
        <f>ROUND(I105*H105,2)</f>
        <v>0</v>
      </c>
      <c r="BL105" s="18" t="s">
        <v>164</v>
      </c>
      <c r="BM105" s="224" t="s">
        <v>173</v>
      </c>
    </row>
    <row r="106" spans="1:65" s="2" customFormat="1" ht="33" customHeight="1">
      <c r="A106" s="39"/>
      <c r="B106" s="40"/>
      <c r="C106" s="213" t="s">
        <v>164</v>
      </c>
      <c r="D106" s="213" t="s">
        <v>159</v>
      </c>
      <c r="E106" s="214" t="s">
        <v>174</v>
      </c>
      <c r="F106" s="215" t="s">
        <v>175</v>
      </c>
      <c r="G106" s="216" t="s">
        <v>162</v>
      </c>
      <c r="H106" s="217">
        <v>64</v>
      </c>
      <c r="I106" s="218"/>
      <c r="J106" s="219">
        <f>ROUND(I106*H106,2)</f>
        <v>0</v>
      </c>
      <c r="K106" s="215" t="s">
        <v>163</v>
      </c>
      <c r="L106" s="45"/>
      <c r="M106" s="220" t="s">
        <v>19</v>
      </c>
      <c r="N106" s="221" t="s">
        <v>43</v>
      </c>
      <c r="O106" s="85"/>
      <c r="P106" s="222">
        <f>O106*H106</f>
        <v>0</v>
      </c>
      <c r="Q106" s="222">
        <v>0</v>
      </c>
      <c r="R106" s="222">
        <f>Q106*H106</f>
        <v>0</v>
      </c>
      <c r="S106" s="222">
        <v>0</v>
      </c>
      <c r="T106" s="223">
        <f>S106*H106</f>
        <v>0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224" t="s">
        <v>164</v>
      </c>
      <c r="AT106" s="224" t="s">
        <v>159</v>
      </c>
      <c r="AU106" s="224" t="s">
        <v>81</v>
      </c>
      <c r="AY106" s="18" t="s">
        <v>156</v>
      </c>
      <c r="BE106" s="225">
        <f>IF(N106="základní",J106,0)</f>
        <v>0</v>
      </c>
      <c r="BF106" s="225">
        <f>IF(N106="snížená",J106,0)</f>
        <v>0</v>
      </c>
      <c r="BG106" s="225">
        <f>IF(N106="zákl. přenesená",J106,0)</f>
        <v>0</v>
      </c>
      <c r="BH106" s="225">
        <f>IF(N106="sníž. přenesená",J106,0)</f>
        <v>0</v>
      </c>
      <c r="BI106" s="225">
        <f>IF(N106="nulová",J106,0)</f>
        <v>0</v>
      </c>
      <c r="BJ106" s="18" t="s">
        <v>79</v>
      </c>
      <c r="BK106" s="225">
        <f>ROUND(I106*H106,2)</f>
        <v>0</v>
      </c>
      <c r="BL106" s="18" t="s">
        <v>164</v>
      </c>
      <c r="BM106" s="224" t="s">
        <v>176</v>
      </c>
    </row>
    <row r="107" spans="1:65" s="2" customFormat="1" ht="12">
      <c r="A107" s="39"/>
      <c r="B107" s="40"/>
      <c r="C107" s="213" t="s">
        <v>177</v>
      </c>
      <c r="D107" s="213" t="s">
        <v>159</v>
      </c>
      <c r="E107" s="214" t="s">
        <v>178</v>
      </c>
      <c r="F107" s="215" t="s">
        <v>179</v>
      </c>
      <c r="G107" s="216" t="s">
        <v>162</v>
      </c>
      <c r="H107" s="217">
        <v>37</v>
      </c>
      <c r="I107" s="218"/>
      <c r="J107" s="219">
        <f>ROUND(I107*H107,2)</f>
        <v>0</v>
      </c>
      <c r="K107" s="215" t="s">
        <v>163</v>
      </c>
      <c r="L107" s="45"/>
      <c r="M107" s="220" t="s">
        <v>19</v>
      </c>
      <c r="N107" s="221" t="s">
        <v>43</v>
      </c>
      <c r="O107" s="85"/>
      <c r="P107" s="222">
        <f>O107*H107</f>
        <v>0</v>
      </c>
      <c r="Q107" s="222">
        <v>0</v>
      </c>
      <c r="R107" s="222">
        <f>Q107*H107</f>
        <v>0</v>
      </c>
      <c r="S107" s="222">
        <v>0</v>
      </c>
      <c r="T107" s="223">
        <f>S107*H107</f>
        <v>0</v>
      </c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R107" s="224" t="s">
        <v>164</v>
      </c>
      <c r="AT107" s="224" t="s">
        <v>159</v>
      </c>
      <c r="AU107" s="224" t="s">
        <v>81</v>
      </c>
      <c r="AY107" s="18" t="s">
        <v>156</v>
      </c>
      <c r="BE107" s="225">
        <f>IF(N107="základní",J107,0)</f>
        <v>0</v>
      </c>
      <c r="BF107" s="225">
        <f>IF(N107="snížená",J107,0)</f>
        <v>0</v>
      </c>
      <c r="BG107" s="225">
        <f>IF(N107="zákl. přenesená",J107,0)</f>
        <v>0</v>
      </c>
      <c r="BH107" s="225">
        <f>IF(N107="sníž. přenesená",J107,0)</f>
        <v>0</v>
      </c>
      <c r="BI107" s="225">
        <f>IF(N107="nulová",J107,0)</f>
        <v>0</v>
      </c>
      <c r="BJ107" s="18" t="s">
        <v>79</v>
      </c>
      <c r="BK107" s="225">
        <f>ROUND(I107*H107,2)</f>
        <v>0</v>
      </c>
      <c r="BL107" s="18" t="s">
        <v>164</v>
      </c>
      <c r="BM107" s="224" t="s">
        <v>180</v>
      </c>
    </row>
    <row r="108" spans="1:65" s="2" customFormat="1" ht="44.25" customHeight="1">
      <c r="A108" s="39"/>
      <c r="B108" s="40"/>
      <c r="C108" s="213" t="s">
        <v>157</v>
      </c>
      <c r="D108" s="213" t="s">
        <v>159</v>
      </c>
      <c r="E108" s="214" t="s">
        <v>181</v>
      </c>
      <c r="F108" s="215" t="s">
        <v>182</v>
      </c>
      <c r="G108" s="216" t="s">
        <v>172</v>
      </c>
      <c r="H108" s="217">
        <v>37</v>
      </c>
      <c r="I108" s="218"/>
      <c r="J108" s="219">
        <f>ROUND(I108*H108,2)</f>
        <v>0</v>
      </c>
      <c r="K108" s="215" t="s">
        <v>163</v>
      </c>
      <c r="L108" s="45"/>
      <c r="M108" s="220" t="s">
        <v>19</v>
      </c>
      <c r="N108" s="221" t="s">
        <v>43</v>
      </c>
      <c r="O108" s="85"/>
      <c r="P108" s="222">
        <f>O108*H108</f>
        <v>0</v>
      </c>
      <c r="Q108" s="222">
        <v>0.002</v>
      </c>
      <c r="R108" s="222">
        <f>Q108*H108</f>
        <v>0.074</v>
      </c>
      <c r="S108" s="222">
        <v>0</v>
      </c>
      <c r="T108" s="223">
        <f>S108*H108</f>
        <v>0</v>
      </c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R108" s="224" t="s">
        <v>164</v>
      </c>
      <c r="AT108" s="224" t="s">
        <v>159</v>
      </c>
      <c r="AU108" s="224" t="s">
        <v>81</v>
      </c>
      <c r="AY108" s="18" t="s">
        <v>156</v>
      </c>
      <c r="BE108" s="225">
        <f>IF(N108="základní",J108,0)</f>
        <v>0</v>
      </c>
      <c r="BF108" s="225">
        <f>IF(N108="snížená",J108,0)</f>
        <v>0</v>
      </c>
      <c r="BG108" s="225">
        <f>IF(N108="zákl. přenesená",J108,0)</f>
        <v>0</v>
      </c>
      <c r="BH108" s="225">
        <f>IF(N108="sníž. přenesená",J108,0)</f>
        <v>0</v>
      </c>
      <c r="BI108" s="225">
        <f>IF(N108="nulová",J108,0)</f>
        <v>0</v>
      </c>
      <c r="BJ108" s="18" t="s">
        <v>79</v>
      </c>
      <c r="BK108" s="225">
        <f>ROUND(I108*H108,2)</f>
        <v>0</v>
      </c>
      <c r="BL108" s="18" t="s">
        <v>164</v>
      </c>
      <c r="BM108" s="224" t="s">
        <v>183</v>
      </c>
    </row>
    <row r="109" spans="1:63" s="12" customFormat="1" ht="22.8" customHeight="1">
      <c r="A109" s="12"/>
      <c r="B109" s="197"/>
      <c r="C109" s="198"/>
      <c r="D109" s="199" t="s">
        <v>71</v>
      </c>
      <c r="E109" s="211" t="s">
        <v>184</v>
      </c>
      <c r="F109" s="211" t="s">
        <v>185</v>
      </c>
      <c r="G109" s="198"/>
      <c r="H109" s="198"/>
      <c r="I109" s="201"/>
      <c r="J109" s="212">
        <f>BK109</f>
        <v>0</v>
      </c>
      <c r="K109" s="198"/>
      <c r="L109" s="203"/>
      <c r="M109" s="204"/>
      <c r="N109" s="205"/>
      <c r="O109" s="205"/>
      <c r="P109" s="206">
        <f>SUM(P110:P119)</f>
        <v>0</v>
      </c>
      <c r="Q109" s="205"/>
      <c r="R109" s="206">
        <f>SUM(R110:R119)</f>
        <v>0.0014100000000000002</v>
      </c>
      <c r="S109" s="205"/>
      <c r="T109" s="207">
        <f>SUM(T110:T119)</f>
        <v>0.417</v>
      </c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R109" s="208" t="s">
        <v>79</v>
      </c>
      <c r="AT109" s="209" t="s">
        <v>71</v>
      </c>
      <c r="AU109" s="209" t="s">
        <v>79</v>
      </c>
      <c r="AY109" s="208" t="s">
        <v>156</v>
      </c>
      <c r="BK109" s="210">
        <f>SUM(BK110:BK119)</f>
        <v>0</v>
      </c>
    </row>
    <row r="110" spans="1:65" s="2" customFormat="1" ht="12">
      <c r="A110" s="39"/>
      <c r="B110" s="40"/>
      <c r="C110" s="213" t="s">
        <v>186</v>
      </c>
      <c r="D110" s="213" t="s">
        <v>159</v>
      </c>
      <c r="E110" s="214" t="s">
        <v>187</v>
      </c>
      <c r="F110" s="215" t="s">
        <v>188</v>
      </c>
      <c r="G110" s="216" t="s">
        <v>162</v>
      </c>
      <c r="H110" s="217">
        <v>35</v>
      </c>
      <c r="I110" s="218"/>
      <c r="J110" s="219">
        <f>ROUND(I110*H110,2)</f>
        <v>0</v>
      </c>
      <c r="K110" s="215" t="s">
        <v>163</v>
      </c>
      <c r="L110" s="45"/>
      <c r="M110" s="220" t="s">
        <v>19</v>
      </c>
      <c r="N110" s="221" t="s">
        <v>43</v>
      </c>
      <c r="O110" s="85"/>
      <c r="P110" s="222">
        <f>O110*H110</f>
        <v>0</v>
      </c>
      <c r="Q110" s="222">
        <v>2E-05</v>
      </c>
      <c r="R110" s="222">
        <f>Q110*H110</f>
        <v>0.0007000000000000001</v>
      </c>
      <c r="S110" s="222">
        <v>0</v>
      </c>
      <c r="T110" s="223">
        <f>S110*H110</f>
        <v>0</v>
      </c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R110" s="224" t="s">
        <v>164</v>
      </c>
      <c r="AT110" s="224" t="s">
        <v>159</v>
      </c>
      <c r="AU110" s="224" t="s">
        <v>81</v>
      </c>
      <c r="AY110" s="18" t="s">
        <v>156</v>
      </c>
      <c r="BE110" s="225">
        <f>IF(N110="základní",J110,0)</f>
        <v>0</v>
      </c>
      <c r="BF110" s="225">
        <f>IF(N110="snížená",J110,0)</f>
        <v>0</v>
      </c>
      <c r="BG110" s="225">
        <f>IF(N110="zákl. přenesená",J110,0)</f>
        <v>0</v>
      </c>
      <c r="BH110" s="225">
        <f>IF(N110="sníž. přenesená",J110,0)</f>
        <v>0</v>
      </c>
      <c r="BI110" s="225">
        <f>IF(N110="nulová",J110,0)</f>
        <v>0</v>
      </c>
      <c r="BJ110" s="18" t="s">
        <v>79</v>
      </c>
      <c r="BK110" s="225">
        <f>ROUND(I110*H110,2)</f>
        <v>0</v>
      </c>
      <c r="BL110" s="18" t="s">
        <v>164</v>
      </c>
      <c r="BM110" s="224" t="s">
        <v>189</v>
      </c>
    </row>
    <row r="111" spans="1:65" s="2" customFormat="1" ht="33" customHeight="1">
      <c r="A111" s="39"/>
      <c r="B111" s="40"/>
      <c r="C111" s="213" t="s">
        <v>190</v>
      </c>
      <c r="D111" s="213" t="s">
        <v>159</v>
      </c>
      <c r="E111" s="214" t="s">
        <v>191</v>
      </c>
      <c r="F111" s="215" t="s">
        <v>192</v>
      </c>
      <c r="G111" s="216" t="s">
        <v>162</v>
      </c>
      <c r="H111" s="217">
        <v>3</v>
      </c>
      <c r="I111" s="218"/>
      <c r="J111" s="219">
        <f>ROUND(I111*H111,2)</f>
        <v>0</v>
      </c>
      <c r="K111" s="215" t="s">
        <v>163</v>
      </c>
      <c r="L111" s="45"/>
      <c r="M111" s="220" t="s">
        <v>19</v>
      </c>
      <c r="N111" s="221" t="s">
        <v>43</v>
      </c>
      <c r="O111" s="85"/>
      <c r="P111" s="222">
        <f>O111*H111</f>
        <v>0</v>
      </c>
      <c r="Q111" s="222">
        <v>1E-05</v>
      </c>
      <c r="R111" s="222">
        <f>Q111*H111</f>
        <v>3.0000000000000004E-05</v>
      </c>
      <c r="S111" s="222">
        <v>0</v>
      </c>
      <c r="T111" s="223">
        <f>S111*H111</f>
        <v>0</v>
      </c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R111" s="224" t="s">
        <v>164</v>
      </c>
      <c r="AT111" s="224" t="s">
        <v>159</v>
      </c>
      <c r="AU111" s="224" t="s">
        <v>81</v>
      </c>
      <c r="AY111" s="18" t="s">
        <v>156</v>
      </c>
      <c r="BE111" s="225">
        <f>IF(N111="základní",J111,0)</f>
        <v>0</v>
      </c>
      <c r="BF111" s="225">
        <f>IF(N111="snížená",J111,0)</f>
        <v>0</v>
      </c>
      <c r="BG111" s="225">
        <f>IF(N111="zákl. přenesená",J111,0)</f>
        <v>0</v>
      </c>
      <c r="BH111" s="225">
        <f>IF(N111="sníž. přenesená",J111,0)</f>
        <v>0</v>
      </c>
      <c r="BI111" s="225">
        <f>IF(N111="nulová",J111,0)</f>
        <v>0</v>
      </c>
      <c r="BJ111" s="18" t="s">
        <v>79</v>
      </c>
      <c r="BK111" s="225">
        <f>ROUND(I111*H111,2)</f>
        <v>0</v>
      </c>
      <c r="BL111" s="18" t="s">
        <v>164</v>
      </c>
      <c r="BM111" s="224" t="s">
        <v>193</v>
      </c>
    </row>
    <row r="112" spans="1:65" s="2" customFormat="1" ht="12">
      <c r="A112" s="39"/>
      <c r="B112" s="40"/>
      <c r="C112" s="213" t="s">
        <v>184</v>
      </c>
      <c r="D112" s="213" t="s">
        <v>159</v>
      </c>
      <c r="E112" s="214" t="s">
        <v>194</v>
      </c>
      <c r="F112" s="215" t="s">
        <v>195</v>
      </c>
      <c r="G112" s="216" t="s">
        <v>162</v>
      </c>
      <c r="H112" s="217">
        <v>64</v>
      </c>
      <c r="I112" s="218"/>
      <c r="J112" s="219">
        <f>ROUND(I112*H112,2)</f>
        <v>0</v>
      </c>
      <c r="K112" s="215" t="s">
        <v>163</v>
      </c>
      <c r="L112" s="45"/>
      <c r="M112" s="220" t="s">
        <v>19</v>
      </c>
      <c r="N112" s="221" t="s">
        <v>43</v>
      </c>
      <c r="O112" s="85"/>
      <c r="P112" s="222">
        <f>O112*H112</f>
        <v>0</v>
      </c>
      <c r="Q112" s="222">
        <v>0</v>
      </c>
      <c r="R112" s="222">
        <f>Q112*H112</f>
        <v>0</v>
      </c>
      <c r="S112" s="222">
        <v>0</v>
      </c>
      <c r="T112" s="223">
        <f>S112*H112</f>
        <v>0</v>
      </c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R112" s="224" t="s">
        <v>164</v>
      </c>
      <c r="AT112" s="224" t="s">
        <v>159</v>
      </c>
      <c r="AU112" s="224" t="s">
        <v>81</v>
      </c>
      <c r="AY112" s="18" t="s">
        <v>156</v>
      </c>
      <c r="BE112" s="225">
        <f>IF(N112="základní",J112,0)</f>
        <v>0</v>
      </c>
      <c r="BF112" s="225">
        <f>IF(N112="snížená",J112,0)</f>
        <v>0</v>
      </c>
      <c r="BG112" s="225">
        <f>IF(N112="zákl. přenesená",J112,0)</f>
        <v>0</v>
      </c>
      <c r="BH112" s="225">
        <f>IF(N112="sníž. přenesená",J112,0)</f>
        <v>0</v>
      </c>
      <c r="BI112" s="225">
        <f>IF(N112="nulová",J112,0)</f>
        <v>0</v>
      </c>
      <c r="BJ112" s="18" t="s">
        <v>79</v>
      </c>
      <c r="BK112" s="225">
        <f>ROUND(I112*H112,2)</f>
        <v>0</v>
      </c>
      <c r="BL112" s="18" t="s">
        <v>164</v>
      </c>
      <c r="BM112" s="224" t="s">
        <v>196</v>
      </c>
    </row>
    <row r="113" spans="1:65" s="2" customFormat="1" ht="12">
      <c r="A113" s="39"/>
      <c r="B113" s="40"/>
      <c r="C113" s="213" t="s">
        <v>165</v>
      </c>
      <c r="D113" s="213" t="s">
        <v>159</v>
      </c>
      <c r="E113" s="214" t="s">
        <v>197</v>
      </c>
      <c r="F113" s="215" t="s">
        <v>198</v>
      </c>
      <c r="G113" s="216" t="s">
        <v>162</v>
      </c>
      <c r="H113" s="217">
        <v>64</v>
      </c>
      <c r="I113" s="218"/>
      <c r="J113" s="219">
        <f>ROUND(I113*H113,2)</f>
        <v>0</v>
      </c>
      <c r="K113" s="215" t="s">
        <v>163</v>
      </c>
      <c r="L113" s="45"/>
      <c r="M113" s="220" t="s">
        <v>19</v>
      </c>
      <c r="N113" s="221" t="s">
        <v>43</v>
      </c>
      <c r="O113" s="85"/>
      <c r="P113" s="222">
        <f>O113*H113</f>
        <v>0</v>
      </c>
      <c r="Q113" s="222">
        <v>1E-05</v>
      </c>
      <c r="R113" s="222">
        <f>Q113*H113</f>
        <v>0.00064</v>
      </c>
      <c r="S113" s="222">
        <v>0</v>
      </c>
      <c r="T113" s="223">
        <f>S113*H113</f>
        <v>0</v>
      </c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R113" s="224" t="s">
        <v>164</v>
      </c>
      <c r="AT113" s="224" t="s">
        <v>159</v>
      </c>
      <c r="AU113" s="224" t="s">
        <v>81</v>
      </c>
      <c r="AY113" s="18" t="s">
        <v>156</v>
      </c>
      <c r="BE113" s="225">
        <f>IF(N113="základní",J113,0)</f>
        <v>0</v>
      </c>
      <c r="BF113" s="225">
        <f>IF(N113="snížená",J113,0)</f>
        <v>0</v>
      </c>
      <c r="BG113" s="225">
        <f>IF(N113="zákl. přenesená",J113,0)</f>
        <v>0</v>
      </c>
      <c r="BH113" s="225">
        <f>IF(N113="sníž. přenesená",J113,0)</f>
        <v>0</v>
      </c>
      <c r="BI113" s="225">
        <f>IF(N113="nulová",J113,0)</f>
        <v>0</v>
      </c>
      <c r="BJ113" s="18" t="s">
        <v>79</v>
      </c>
      <c r="BK113" s="225">
        <f>ROUND(I113*H113,2)</f>
        <v>0</v>
      </c>
      <c r="BL113" s="18" t="s">
        <v>164</v>
      </c>
      <c r="BM113" s="224" t="s">
        <v>199</v>
      </c>
    </row>
    <row r="114" spans="1:65" s="2" customFormat="1" ht="12">
      <c r="A114" s="39"/>
      <c r="B114" s="40"/>
      <c r="C114" s="213" t="s">
        <v>200</v>
      </c>
      <c r="D114" s="213" t="s">
        <v>159</v>
      </c>
      <c r="E114" s="214" t="s">
        <v>201</v>
      </c>
      <c r="F114" s="215" t="s">
        <v>202</v>
      </c>
      <c r="G114" s="216" t="s">
        <v>162</v>
      </c>
      <c r="H114" s="217">
        <v>64</v>
      </c>
      <c r="I114" s="218"/>
      <c r="J114" s="219">
        <f>ROUND(I114*H114,2)</f>
        <v>0</v>
      </c>
      <c r="K114" s="215" t="s">
        <v>163</v>
      </c>
      <c r="L114" s="45"/>
      <c r="M114" s="220" t="s">
        <v>19</v>
      </c>
      <c r="N114" s="221" t="s">
        <v>43</v>
      </c>
      <c r="O114" s="85"/>
      <c r="P114" s="222">
        <f>O114*H114</f>
        <v>0</v>
      </c>
      <c r="Q114" s="222">
        <v>0</v>
      </c>
      <c r="R114" s="222">
        <f>Q114*H114</f>
        <v>0</v>
      </c>
      <c r="S114" s="222">
        <v>0</v>
      </c>
      <c r="T114" s="223">
        <f>S114*H114</f>
        <v>0</v>
      </c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R114" s="224" t="s">
        <v>164</v>
      </c>
      <c r="AT114" s="224" t="s">
        <v>159</v>
      </c>
      <c r="AU114" s="224" t="s">
        <v>81</v>
      </c>
      <c r="AY114" s="18" t="s">
        <v>156</v>
      </c>
      <c r="BE114" s="225">
        <f>IF(N114="základní",J114,0)</f>
        <v>0</v>
      </c>
      <c r="BF114" s="225">
        <f>IF(N114="snížená",J114,0)</f>
        <v>0</v>
      </c>
      <c r="BG114" s="225">
        <f>IF(N114="zákl. přenesená",J114,0)</f>
        <v>0</v>
      </c>
      <c r="BH114" s="225">
        <f>IF(N114="sníž. přenesená",J114,0)</f>
        <v>0</v>
      </c>
      <c r="BI114" s="225">
        <f>IF(N114="nulová",J114,0)</f>
        <v>0</v>
      </c>
      <c r="BJ114" s="18" t="s">
        <v>79</v>
      </c>
      <c r="BK114" s="225">
        <f>ROUND(I114*H114,2)</f>
        <v>0</v>
      </c>
      <c r="BL114" s="18" t="s">
        <v>164</v>
      </c>
      <c r="BM114" s="224" t="s">
        <v>203</v>
      </c>
    </row>
    <row r="115" spans="1:65" s="2" customFormat="1" ht="12">
      <c r="A115" s="39"/>
      <c r="B115" s="40"/>
      <c r="C115" s="213" t="s">
        <v>204</v>
      </c>
      <c r="D115" s="213" t="s">
        <v>159</v>
      </c>
      <c r="E115" s="214" t="s">
        <v>205</v>
      </c>
      <c r="F115" s="215" t="s">
        <v>206</v>
      </c>
      <c r="G115" s="216" t="s">
        <v>207</v>
      </c>
      <c r="H115" s="217">
        <v>90</v>
      </c>
      <c r="I115" s="218"/>
      <c r="J115" s="219">
        <f>ROUND(I115*H115,2)</f>
        <v>0</v>
      </c>
      <c r="K115" s="215" t="s">
        <v>163</v>
      </c>
      <c r="L115" s="45"/>
      <c r="M115" s="220" t="s">
        <v>19</v>
      </c>
      <c r="N115" s="221" t="s">
        <v>43</v>
      </c>
      <c r="O115" s="85"/>
      <c r="P115" s="222">
        <f>O115*H115</f>
        <v>0</v>
      </c>
      <c r="Q115" s="222">
        <v>0</v>
      </c>
      <c r="R115" s="222">
        <f>Q115*H115</f>
        <v>0</v>
      </c>
      <c r="S115" s="222">
        <v>0.002</v>
      </c>
      <c r="T115" s="223">
        <f>S115*H115</f>
        <v>0.18</v>
      </c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R115" s="224" t="s">
        <v>164</v>
      </c>
      <c r="AT115" s="224" t="s">
        <v>159</v>
      </c>
      <c r="AU115" s="224" t="s">
        <v>81</v>
      </c>
      <c r="AY115" s="18" t="s">
        <v>156</v>
      </c>
      <c r="BE115" s="225">
        <f>IF(N115="základní",J115,0)</f>
        <v>0</v>
      </c>
      <c r="BF115" s="225">
        <f>IF(N115="snížená",J115,0)</f>
        <v>0</v>
      </c>
      <c r="BG115" s="225">
        <f>IF(N115="zákl. přenesená",J115,0)</f>
        <v>0</v>
      </c>
      <c r="BH115" s="225">
        <f>IF(N115="sníž. přenesená",J115,0)</f>
        <v>0</v>
      </c>
      <c r="BI115" s="225">
        <f>IF(N115="nulová",J115,0)</f>
        <v>0</v>
      </c>
      <c r="BJ115" s="18" t="s">
        <v>79</v>
      </c>
      <c r="BK115" s="225">
        <f>ROUND(I115*H115,2)</f>
        <v>0</v>
      </c>
      <c r="BL115" s="18" t="s">
        <v>164</v>
      </c>
      <c r="BM115" s="224" t="s">
        <v>208</v>
      </c>
    </row>
    <row r="116" spans="1:65" s="2" customFormat="1" ht="12">
      <c r="A116" s="39"/>
      <c r="B116" s="40"/>
      <c r="C116" s="213" t="s">
        <v>209</v>
      </c>
      <c r="D116" s="213" t="s">
        <v>159</v>
      </c>
      <c r="E116" s="214" t="s">
        <v>210</v>
      </c>
      <c r="F116" s="215" t="s">
        <v>211</v>
      </c>
      <c r="G116" s="216" t="s">
        <v>207</v>
      </c>
      <c r="H116" s="217">
        <v>5</v>
      </c>
      <c r="I116" s="218"/>
      <c r="J116" s="219">
        <f>ROUND(I116*H116,2)</f>
        <v>0</v>
      </c>
      <c r="K116" s="215" t="s">
        <v>163</v>
      </c>
      <c r="L116" s="45"/>
      <c r="M116" s="220" t="s">
        <v>19</v>
      </c>
      <c r="N116" s="221" t="s">
        <v>43</v>
      </c>
      <c r="O116" s="85"/>
      <c r="P116" s="222">
        <f>O116*H116</f>
        <v>0</v>
      </c>
      <c r="Q116" s="222">
        <v>0</v>
      </c>
      <c r="R116" s="222">
        <f>Q116*H116</f>
        <v>0</v>
      </c>
      <c r="S116" s="222">
        <v>0.011</v>
      </c>
      <c r="T116" s="223">
        <f>S116*H116</f>
        <v>0.05499999999999999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24" t="s">
        <v>164</v>
      </c>
      <c r="AT116" s="224" t="s">
        <v>159</v>
      </c>
      <c r="AU116" s="224" t="s">
        <v>81</v>
      </c>
      <c r="AY116" s="18" t="s">
        <v>156</v>
      </c>
      <c r="BE116" s="225">
        <f>IF(N116="základní",J116,0)</f>
        <v>0</v>
      </c>
      <c r="BF116" s="225">
        <f>IF(N116="snížená",J116,0)</f>
        <v>0</v>
      </c>
      <c r="BG116" s="225">
        <f>IF(N116="zákl. přenesená",J116,0)</f>
        <v>0</v>
      </c>
      <c r="BH116" s="225">
        <f>IF(N116="sníž. přenesená",J116,0)</f>
        <v>0</v>
      </c>
      <c r="BI116" s="225">
        <f>IF(N116="nulová",J116,0)</f>
        <v>0</v>
      </c>
      <c r="BJ116" s="18" t="s">
        <v>79</v>
      </c>
      <c r="BK116" s="225">
        <f>ROUND(I116*H116,2)</f>
        <v>0</v>
      </c>
      <c r="BL116" s="18" t="s">
        <v>164</v>
      </c>
      <c r="BM116" s="224" t="s">
        <v>212</v>
      </c>
    </row>
    <row r="117" spans="1:65" s="2" customFormat="1" ht="12">
      <c r="A117" s="39"/>
      <c r="B117" s="40"/>
      <c r="C117" s="213" t="s">
        <v>168</v>
      </c>
      <c r="D117" s="213" t="s">
        <v>159</v>
      </c>
      <c r="E117" s="214" t="s">
        <v>213</v>
      </c>
      <c r="F117" s="215" t="s">
        <v>214</v>
      </c>
      <c r="G117" s="216" t="s">
        <v>207</v>
      </c>
      <c r="H117" s="217">
        <v>90</v>
      </c>
      <c r="I117" s="218"/>
      <c r="J117" s="219">
        <f>ROUND(I117*H117,2)</f>
        <v>0</v>
      </c>
      <c r="K117" s="215" t="s">
        <v>163</v>
      </c>
      <c r="L117" s="45"/>
      <c r="M117" s="220" t="s">
        <v>19</v>
      </c>
      <c r="N117" s="221" t="s">
        <v>43</v>
      </c>
      <c r="O117" s="85"/>
      <c r="P117" s="222">
        <f>O117*H117</f>
        <v>0</v>
      </c>
      <c r="Q117" s="222">
        <v>0</v>
      </c>
      <c r="R117" s="222">
        <f>Q117*H117</f>
        <v>0</v>
      </c>
      <c r="S117" s="222">
        <v>0.002</v>
      </c>
      <c r="T117" s="223">
        <f>S117*H117</f>
        <v>0.18</v>
      </c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R117" s="224" t="s">
        <v>164</v>
      </c>
      <c r="AT117" s="224" t="s">
        <v>159</v>
      </c>
      <c r="AU117" s="224" t="s">
        <v>81</v>
      </c>
      <c r="AY117" s="18" t="s">
        <v>156</v>
      </c>
      <c r="BE117" s="225">
        <f>IF(N117="základní",J117,0)</f>
        <v>0</v>
      </c>
      <c r="BF117" s="225">
        <f>IF(N117="snížená",J117,0)</f>
        <v>0</v>
      </c>
      <c r="BG117" s="225">
        <f>IF(N117="zákl. přenesená",J117,0)</f>
        <v>0</v>
      </c>
      <c r="BH117" s="225">
        <f>IF(N117="sníž. přenesená",J117,0)</f>
        <v>0</v>
      </c>
      <c r="BI117" s="225">
        <f>IF(N117="nulová",J117,0)</f>
        <v>0</v>
      </c>
      <c r="BJ117" s="18" t="s">
        <v>79</v>
      </c>
      <c r="BK117" s="225">
        <f>ROUND(I117*H117,2)</f>
        <v>0</v>
      </c>
      <c r="BL117" s="18" t="s">
        <v>164</v>
      </c>
      <c r="BM117" s="224" t="s">
        <v>215</v>
      </c>
    </row>
    <row r="118" spans="1:65" s="2" customFormat="1" ht="12">
      <c r="A118" s="39"/>
      <c r="B118" s="40"/>
      <c r="C118" s="213" t="s">
        <v>8</v>
      </c>
      <c r="D118" s="213" t="s">
        <v>159</v>
      </c>
      <c r="E118" s="214" t="s">
        <v>216</v>
      </c>
      <c r="F118" s="215" t="s">
        <v>217</v>
      </c>
      <c r="G118" s="216" t="s">
        <v>207</v>
      </c>
      <c r="H118" s="217">
        <v>2</v>
      </c>
      <c r="I118" s="218"/>
      <c r="J118" s="219">
        <f>ROUND(I118*H118,2)</f>
        <v>0</v>
      </c>
      <c r="K118" s="215" t="s">
        <v>163</v>
      </c>
      <c r="L118" s="45"/>
      <c r="M118" s="220" t="s">
        <v>19</v>
      </c>
      <c r="N118" s="221" t="s">
        <v>43</v>
      </c>
      <c r="O118" s="85"/>
      <c r="P118" s="222">
        <f>O118*H118</f>
        <v>0</v>
      </c>
      <c r="Q118" s="222">
        <v>2E-05</v>
      </c>
      <c r="R118" s="222">
        <f>Q118*H118</f>
        <v>4E-05</v>
      </c>
      <c r="S118" s="222">
        <v>0.001</v>
      </c>
      <c r="T118" s="223">
        <f>S118*H118</f>
        <v>0.002</v>
      </c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R118" s="224" t="s">
        <v>164</v>
      </c>
      <c r="AT118" s="224" t="s">
        <v>159</v>
      </c>
      <c r="AU118" s="224" t="s">
        <v>81</v>
      </c>
      <c r="AY118" s="18" t="s">
        <v>156</v>
      </c>
      <c r="BE118" s="225">
        <f>IF(N118="základní",J118,0)</f>
        <v>0</v>
      </c>
      <c r="BF118" s="225">
        <f>IF(N118="snížená",J118,0)</f>
        <v>0</v>
      </c>
      <c r="BG118" s="225">
        <f>IF(N118="zákl. přenesená",J118,0)</f>
        <v>0</v>
      </c>
      <c r="BH118" s="225">
        <f>IF(N118="sníž. přenesená",J118,0)</f>
        <v>0</v>
      </c>
      <c r="BI118" s="225">
        <f>IF(N118="nulová",J118,0)</f>
        <v>0</v>
      </c>
      <c r="BJ118" s="18" t="s">
        <v>79</v>
      </c>
      <c r="BK118" s="225">
        <f>ROUND(I118*H118,2)</f>
        <v>0</v>
      </c>
      <c r="BL118" s="18" t="s">
        <v>164</v>
      </c>
      <c r="BM118" s="224" t="s">
        <v>218</v>
      </c>
    </row>
    <row r="119" spans="1:65" s="2" customFormat="1" ht="12">
      <c r="A119" s="39"/>
      <c r="B119" s="40"/>
      <c r="C119" s="213" t="s">
        <v>219</v>
      </c>
      <c r="D119" s="213" t="s">
        <v>159</v>
      </c>
      <c r="E119" s="214" t="s">
        <v>220</v>
      </c>
      <c r="F119" s="215" t="s">
        <v>221</v>
      </c>
      <c r="G119" s="216" t="s">
        <v>207</v>
      </c>
      <c r="H119" s="217">
        <v>90</v>
      </c>
      <c r="I119" s="218"/>
      <c r="J119" s="219">
        <f>ROUND(I119*H119,2)</f>
        <v>0</v>
      </c>
      <c r="K119" s="215" t="s">
        <v>163</v>
      </c>
      <c r="L119" s="45"/>
      <c r="M119" s="220" t="s">
        <v>19</v>
      </c>
      <c r="N119" s="221" t="s">
        <v>43</v>
      </c>
      <c r="O119" s="85"/>
      <c r="P119" s="222">
        <f>O119*H119</f>
        <v>0</v>
      </c>
      <c r="Q119" s="222">
        <v>0</v>
      </c>
      <c r="R119" s="222">
        <f>Q119*H119</f>
        <v>0</v>
      </c>
      <c r="S119" s="222">
        <v>0</v>
      </c>
      <c r="T119" s="223">
        <f>S119*H119</f>
        <v>0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R119" s="224" t="s">
        <v>164</v>
      </c>
      <c r="AT119" s="224" t="s">
        <v>159</v>
      </c>
      <c r="AU119" s="224" t="s">
        <v>81</v>
      </c>
      <c r="AY119" s="18" t="s">
        <v>156</v>
      </c>
      <c r="BE119" s="225">
        <f>IF(N119="základní",J119,0)</f>
        <v>0</v>
      </c>
      <c r="BF119" s="225">
        <f>IF(N119="snížená",J119,0)</f>
        <v>0</v>
      </c>
      <c r="BG119" s="225">
        <f>IF(N119="zákl. přenesená",J119,0)</f>
        <v>0</v>
      </c>
      <c r="BH119" s="225">
        <f>IF(N119="sníž. přenesená",J119,0)</f>
        <v>0</v>
      </c>
      <c r="BI119" s="225">
        <f>IF(N119="nulová",J119,0)</f>
        <v>0</v>
      </c>
      <c r="BJ119" s="18" t="s">
        <v>79</v>
      </c>
      <c r="BK119" s="225">
        <f>ROUND(I119*H119,2)</f>
        <v>0</v>
      </c>
      <c r="BL119" s="18" t="s">
        <v>164</v>
      </c>
      <c r="BM119" s="224" t="s">
        <v>222</v>
      </c>
    </row>
    <row r="120" spans="1:63" s="12" customFormat="1" ht="22.8" customHeight="1">
      <c r="A120" s="12"/>
      <c r="B120" s="197"/>
      <c r="C120" s="198"/>
      <c r="D120" s="199" t="s">
        <v>71</v>
      </c>
      <c r="E120" s="211" t="s">
        <v>228</v>
      </c>
      <c r="F120" s="211" t="s">
        <v>229</v>
      </c>
      <c r="G120" s="198"/>
      <c r="H120" s="198"/>
      <c r="I120" s="201"/>
      <c r="J120" s="212">
        <f>BK120</f>
        <v>0</v>
      </c>
      <c r="K120" s="198"/>
      <c r="L120" s="203"/>
      <c r="M120" s="204"/>
      <c r="N120" s="205"/>
      <c r="O120" s="205"/>
      <c r="P120" s="206">
        <f>SUM(P121:P125)</f>
        <v>0</v>
      </c>
      <c r="Q120" s="205"/>
      <c r="R120" s="206">
        <f>SUM(R121:R125)</f>
        <v>0</v>
      </c>
      <c r="S120" s="205"/>
      <c r="T120" s="207">
        <f>SUM(T121:T125)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08" t="s">
        <v>79</v>
      </c>
      <c r="AT120" s="209" t="s">
        <v>71</v>
      </c>
      <c r="AU120" s="209" t="s">
        <v>79</v>
      </c>
      <c r="AY120" s="208" t="s">
        <v>156</v>
      </c>
      <c r="BK120" s="210">
        <f>SUM(BK121:BK125)</f>
        <v>0</v>
      </c>
    </row>
    <row r="121" spans="1:65" s="2" customFormat="1" ht="12">
      <c r="A121" s="39"/>
      <c r="B121" s="40"/>
      <c r="C121" s="213" t="s">
        <v>223</v>
      </c>
      <c r="D121" s="213" t="s">
        <v>159</v>
      </c>
      <c r="E121" s="214" t="s">
        <v>231</v>
      </c>
      <c r="F121" s="215" t="s">
        <v>232</v>
      </c>
      <c r="G121" s="216" t="s">
        <v>233</v>
      </c>
      <c r="H121" s="217">
        <v>0.417</v>
      </c>
      <c r="I121" s="218"/>
      <c r="J121" s="219">
        <f>ROUND(I121*H121,2)</f>
        <v>0</v>
      </c>
      <c r="K121" s="215" t="s">
        <v>163</v>
      </c>
      <c r="L121" s="45"/>
      <c r="M121" s="220" t="s">
        <v>19</v>
      </c>
      <c r="N121" s="221" t="s">
        <v>43</v>
      </c>
      <c r="O121" s="85"/>
      <c r="P121" s="222">
        <f>O121*H121</f>
        <v>0</v>
      </c>
      <c r="Q121" s="222">
        <v>0</v>
      </c>
      <c r="R121" s="222">
        <f>Q121*H121</f>
        <v>0</v>
      </c>
      <c r="S121" s="222">
        <v>0</v>
      </c>
      <c r="T121" s="223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24" t="s">
        <v>164</v>
      </c>
      <c r="AT121" s="224" t="s">
        <v>159</v>
      </c>
      <c r="AU121" s="224" t="s">
        <v>81</v>
      </c>
      <c r="AY121" s="18" t="s">
        <v>156</v>
      </c>
      <c r="BE121" s="225">
        <f>IF(N121="základní",J121,0)</f>
        <v>0</v>
      </c>
      <c r="BF121" s="225">
        <f>IF(N121="snížená",J121,0)</f>
        <v>0</v>
      </c>
      <c r="BG121" s="225">
        <f>IF(N121="zákl. přenesená",J121,0)</f>
        <v>0</v>
      </c>
      <c r="BH121" s="225">
        <f>IF(N121="sníž. přenesená",J121,0)</f>
        <v>0</v>
      </c>
      <c r="BI121" s="225">
        <f>IF(N121="nulová",J121,0)</f>
        <v>0</v>
      </c>
      <c r="BJ121" s="18" t="s">
        <v>79</v>
      </c>
      <c r="BK121" s="225">
        <f>ROUND(I121*H121,2)</f>
        <v>0</v>
      </c>
      <c r="BL121" s="18" t="s">
        <v>164</v>
      </c>
      <c r="BM121" s="224" t="s">
        <v>955</v>
      </c>
    </row>
    <row r="122" spans="1:65" s="2" customFormat="1" ht="12">
      <c r="A122" s="39"/>
      <c r="B122" s="40"/>
      <c r="C122" s="213" t="s">
        <v>230</v>
      </c>
      <c r="D122" s="213" t="s">
        <v>159</v>
      </c>
      <c r="E122" s="214" t="s">
        <v>236</v>
      </c>
      <c r="F122" s="215" t="s">
        <v>237</v>
      </c>
      <c r="G122" s="216" t="s">
        <v>233</v>
      </c>
      <c r="H122" s="217">
        <v>0.417</v>
      </c>
      <c r="I122" s="218"/>
      <c r="J122" s="219">
        <f>ROUND(I122*H122,2)</f>
        <v>0</v>
      </c>
      <c r="K122" s="215" t="s">
        <v>163</v>
      </c>
      <c r="L122" s="45"/>
      <c r="M122" s="220" t="s">
        <v>19</v>
      </c>
      <c r="N122" s="221" t="s">
        <v>43</v>
      </c>
      <c r="O122" s="85"/>
      <c r="P122" s="222">
        <f>O122*H122</f>
        <v>0</v>
      </c>
      <c r="Q122" s="222">
        <v>0</v>
      </c>
      <c r="R122" s="222">
        <f>Q122*H122</f>
        <v>0</v>
      </c>
      <c r="S122" s="222">
        <v>0</v>
      </c>
      <c r="T122" s="223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24" t="s">
        <v>164</v>
      </c>
      <c r="AT122" s="224" t="s">
        <v>159</v>
      </c>
      <c r="AU122" s="224" t="s">
        <v>81</v>
      </c>
      <c r="AY122" s="18" t="s">
        <v>156</v>
      </c>
      <c r="BE122" s="225">
        <f>IF(N122="základní",J122,0)</f>
        <v>0</v>
      </c>
      <c r="BF122" s="225">
        <f>IF(N122="snížená",J122,0)</f>
        <v>0</v>
      </c>
      <c r="BG122" s="225">
        <f>IF(N122="zákl. přenesená",J122,0)</f>
        <v>0</v>
      </c>
      <c r="BH122" s="225">
        <f>IF(N122="sníž. přenesená",J122,0)</f>
        <v>0</v>
      </c>
      <c r="BI122" s="225">
        <f>IF(N122="nulová",J122,0)</f>
        <v>0</v>
      </c>
      <c r="BJ122" s="18" t="s">
        <v>79</v>
      </c>
      <c r="BK122" s="225">
        <f>ROUND(I122*H122,2)</f>
        <v>0</v>
      </c>
      <c r="BL122" s="18" t="s">
        <v>164</v>
      </c>
      <c r="BM122" s="224" t="s">
        <v>956</v>
      </c>
    </row>
    <row r="123" spans="1:65" s="2" customFormat="1" ht="33" customHeight="1">
      <c r="A123" s="39"/>
      <c r="B123" s="40"/>
      <c r="C123" s="213" t="s">
        <v>235</v>
      </c>
      <c r="D123" s="213" t="s">
        <v>159</v>
      </c>
      <c r="E123" s="214" t="s">
        <v>240</v>
      </c>
      <c r="F123" s="215" t="s">
        <v>241</v>
      </c>
      <c r="G123" s="216" t="s">
        <v>233</v>
      </c>
      <c r="H123" s="217">
        <v>0.417</v>
      </c>
      <c r="I123" s="218"/>
      <c r="J123" s="219">
        <f>ROUND(I123*H123,2)</f>
        <v>0</v>
      </c>
      <c r="K123" s="215" t="s">
        <v>163</v>
      </c>
      <c r="L123" s="45"/>
      <c r="M123" s="220" t="s">
        <v>19</v>
      </c>
      <c r="N123" s="221" t="s">
        <v>43</v>
      </c>
      <c r="O123" s="85"/>
      <c r="P123" s="222">
        <f>O123*H123</f>
        <v>0</v>
      </c>
      <c r="Q123" s="222">
        <v>0</v>
      </c>
      <c r="R123" s="222">
        <f>Q123*H123</f>
        <v>0</v>
      </c>
      <c r="S123" s="222">
        <v>0</v>
      </c>
      <c r="T123" s="223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24" t="s">
        <v>164</v>
      </c>
      <c r="AT123" s="224" t="s">
        <v>159</v>
      </c>
      <c r="AU123" s="224" t="s">
        <v>81</v>
      </c>
      <c r="AY123" s="18" t="s">
        <v>156</v>
      </c>
      <c r="BE123" s="225">
        <f>IF(N123="základní",J123,0)</f>
        <v>0</v>
      </c>
      <c r="BF123" s="225">
        <f>IF(N123="snížená",J123,0)</f>
        <v>0</v>
      </c>
      <c r="BG123" s="225">
        <f>IF(N123="zákl. přenesená",J123,0)</f>
        <v>0</v>
      </c>
      <c r="BH123" s="225">
        <f>IF(N123="sníž. přenesená",J123,0)</f>
        <v>0</v>
      </c>
      <c r="BI123" s="225">
        <f>IF(N123="nulová",J123,0)</f>
        <v>0</v>
      </c>
      <c r="BJ123" s="18" t="s">
        <v>79</v>
      </c>
      <c r="BK123" s="225">
        <f>ROUND(I123*H123,2)</f>
        <v>0</v>
      </c>
      <c r="BL123" s="18" t="s">
        <v>164</v>
      </c>
      <c r="BM123" s="224" t="s">
        <v>238</v>
      </c>
    </row>
    <row r="124" spans="1:65" s="2" customFormat="1" ht="44.25" customHeight="1">
      <c r="A124" s="39"/>
      <c r="B124" s="40"/>
      <c r="C124" s="213" t="s">
        <v>239</v>
      </c>
      <c r="D124" s="213" t="s">
        <v>159</v>
      </c>
      <c r="E124" s="214" t="s">
        <v>243</v>
      </c>
      <c r="F124" s="215" t="s">
        <v>244</v>
      </c>
      <c r="G124" s="216" t="s">
        <v>233</v>
      </c>
      <c r="H124" s="217">
        <v>8.34</v>
      </c>
      <c r="I124" s="218"/>
      <c r="J124" s="219">
        <f>ROUND(I124*H124,2)</f>
        <v>0</v>
      </c>
      <c r="K124" s="215" t="s">
        <v>163</v>
      </c>
      <c r="L124" s="45"/>
      <c r="M124" s="220" t="s">
        <v>19</v>
      </c>
      <c r="N124" s="221" t="s">
        <v>43</v>
      </c>
      <c r="O124" s="85"/>
      <c r="P124" s="222">
        <f>O124*H124</f>
        <v>0</v>
      </c>
      <c r="Q124" s="222">
        <v>0</v>
      </c>
      <c r="R124" s="222">
        <f>Q124*H124</f>
        <v>0</v>
      </c>
      <c r="S124" s="222">
        <v>0</v>
      </c>
      <c r="T124" s="223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24" t="s">
        <v>164</v>
      </c>
      <c r="AT124" s="224" t="s">
        <v>159</v>
      </c>
      <c r="AU124" s="224" t="s">
        <v>81</v>
      </c>
      <c r="AY124" s="18" t="s">
        <v>156</v>
      </c>
      <c r="BE124" s="225">
        <f>IF(N124="základní",J124,0)</f>
        <v>0</v>
      </c>
      <c r="BF124" s="225">
        <f>IF(N124="snížená",J124,0)</f>
        <v>0</v>
      </c>
      <c r="BG124" s="225">
        <f>IF(N124="zákl. přenesená",J124,0)</f>
        <v>0</v>
      </c>
      <c r="BH124" s="225">
        <f>IF(N124="sníž. přenesená",J124,0)</f>
        <v>0</v>
      </c>
      <c r="BI124" s="225">
        <f>IF(N124="nulová",J124,0)</f>
        <v>0</v>
      </c>
      <c r="BJ124" s="18" t="s">
        <v>79</v>
      </c>
      <c r="BK124" s="225">
        <f>ROUND(I124*H124,2)</f>
        <v>0</v>
      </c>
      <c r="BL124" s="18" t="s">
        <v>164</v>
      </c>
      <c r="BM124" s="224" t="s">
        <v>242</v>
      </c>
    </row>
    <row r="125" spans="1:65" s="2" customFormat="1" ht="12">
      <c r="A125" s="39"/>
      <c r="B125" s="40"/>
      <c r="C125" s="213" t="s">
        <v>7</v>
      </c>
      <c r="D125" s="213" t="s">
        <v>159</v>
      </c>
      <c r="E125" s="214" t="s">
        <v>246</v>
      </c>
      <c r="F125" s="215" t="s">
        <v>247</v>
      </c>
      <c r="G125" s="216" t="s">
        <v>233</v>
      </c>
      <c r="H125" s="217">
        <v>0.417</v>
      </c>
      <c r="I125" s="218"/>
      <c r="J125" s="219">
        <f>ROUND(I125*H125,2)</f>
        <v>0</v>
      </c>
      <c r="K125" s="215" t="s">
        <v>19</v>
      </c>
      <c r="L125" s="45"/>
      <c r="M125" s="220" t="s">
        <v>19</v>
      </c>
      <c r="N125" s="221" t="s">
        <v>43</v>
      </c>
      <c r="O125" s="85"/>
      <c r="P125" s="222">
        <f>O125*H125</f>
        <v>0</v>
      </c>
      <c r="Q125" s="222">
        <v>0</v>
      </c>
      <c r="R125" s="222">
        <f>Q125*H125</f>
        <v>0</v>
      </c>
      <c r="S125" s="222">
        <v>0</v>
      </c>
      <c r="T125" s="223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24" t="s">
        <v>164</v>
      </c>
      <c r="AT125" s="224" t="s">
        <v>159</v>
      </c>
      <c r="AU125" s="224" t="s">
        <v>81</v>
      </c>
      <c r="AY125" s="18" t="s">
        <v>156</v>
      </c>
      <c r="BE125" s="225">
        <f>IF(N125="základní",J125,0)</f>
        <v>0</v>
      </c>
      <c r="BF125" s="225">
        <f>IF(N125="snížená",J125,0)</f>
        <v>0</v>
      </c>
      <c r="BG125" s="225">
        <f>IF(N125="zákl. přenesená",J125,0)</f>
        <v>0</v>
      </c>
      <c r="BH125" s="225">
        <f>IF(N125="sníž. přenesená",J125,0)</f>
        <v>0</v>
      </c>
      <c r="BI125" s="225">
        <f>IF(N125="nulová",J125,0)</f>
        <v>0</v>
      </c>
      <c r="BJ125" s="18" t="s">
        <v>79</v>
      </c>
      <c r="BK125" s="225">
        <f>ROUND(I125*H125,2)</f>
        <v>0</v>
      </c>
      <c r="BL125" s="18" t="s">
        <v>164</v>
      </c>
      <c r="BM125" s="224" t="s">
        <v>245</v>
      </c>
    </row>
    <row r="126" spans="1:63" s="12" customFormat="1" ht="22.8" customHeight="1">
      <c r="A126" s="12"/>
      <c r="B126" s="197"/>
      <c r="C126" s="198"/>
      <c r="D126" s="199" t="s">
        <v>71</v>
      </c>
      <c r="E126" s="211" t="s">
        <v>249</v>
      </c>
      <c r="F126" s="211" t="s">
        <v>250</v>
      </c>
      <c r="G126" s="198"/>
      <c r="H126" s="198"/>
      <c r="I126" s="201"/>
      <c r="J126" s="212">
        <f>BK126</f>
        <v>0</v>
      </c>
      <c r="K126" s="198"/>
      <c r="L126" s="203"/>
      <c r="M126" s="204"/>
      <c r="N126" s="205"/>
      <c r="O126" s="205"/>
      <c r="P126" s="206">
        <f>P127</f>
        <v>0</v>
      </c>
      <c r="Q126" s="205"/>
      <c r="R126" s="206">
        <f>R127</f>
        <v>0</v>
      </c>
      <c r="S126" s="205"/>
      <c r="T126" s="207">
        <f>T127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08" t="s">
        <v>79</v>
      </c>
      <c r="AT126" s="209" t="s">
        <v>71</v>
      </c>
      <c r="AU126" s="209" t="s">
        <v>79</v>
      </c>
      <c r="AY126" s="208" t="s">
        <v>156</v>
      </c>
      <c r="BK126" s="210">
        <f>BK127</f>
        <v>0</v>
      </c>
    </row>
    <row r="127" spans="1:65" s="2" customFormat="1" ht="55.5" customHeight="1">
      <c r="A127" s="39"/>
      <c r="B127" s="40"/>
      <c r="C127" s="213" t="s">
        <v>173</v>
      </c>
      <c r="D127" s="213" t="s">
        <v>159</v>
      </c>
      <c r="E127" s="214" t="s">
        <v>252</v>
      </c>
      <c r="F127" s="215" t="s">
        <v>253</v>
      </c>
      <c r="G127" s="216" t="s">
        <v>233</v>
      </c>
      <c r="H127" s="217">
        <v>2</v>
      </c>
      <c r="I127" s="218"/>
      <c r="J127" s="219">
        <f>ROUND(I127*H127,2)</f>
        <v>0</v>
      </c>
      <c r="K127" s="215" t="s">
        <v>163</v>
      </c>
      <c r="L127" s="45"/>
      <c r="M127" s="220" t="s">
        <v>19</v>
      </c>
      <c r="N127" s="221" t="s">
        <v>43</v>
      </c>
      <c r="O127" s="85"/>
      <c r="P127" s="222">
        <f>O127*H127</f>
        <v>0</v>
      </c>
      <c r="Q127" s="222">
        <v>0</v>
      </c>
      <c r="R127" s="222">
        <f>Q127*H127</f>
        <v>0</v>
      </c>
      <c r="S127" s="222">
        <v>0</v>
      </c>
      <c r="T127" s="223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24" t="s">
        <v>164</v>
      </c>
      <c r="AT127" s="224" t="s">
        <v>159</v>
      </c>
      <c r="AU127" s="224" t="s">
        <v>81</v>
      </c>
      <c r="AY127" s="18" t="s">
        <v>156</v>
      </c>
      <c r="BE127" s="225">
        <f>IF(N127="základní",J127,0)</f>
        <v>0</v>
      </c>
      <c r="BF127" s="225">
        <f>IF(N127="snížená",J127,0)</f>
        <v>0</v>
      </c>
      <c r="BG127" s="225">
        <f>IF(N127="zákl. přenesená",J127,0)</f>
        <v>0</v>
      </c>
      <c r="BH127" s="225">
        <f>IF(N127="sníž. přenesená",J127,0)</f>
        <v>0</v>
      </c>
      <c r="BI127" s="225">
        <f>IF(N127="nulová",J127,0)</f>
        <v>0</v>
      </c>
      <c r="BJ127" s="18" t="s">
        <v>79</v>
      </c>
      <c r="BK127" s="225">
        <f>ROUND(I127*H127,2)</f>
        <v>0</v>
      </c>
      <c r="BL127" s="18" t="s">
        <v>164</v>
      </c>
      <c r="BM127" s="224" t="s">
        <v>957</v>
      </c>
    </row>
    <row r="128" spans="1:63" s="12" customFormat="1" ht="25.9" customHeight="1">
      <c r="A128" s="12"/>
      <c r="B128" s="197"/>
      <c r="C128" s="198"/>
      <c r="D128" s="199" t="s">
        <v>71</v>
      </c>
      <c r="E128" s="200" t="s">
        <v>255</v>
      </c>
      <c r="F128" s="200" t="s">
        <v>256</v>
      </c>
      <c r="G128" s="198"/>
      <c r="H128" s="198"/>
      <c r="I128" s="201"/>
      <c r="J128" s="202">
        <f>BK128</f>
        <v>0</v>
      </c>
      <c r="K128" s="198"/>
      <c r="L128" s="203"/>
      <c r="M128" s="204"/>
      <c r="N128" s="205"/>
      <c r="O128" s="205"/>
      <c r="P128" s="206">
        <f>P129+P135+P151+P152+P161</f>
        <v>0</v>
      </c>
      <c r="Q128" s="205"/>
      <c r="R128" s="206">
        <f>R129+R135+R151+R152+R161</f>
        <v>1.25182</v>
      </c>
      <c r="S128" s="205"/>
      <c r="T128" s="207">
        <f>T129+T135+T151+T152+T161</f>
        <v>0.48328000000000004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08" t="s">
        <v>81</v>
      </c>
      <c r="AT128" s="209" t="s">
        <v>71</v>
      </c>
      <c r="AU128" s="209" t="s">
        <v>72</v>
      </c>
      <c r="AY128" s="208" t="s">
        <v>156</v>
      </c>
      <c r="BK128" s="210">
        <f>BK129+BK135+BK151+BK152+BK161</f>
        <v>0</v>
      </c>
    </row>
    <row r="129" spans="1:63" s="12" customFormat="1" ht="22.8" customHeight="1">
      <c r="A129" s="12"/>
      <c r="B129" s="197"/>
      <c r="C129" s="198"/>
      <c r="D129" s="199" t="s">
        <v>71</v>
      </c>
      <c r="E129" s="211" t="s">
        <v>257</v>
      </c>
      <c r="F129" s="211" t="s">
        <v>258</v>
      </c>
      <c r="G129" s="198"/>
      <c r="H129" s="198"/>
      <c r="I129" s="201"/>
      <c r="J129" s="212">
        <f>BK129</f>
        <v>0</v>
      </c>
      <c r="K129" s="198"/>
      <c r="L129" s="203"/>
      <c r="M129" s="204"/>
      <c r="N129" s="205"/>
      <c r="O129" s="205"/>
      <c r="P129" s="206">
        <f>SUM(P130:P134)</f>
        <v>0</v>
      </c>
      <c r="Q129" s="205"/>
      <c r="R129" s="206">
        <f>SUM(R130:R134)</f>
        <v>0.00016</v>
      </c>
      <c r="S129" s="205"/>
      <c r="T129" s="207">
        <f>SUM(T130:T134)</f>
        <v>0.02102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08" t="s">
        <v>81</v>
      </c>
      <c r="AT129" s="209" t="s">
        <v>71</v>
      </c>
      <c r="AU129" s="209" t="s">
        <v>79</v>
      </c>
      <c r="AY129" s="208" t="s">
        <v>156</v>
      </c>
      <c r="BK129" s="210">
        <f>SUM(BK130:BK134)</f>
        <v>0</v>
      </c>
    </row>
    <row r="130" spans="1:65" s="2" customFormat="1" ht="12">
      <c r="A130" s="39"/>
      <c r="B130" s="40"/>
      <c r="C130" s="213" t="s">
        <v>251</v>
      </c>
      <c r="D130" s="213" t="s">
        <v>159</v>
      </c>
      <c r="E130" s="214" t="s">
        <v>958</v>
      </c>
      <c r="F130" s="215" t="s">
        <v>959</v>
      </c>
      <c r="G130" s="216" t="s">
        <v>172</v>
      </c>
      <c r="H130" s="217">
        <v>1</v>
      </c>
      <c r="I130" s="218"/>
      <c r="J130" s="219">
        <f>ROUND(I130*H130,2)</f>
        <v>0</v>
      </c>
      <c r="K130" s="215" t="s">
        <v>19</v>
      </c>
      <c r="L130" s="45"/>
      <c r="M130" s="220" t="s">
        <v>19</v>
      </c>
      <c r="N130" s="221" t="s">
        <v>43</v>
      </c>
      <c r="O130" s="85"/>
      <c r="P130" s="222">
        <f>O130*H130</f>
        <v>0</v>
      </c>
      <c r="Q130" s="222">
        <v>0</v>
      </c>
      <c r="R130" s="222">
        <f>Q130*H130</f>
        <v>0</v>
      </c>
      <c r="S130" s="222">
        <v>0</v>
      </c>
      <c r="T130" s="223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24" t="s">
        <v>219</v>
      </c>
      <c r="AT130" s="224" t="s">
        <v>159</v>
      </c>
      <c r="AU130" s="224" t="s">
        <v>81</v>
      </c>
      <c r="AY130" s="18" t="s">
        <v>156</v>
      </c>
      <c r="BE130" s="225">
        <f>IF(N130="základní",J130,0)</f>
        <v>0</v>
      </c>
      <c r="BF130" s="225">
        <f>IF(N130="snížená",J130,0)</f>
        <v>0</v>
      </c>
      <c r="BG130" s="225">
        <f>IF(N130="zákl. přenesená",J130,0)</f>
        <v>0</v>
      </c>
      <c r="BH130" s="225">
        <f>IF(N130="sníž. přenesená",J130,0)</f>
        <v>0</v>
      </c>
      <c r="BI130" s="225">
        <f>IF(N130="nulová",J130,0)</f>
        <v>0</v>
      </c>
      <c r="BJ130" s="18" t="s">
        <v>79</v>
      </c>
      <c r="BK130" s="225">
        <f>ROUND(I130*H130,2)</f>
        <v>0</v>
      </c>
      <c r="BL130" s="18" t="s">
        <v>219</v>
      </c>
      <c r="BM130" s="224" t="s">
        <v>960</v>
      </c>
    </row>
    <row r="131" spans="1:65" s="2" customFormat="1" ht="21.75" customHeight="1">
      <c r="A131" s="39"/>
      <c r="B131" s="40"/>
      <c r="C131" s="213" t="s">
        <v>176</v>
      </c>
      <c r="D131" s="213" t="s">
        <v>159</v>
      </c>
      <c r="E131" s="214" t="s">
        <v>270</v>
      </c>
      <c r="F131" s="215" t="s">
        <v>271</v>
      </c>
      <c r="G131" s="216" t="s">
        <v>226</v>
      </c>
      <c r="H131" s="217">
        <v>1</v>
      </c>
      <c r="I131" s="218"/>
      <c r="J131" s="219">
        <f>ROUND(I131*H131,2)</f>
        <v>0</v>
      </c>
      <c r="K131" s="215" t="s">
        <v>163</v>
      </c>
      <c r="L131" s="45"/>
      <c r="M131" s="220" t="s">
        <v>19</v>
      </c>
      <c r="N131" s="221" t="s">
        <v>43</v>
      </c>
      <c r="O131" s="85"/>
      <c r="P131" s="222">
        <f>O131*H131</f>
        <v>0</v>
      </c>
      <c r="Q131" s="222">
        <v>0</v>
      </c>
      <c r="R131" s="222">
        <f>Q131*H131</f>
        <v>0</v>
      </c>
      <c r="S131" s="222">
        <v>0.01946</v>
      </c>
      <c r="T131" s="223">
        <f>S131*H131</f>
        <v>0.01946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24" t="s">
        <v>219</v>
      </c>
      <c r="AT131" s="224" t="s">
        <v>159</v>
      </c>
      <c r="AU131" s="224" t="s">
        <v>81</v>
      </c>
      <c r="AY131" s="18" t="s">
        <v>156</v>
      </c>
      <c r="BE131" s="225">
        <f>IF(N131="základní",J131,0)</f>
        <v>0</v>
      </c>
      <c r="BF131" s="225">
        <f>IF(N131="snížená",J131,0)</f>
        <v>0</v>
      </c>
      <c r="BG131" s="225">
        <f>IF(N131="zákl. přenesená",J131,0)</f>
        <v>0</v>
      </c>
      <c r="BH131" s="225">
        <f>IF(N131="sníž. přenesená",J131,0)</f>
        <v>0</v>
      </c>
      <c r="BI131" s="225">
        <f>IF(N131="nulová",J131,0)</f>
        <v>0</v>
      </c>
      <c r="BJ131" s="18" t="s">
        <v>79</v>
      </c>
      <c r="BK131" s="225">
        <f>ROUND(I131*H131,2)</f>
        <v>0</v>
      </c>
      <c r="BL131" s="18" t="s">
        <v>219</v>
      </c>
      <c r="BM131" s="224" t="s">
        <v>261</v>
      </c>
    </row>
    <row r="132" spans="1:65" s="2" customFormat="1" ht="16.5" customHeight="1">
      <c r="A132" s="39"/>
      <c r="B132" s="40"/>
      <c r="C132" s="213" t="s">
        <v>262</v>
      </c>
      <c r="D132" s="213" t="s">
        <v>159</v>
      </c>
      <c r="E132" s="214" t="s">
        <v>273</v>
      </c>
      <c r="F132" s="215" t="s">
        <v>274</v>
      </c>
      <c r="G132" s="216" t="s">
        <v>226</v>
      </c>
      <c r="H132" s="217">
        <v>1</v>
      </c>
      <c r="I132" s="218"/>
      <c r="J132" s="219">
        <f>ROUND(I132*H132,2)</f>
        <v>0</v>
      </c>
      <c r="K132" s="215" t="s">
        <v>163</v>
      </c>
      <c r="L132" s="45"/>
      <c r="M132" s="220" t="s">
        <v>19</v>
      </c>
      <c r="N132" s="221" t="s">
        <v>43</v>
      </c>
      <c r="O132" s="85"/>
      <c r="P132" s="222">
        <f>O132*H132</f>
        <v>0</v>
      </c>
      <c r="Q132" s="222">
        <v>0</v>
      </c>
      <c r="R132" s="222">
        <f>Q132*H132</f>
        <v>0</v>
      </c>
      <c r="S132" s="222">
        <v>0.00156</v>
      </c>
      <c r="T132" s="223">
        <f>S132*H132</f>
        <v>0.00156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24" t="s">
        <v>219</v>
      </c>
      <c r="AT132" s="224" t="s">
        <v>159</v>
      </c>
      <c r="AU132" s="224" t="s">
        <v>81</v>
      </c>
      <c r="AY132" s="18" t="s">
        <v>156</v>
      </c>
      <c r="BE132" s="225">
        <f>IF(N132="základní",J132,0)</f>
        <v>0</v>
      </c>
      <c r="BF132" s="225">
        <f>IF(N132="snížená",J132,0)</f>
        <v>0</v>
      </c>
      <c r="BG132" s="225">
        <f>IF(N132="zákl. přenesená",J132,0)</f>
        <v>0</v>
      </c>
      <c r="BH132" s="225">
        <f>IF(N132="sníž. přenesená",J132,0)</f>
        <v>0</v>
      </c>
      <c r="BI132" s="225">
        <f>IF(N132="nulová",J132,0)</f>
        <v>0</v>
      </c>
      <c r="BJ132" s="18" t="s">
        <v>79</v>
      </c>
      <c r="BK132" s="225">
        <f>ROUND(I132*H132,2)</f>
        <v>0</v>
      </c>
      <c r="BL132" s="18" t="s">
        <v>219</v>
      </c>
      <c r="BM132" s="224" t="s">
        <v>265</v>
      </c>
    </row>
    <row r="133" spans="1:65" s="2" customFormat="1" ht="12">
      <c r="A133" s="39"/>
      <c r="B133" s="40"/>
      <c r="C133" s="213" t="s">
        <v>180</v>
      </c>
      <c r="D133" s="213" t="s">
        <v>159</v>
      </c>
      <c r="E133" s="214" t="s">
        <v>961</v>
      </c>
      <c r="F133" s="215" t="s">
        <v>962</v>
      </c>
      <c r="G133" s="216" t="s">
        <v>172</v>
      </c>
      <c r="H133" s="217">
        <v>1</v>
      </c>
      <c r="I133" s="218"/>
      <c r="J133" s="219">
        <f>ROUND(I133*H133,2)</f>
        <v>0</v>
      </c>
      <c r="K133" s="215" t="s">
        <v>163</v>
      </c>
      <c r="L133" s="45"/>
      <c r="M133" s="220" t="s">
        <v>19</v>
      </c>
      <c r="N133" s="221" t="s">
        <v>43</v>
      </c>
      <c r="O133" s="85"/>
      <c r="P133" s="222">
        <f>O133*H133</f>
        <v>0</v>
      </c>
      <c r="Q133" s="222">
        <v>0.00016</v>
      </c>
      <c r="R133" s="222">
        <f>Q133*H133</f>
        <v>0.00016</v>
      </c>
      <c r="S133" s="222">
        <v>0</v>
      </c>
      <c r="T133" s="223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24" t="s">
        <v>219</v>
      </c>
      <c r="AT133" s="224" t="s">
        <v>159</v>
      </c>
      <c r="AU133" s="224" t="s">
        <v>81</v>
      </c>
      <c r="AY133" s="18" t="s">
        <v>156</v>
      </c>
      <c r="BE133" s="225">
        <f>IF(N133="základní",J133,0)</f>
        <v>0</v>
      </c>
      <c r="BF133" s="225">
        <f>IF(N133="snížená",J133,0)</f>
        <v>0</v>
      </c>
      <c r="BG133" s="225">
        <f>IF(N133="zákl. přenesená",J133,0)</f>
        <v>0</v>
      </c>
      <c r="BH133" s="225">
        <f>IF(N133="sníž. přenesená",J133,0)</f>
        <v>0</v>
      </c>
      <c r="BI133" s="225">
        <f>IF(N133="nulová",J133,0)</f>
        <v>0</v>
      </c>
      <c r="BJ133" s="18" t="s">
        <v>79</v>
      </c>
      <c r="BK133" s="225">
        <f>ROUND(I133*H133,2)</f>
        <v>0</v>
      </c>
      <c r="BL133" s="18" t="s">
        <v>219</v>
      </c>
      <c r="BM133" s="224" t="s">
        <v>275</v>
      </c>
    </row>
    <row r="134" spans="1:65" s="2" customFormat="1" ht="21.75" customHeight="1">
      <c r="A134" s="39"/>
      <c r="B134" s="40"/>
      <c r="C134" s="213" t="s">
        <v>269</v>
      </c>
      <c r="D134" s="213" t="s">
        <v>159</v>
      </c>
      <c r="E134" s="214" t="s">
        <v>963</v>
      </c>
      <c r="F134" s="215" t="s">
        <v>964</v>
      </c>
      <c r="G134" s="216" t="s">
        <v>172</v>
      </c>
      <c r="H134" s="217">
        <v>1</v>
      </c>
      <c r="I134" s="218"/>
      <c r="J134" s="219">
        <f>ROUND(I134*H134,2)</f>
        <v>0</v>
      </c>
      <c r="K134" s="215" t="s">
        <v>19</v>
      </c>
      <c r="L134" s="45"/>
      <c r="M134" s="220" t="s">
        <v>19</v>
      </c>
      <c r="N134" s="221" t="s">
        <v>43</v>
      </c>
      <c r="O134" s="85"/>
      <c r="P134" s="222">
        <f>O134*H134</f>
        <v>0</v>
      </c>
      <c r="Q134" s="222">
        <v>0</v>
      </c>
      <c r="R134" s="222">
        <f>Q134*H134</f>
        <v>0</v>
      </c>
      <c r="S134" s="222">
        <v>0</v>
      </c>
      <c r="T134" s="223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24" t="s">
        <v>219</v>
      </c>
      <c r="AT134" s="224" t="s">
        <v>159</v>
      </c>
      <c r="AU134" s="224" t="s">
        <v>81</v>
      </c>
      <c r="AY134" s="18" t="s">
        <v>156</v>
      </c>
      <c r="BE134" s="225">
        <f>IF(N134="základní",J134,0)</f>
        <v>0</v>
      </c>
      <c r="BF134" s="225">
        <f>IF(N134="snížená",J134,0)</f>
        <v>0</v>
      </c>
      <c r="BG134" s="225">
        <f>IF(N134="zákl. přenesená",J134,0)</f>
        <v>0</v>
      </c>
      <c r="BH134" s="225">
        <f>IF(N134="sníž. přenesená",J134,0)</f>
        <v>0</v>
      </c>
      <c r="BI134" s="225">
        <f>IF(N134="nulová",J134,0)</f>
        <v>0</v>
      </c>
      <c r="BJ134" s="18" t="s">
        <v>79</v>
      </c>
      <c r="BK134" s="225">
        <f>ROUND(I134*H134,2)</f>
        <v>0</v>
      </c>
      <c r="BL134" s="18" t="s">
        <v>219</v>
      </c>
      <c r="BM134" s="224" t="s">
        <v>965</v>
      </c>
    </row>
    <row r="135" spans="1:63" s="12" customFormat="1" ht="22.8" customHeight="1">
      <c r="A135" s="12"/>
      <c r="B135" s="197"/>
      <c r="C135" s="198"/>
      <c r="D135" s="199" t="s">
        <v>71</v>
      </c>
      <c r="E135" s="211" t="s">
        <v>276</v>
      </c>
      <c r="F135" s="211" t="s">
        <v>277</v>
      </c>
      <c r="G135" s="198"/>
      <c r="H135" s="198"/>
      <c r="I135" s="201"/>
      <c r="J135" s="212">
        <f>BK135</f>
        <v>0</v>
      </c>
      <c r="K135" s="198"/>
      <c r="L135" s="203"/>
      <c r="M135" s="204"/>
      <c r="N135" s="205"/>
      <c r="O135" s="205"/>
      <c r="P135" s="206">
        <f>SUM(P136:P150)</f>
        <v>0</v>
      </c>
      <c r="Q135" s="205"/>
      <c r="R135" s="206">
        <f>SUM(R136:R150)</f>
        <v>0.81955</v>
      </c>
      <c r="S135" s="205"/>
      <c r="T135" s="207">
        <f>SUM(T136:T150)</f>
        <v>0.1705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08" t="s">
        <v>81</v>
      </c>
      <c r="AT135" s="209" t="s">
        <v>71</v>
      </c>
      <c r="AU135" s="209" t="s">
        <v>79</v>
      </c>
      <c r="AY135" s="208" t="s">
        <v>156</v>
      </c>
      <c r="BK135" s="210">
        <f>SUM(BK136:BK150)</f>
        <v>0</v>
      </c>
    </row>
    <row r="136" spans="1:65" s="2" customFormat="1" ht="12">
      <c r="A136" s="39"/>
      <c r="B136" s="40"/>
      <c r="C136" s="213" t="s">
        <v>183</v>
      </c>
      <c r="D136" s="213" t="s">
        <v>159</v>
      </c>
      <c r="E136" s="214" t="s">
        <v>279</v>
      </c>
      <c r="F136" s="215" t="s">
        <v>280</v>
      </c>
      <c r="G136" s="216" t="s">
        <v>162</v>
      </c>
      <c r="H136" s="217">
        <v>64</v>
      </c>
      <c r="I136" s="218"/>
      <c r="J136" s="219">
        <f>ROUND(I136*H136,2)</f>
        <v>0</v>
      </c>
      <c r="K136" s="215" t="s">
        <v>163</v>
      </c>
      <c r="L136" s="45"/>
      <c r="M136" s="220" t="s">
        <v>19</v>
      </c>
      <c r="N136" s="221" t="s">
        <v>43</v>
      </c>
      <c r="O136" s="85"/>
      <c r="P136" s="222">
        <f>O136*H136</f>
        <v>0</v>
      </c>
      <c r="Q136" s="222">
        <v>0</v>
      </c>
      <c r="R136" s="222">
        <f>Q136*H136</f>
        <v>0</v>
      </c>
      <c r="S136" s="222">
        <v>0</v>
      </c>
      <c r="T136" s="223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24" t="s">
        <v>219</v>
      </c>
      <c r="AT136" s="224" t="s">
        <v>159</v>
      </c>
      <c r="AU136" s="224" t="s">
        <v>81</v>
      </c>
      <c r="AY136" s="18" t="s">
        <v>156</v>
      </c>
      <c r="BE136" s="225">
        <f>IF(N136="základní",J136,0)</f>
        <v>0</v>
      </c>
      <c r="BF136" s="225">
        <f>IF(N136="snížená",J136,0)</f>
        <v>0</v>
      </c>
      <c r="BG136" s="225">
        <f>IF(N136="zákl. přenesená",J136,0)</f>
        <v>0</v>
      </c>
      <c r="BH136" s="225">
        <f>IF(N136="sníž. přenesená",J136,0)</f>
        <v>0</v>
      </c>
      <c r="BI136" s="225">
        <f>IF(N136="nulová",J136,0)</f>
        <v>0</v>
      </c>
      <c r="BJ136" s="18" t="s">
        <v>79</v>
      </c>
      <c r="BK136" s="225">
        <f>ROUND(I136*H136,2)</f>
        <v>0</v>
      </c>
      <c r="BL136" s="18" t="s">
        <v>219</v>
      </c>
      <c r="BM136" s="224" t="s">
        <v>966</v>
      </c>
    </row>
    <row r="137" spans="1:65" s="2" customFormat="1" ht="33" customHeight="1">
      <c r="A137" s="39"/>
      <c r="B137" s="40"/>
      <c r="C137" s="213" t="s">
        <v>278</v>
      </c>
      <c r="D137" s="213" t="s">
        <v>159</v>
      </c>
      <c r="E137" s="214" t="s">
        <v>283</v>
      </c>
      <c r="F137" s="215" t="s">
        <v>284</v>
      </c>
      <c r="G137" s="216" t="s">
        <v>162</v>
      </c>
      <c r="H137" s="217">
        <v>64</v>
      </c>
      <c r="I137" s="218"/>
      <c r="J137" s="219">
        <f>ROUND(I137*H137,2)</f>
        <v>0</v>
      </c>
      <c r="K137" s="215" t="s">
        <v>163</v>
      </c>
      <c r="L137" s="45"/>
      <c r="M137" s="220" t="s">
        <v>19</v>
      </c>
      <c r="N137" s="221" t="s">
        <v>43</v>
      </c>
      <c r="O137" s="85"/>
      <c r="P137" s="222">
        <f>O137*H137</f>
        <v>0</v>
      </c>
      <c r="Q137" s="222">
        <v>0</v>
      </c>
      <c r="R137" s="222">
        <f>Q137*H137</f>
        <v>0</v>
      </c>
      <c r="S137" s="222">
        <v>0</v>
      </c>
      <c r="T137" s="223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24" t="s">
        <v>219</v>
      </c>
      <c r="AT137" s="224" t="s">
        <v>159</v>
      </c>
      <c r="AU137" s="224" t="s">
        <v>81</v>
      </c>
      <c r="AY137" s="18" t="s">
        <v>156</v>
      </c>
      <c r="BE137" s="225">
        <f>IF(N137="základní",J137,0)</f>
        <v>0</v>
      </c>
      <c r="BF137" s="225">
        <f>IF(N137="snížená",J137,0)</f>
        <v>0</v>
      </c>
      <c r="BG137" s="225">
        <f>IF(N137="zákl. přenesená",J137,0)</f>
        <v>0</v>
      </c>
      <c r="BH137" s="225">
        <f>IF(N137="sníž. přenesená",J137,0)</f>
        <v>0</v>
      </c>
      <c r="BI137" s="225">
        <f>IF(N137="nulová",J137,0)</f>
        <v>0</v>
      </c>
      <c r="BJ137" s="18" t="s">
        <v>79</v>
      </c>
      <c r="BK137" s="225">
        <f>ROUND(I137*H137,2)</f>
        <v>0</v>
      </c>
      <c r="BL137" s="18" t="s">
        <v>219</v>
      </c>
      <c r="BM137" s="224" t="s">
        <v>967</v>
      </c>
    </row>
    <row r="138" spans="1:65" s="2" customFormat="1" ht="16.5" customHeight="1">
      <c r="A138" s="39"/>
      <c r="B138" s="40"/>
      <c r="C138" s="213" t="s">
        <v>282</v>
      </c>
      <c r="D138" s="213" t="s">
        <v>159</v>
      </c>
      <c r="E138" s="214" t="s">
        <v>287</v>
      </c>
      <c r="F138" s="215" t="s">
        <v>288</v>
      </c>
      <c r="G138" s="216" t="s">
        <v>162</v>
      </c>
      <c r="H138" s="217">
        <v>64</v>
      </c>
      <c r="I138" s="218"/>
      <c r="J138" s="219">
        <f>ROUND(I138*H138,2)</f>
        <v>0</v>
      </c>
      <c r="K138" s="215" t="s">
        <v>163</v>
      </c>
      <c r="L138" s="45"/>
      <c r="M138" s="220" t="s">
        <v>19</v>
      </c>
      <c r="N138" s="221" t="s">
        <v>43</v>
      </c>
      <c r="O138" s="85"/>
      <c r="P138" s="222">
        <f>O138*H138</f>
        <v>0</v>
      </c>
      <c r="Q138" s="222">
        <v>0</v>
      </c>
      <c r="R138" s="222">
        <f>Q138*H138</f>
        <v>0</v>
      </c>
      <c r="S138" s="222">
        <v>0</v>
      </c>
      <c r="T138" s="223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24" t="s">
        <v>219</v>
      </c>
      <c r="AT138" s="224" t="s">
        <v>159</v>
      </c>
      <c r="AU138" s="224" t="s">
        <v>81</v>
      </c>
      <c r="AY138" s="18" t="s">
        <v>156</v>
      </c>
      <c r="BE138" s="225">
        <f>IF(N138="základní",J138,0)</f>
        <v>0</v>
      </c>
      <c r="BF138" s="225">
        <f>IF(N138="snížená",J138,0)</f>
        <v>0</v>
      </c>
      <c r="BG138" s="225">
        <f>IF(N138="zákl. přenesená",J138,0)</f>
        <v>0</v>
      </c>
      <c r="BH138" s="225">
        <f>IF(N138="sníž. přenesená",J138,0)</f>
        <v>0</v>
      </c>
      <c r="BI138" s="225">
        <f>IF(N138="nulová",J138,0)</f>
        <v>0</v>
      </c>
      <c r="BJ138" s="18" t="s">
        <v>79</v>
      </c>
      <c r="BK138" s="225">
        <f>ROUND(I138*H138,2)</f>
        <v>0</v>
      </c>
      <c r="BL138" s="18" t="s">
        <v>219</v>
      </c>
      <c r="BM138" s="224" t="s">
        <v>281</v>
      </c>
    </row>
    <row r="139" spans="1:65" s="2" customFormat="1" ht="12">
      <c r="A139" s="39"/>
      <c r="B139" s="40"/>
      <c r="C139" s="213" t="s">
        <v>286</v>
      </c>
      <c r="D139" s="213" t="s">
        <v>159</v>
      </c>
      <c r="E139" s="214" t="s">
        <v>291</v>
      </c>
      <c r="F139" s="215" t="s">
        <v>292</v>
      </c>
      <c r="G139" s="216" t="s">
        <v>162</v>
      </c>
      <c r="H139" s="217">
        <v>64</v>
      </c>
      <c r="I139" s="218"/>
      <c r="J139" s="219">
        <f>ROUND(I139*H139,2)</f>
        <v>0</v>
      </c>
      <c r="K139" s="215" t="s">
        <v>163</v>
      </c>
      <c r="L139" s="45"/>
      <c r="M139" s="220" t="s">
        <v>19</v>
      </c>
      <c r="N139" s="221" t="s">
        <v>43</v>
      </c>
      <c r="O139" s="85"/>
      <c r="P139" s="222">
        <f>O139*H139</f>
        <v>0</v>
      </c>
      <c r="Q139" s="222">
        <v>0.0005</v>
      </c>
      <c r="R139" s="222">
        <f>Q139*H139</f>
        <v>0.032</v>
      </c>
      <c r="S139" s="222">
        <v>0</v>
      </c>
      <c r="T139" s="223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24" t="s">
        <v>219</v>
      </c>
      <c r="AT139" s="224" t="s">
        <v>159</v>
      </c>
      <c r="AU139" s="224" t="s">
        <v>81</v>
      </c>
      <c r="AY139" s="18" t="s">
        <v>156</v>
      </c>
      <c r="BE139" s="225">
        <f>IF(N139="základní",J139,0)</f>
        <v>0</v>
      </c>
      <c r="BF139" s="225">
        <f>IF(N139="snížená",J139,0)</f>
        <v>0</v>
      </c>
      <c r="BG139" s="225">
        <f>IF(N139="zákl. přenesená",J139,0)</f>
        <v>0</v>
      </c>
      <c r="BH139" s="225">
        <f>IF(N139="sníž. přenesená",J139,0)</f>
        <v>0</v>
      </c>
      <c r="BI139" s="225">
        <f>IF(N139="nulová",J139,0)</f>
        <v>0</v>
      </c>
      <c r="BJ139" s="18" t="s">
        <v>79</v>
      </c>
      <c r="BK139" s="225">
        <f>ROUND(I139*H139,2)</f>
        <v>0</v>
      </c>
      <c r="BL139" s="18" t="s">
        <v>219</v>
      </c>
      <c r="BM139" s="224" t="s">
        <v>289</v>
      </c>
    </row>
    <row r="140" spans="1:65" s="2" customFormat="1" ht="33" customHeight="1">
      <c r="A140" s="39"/>
      <c r="B140" s="40"/>
      <c r="C140" s="213" t="s">
        <v>290</v>
      </c>
      <c r="D140" s="213" t="s">
        <v>159</v>
      </c>
      <c r="E140" s="214" t="s">
        <v>295</v>
      </c>
      <c r="F140" s="215" t="s">
        <v>296</v>
      </c>
      <c r="G140" s="216" t="s">
        <v>162</v>
      </c>
      <c r="H140" s="217">
        <v>64</v>
      </c>
      <c r="I140" s="218"/>
      <c r="J140" s="219">
        <f>ROUND(I140*H140,2)</f>
        <v>0</v>
      </c>
      <c r="K140" s="215" t="s">
        <v>163</v>
      </c>
      <c r="L140" s="45"/>
      <c r="M140" s="220" t="s">
        <v>19</v>
      </c>
      <c r="N140" s="221" t="s">
        <v>43</v>
      </c>
      <c r="O140" s="85"/>
      <c r="P140" s="222">
        <f>O140*H140</f>
        <v>0</v>
      </c>
      <c r="Q140" s="222">
        <v>0.012</v>
      </c>
      <c r="R140" s="222">
        <f>Q140*H140</f>
        <v>0.768</v>
      </c>
      <c r="S140" s="222">
        <v>0</v>
      </c>
      <c r="T140" s="223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24" t="s">
        <v>219</v>
      </c>
      <c r="AT140" s="224" t="s">
        <v>159</v>
      </c>
      <c r="AU140" s="224" t="s">
        <v>81</v>
      </c>
      <c r="AY140" s="18" t="s">
        <v>156</v>
      </c>
      <c r="BE140" s="225">
        <f>IF(N140="základní",J140,0)</f>
        <v>0</v>
      </c>
      <c r="BF140" s="225">
        <f>IF(N140="snížená",J140,0)</f>
        <v>0</v>
      </c>
      <c r="BG140" s="225">
        <f>IF(N140="zákl. přenesená",J140,0)</f>
        <v>0</v>
      </c>
      <c r="BH140" s="225">
        <f>IF(N140="sníž. přenesená",J140,0)</f>
        <v>0</v>
      </c>
      <c r="BI140" s="225">
        <f>IF(N140="nulová",J140,0)</f>
        <v>0</v>
      </c>
      <c r="BJ140" s="18" t="s">
        <v>79</v>
      </c>
      <c r="BK140" s="225">
        <f>ROUND(I140*H140,2)</f>
        <v>0</v>
      </c>
      <c r="BL140" s="18" t="s">
        <v>219</v>
      </c>
      <c r="BM140" s="224" t="s">
        <v>293</v>
      </c>
    </row>
    <row r="141" spans="1:65" s="2" customFormat="1" ht="12">
      <c r="A141" s="39"/>
      <c r="B141" s="40"/>
      <c r="C141" s="213" t="s">
        <v>294</v>
      </c>
      <c r="D141" s="213" t="s">
        <v>159</v>
      </c>
      <c r="E141" s="214" t="s">
        <v>299</v>
      </c>
      <c r="F141" s="215" t="s">
        <v>300</v>
      </c>
      <c r="G141" s="216" t="s">
        <v>162</v>
      </c>
      <c r="H141" s="217">
        <v>64</v>
      </c>
      <c r="I141" s="218"/>
      <c r="J141" s="219">
        <f>ROUND(I141*H141,2)</f>
        <v>0</v>
      </c>
      <c r="K141" s="215" t="s">
        <v>163</v>
      </c>
      <c r="L141" s="45"/>
      <c r="M141" s="220" t="s">
        <v>19</v>
      </c>
      <c r="N141" s="221" t="s">
        <v>43</v>
      </c>
      <c r="O141" s="85"/>
      <c r="P141" s="222">
        <f>O141*H141</f>
        <v>0</v>
      </c>
      <c r="Q141" s="222">
        <v>0</v>
      </c>
      <c r="R141" s="222">
        <f>Q141*H141</f>
        <v>0</v>
      </c>
      <c r="S141" s="222">
        <v>0.0025</v>
      </c>
      <c r="T141" s="223">
        <f>S141*H141</f>
        <v>0.16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24" t="s">
        <v>219</v>
      </c>
      <c r="AT141" s="224" t="s">
        <v>159</v>
      </c>
      <c r="AU141" s="224" t="s">
        <v>81</v>
      </c>
      <c r="AY141" s="18" t="s">
        <v>156</v>
      </c>
      <c r="BE141" s="225">
        <f>IF(N141="základní",J141,0)</f>
        <v>0</v>
      </c>
      <c r="BF141" s="225">
        <f>IF(N141="snížená",J141,0)</f>
        <v>0</v>
      </c>
      <c r="BG141" s="225">
        <f>IF(N141="zákl. přenesená",J141,0)</f>
        <v>0</v>
      </c>
      <c r="BH141" s="225">
        <f>IF(N141="sníž. přenesená",J141,0)</f>
        <v>0</v>
      </c>
      <c r="BI141" s="225">
        <f>IF(N141="nulová",J141,0)</f>
        <v>0</v>
      </c>
      <c r="BJ141" s="18" t="s">
        <v>79</v>
      </c>
      <c r="BK141" s="225">
        <f>ROUND(I141*H141,2)</f>
        <v>0</v>
      </c>
      <c r="BL141" s="18" t="s">
        <v>219</v>
      </c>
      <c r="BM141" s="224" t="s">
        <v>968</v>
      </c>
    </row>
    <row r="142" spans="1:65" s="2" customFormat="1" ht="12">
      <c r="A142" s="39"/>
      <c r="B142" s="40"/>
      <c r="C142" s="213" t="s">
        <v>298</v>
      </c>
      <c r="D142" s="213" t="s">
        <v>159</v>
      </c>
      <c r="E142" s="214" t="s">
        <v>303</v>
      </c>
      <c r="F142" s="215" t="s">
        <v>304</v>
      </c>
      <c r="G142" s="216" t="s">
        <v>162</v>
      </c>
      <c r="H142" s="217">
        <v>64</v>
      </c>
      <c r="I142" s="218"/>
      <c r="J142" s="219">
        <f>ROUND(I142*H142,2)</f>
        <v>0</v>
      </c>
      <c r="K142" s="215" t="s">
        <v>163</v>
      </c>
      <c r="L142" s="45"/>
      <c r="M142" s="220" t="s">
        <v>19</v>
      </c>
      <c r="N142" s="221" t="s">
        <v>43</v>
      </c>
      <c r="O142" s="85"/>
      <c r="P142" s="222">
        <f>O142*H142</f>
        <v>0</v>
      </c>
      <c r="Q142" s="222">
        <v>0.0003</v>
      </c>
      <c r="R142" s="222">
        <f>Q142*H142</f>
        <v>0.0192</v>
      </c>
      <c r="S142" s="222">
        <v>0</v>
      </c>
      <c r="T142" s="223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24" t="s">
        <v>219</v>
      </c>
      <c r="AT142" s="224" t="s">
        <v>159</v>
      </c>
      <c r="AU142" s="224" t="s">
        <v>81</v>
      </c>
      <c r="AY142" s="18" t="s">
        <v>156</v>
      </c>
      <c r="BE142" s="225">
        <f>IF(N142="základní",J142,0)</f>
        <v>0</v>
      </c>
      <c r="BF142" s="225">
        <f>IF(N142="snížená",J142,0)</f>
        <v>0</v>
      </c>
      <c r="BG142" s="225">
        <f>IF(N142="zákl. přenesená",J142,0)</f>
        <v>0</v>
      </c>
      <c r="BH142" s="225">
        <f>IF(N142="sníž. přenesená",J142,0)</f>
        <v>0</v>
      </c>
      <c r="BI142" s="225">
        <f>IF(N142="nulová",J142,0)</f>
        <v>0</v>
      </c>
      <c r="BJ142" s="18" t="s">
        <v>79</v>
      </c>
      <c r="BK142" s="225">
        <f>ROUND(I142*H142,2)</f>
        <v>0</v>
      </c>
      <c r="BL142" s="18" t="s">
        <v>219</v>
      </c>
      <c r="BM142" s="224" t="s">
        <v>969</v>
      </c>
    </row>
    <row r="143" spans="1:65" s="2" customFormat="1" ht="44.25" customHeight="1">
      <c r="A143" s="39"/>
      <c r="B143" s="40"/>
      <c r="C143" s="213" t="s">
        <v>302</v>
      </c>
      <c r="D143" s="213" t="s">
        <v>159</v>
      </c>
      <c r="E143" s="214" t="s">
        <v>307</v>
      </c>
      <c r="F143" s="215" t="s">
        <v>308</v>
      </c>
      <c r="G143" s="216" t="s">
        <v>162</v>
      </c>
      <c r="H143" s="217">
        <v>64</v>
      </c>
      <c r="I143" s="218"/>
      <c r="J143" s="219">
        <f>ROUND(I143*H143,2)</f>
        <v>0</v>
      </c>
      <c r="K143" s="215" t="s">
        <v>19</v>
      </c>
      <c r="L143" s="45"/>
      <c r="M143" s="220" t="s">
        <v>19</v>
      </c>
      <c r="N143" s="221" t="s">
        <v>43</v>
      </c>
      <c r="O143" s="85"/>
      <c r="P143" s="222">
        <f>O143*H143</f>
        <v>0</v>
      </c>
      <c r="Q143" s="222">
        <v>0</v>
      </c>
      <c r="R143" s="222">
        <f>Q143*H143</f>
        <v>0</v>
      </c>
      <c r="S143" s="222">
        <v>0</v>
      </c>
      <c r="T143" s="223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24" t="s">
        <v>219</v>
      </c>
      <c r="AT143" s="224" t="s">
        <v>159</v>
      </c>
      <c r="AU143" s="224" t="s">
        <v>81</v>
      </c>
      <c r="AY143" s="18" t="s">
        <v>156</v>
      </c>
      <c r="BE143" s="225">
        <f>IF(N143="základní",J143,0)</f>
        <v>0</v>
      </c>
      <c r="BF143" s="225">
        <f>IF(N143="snížená",J143,0)</f>
        <v>0</v>
      </c>
      <c r="BG143" s="225">
        <f>IF(N143="zákl. přenesená",J143,0)</f>
        <v>0</v>
      </c>
      <c r="BH143" s="225">
        <f>IF(N143="sníž. přenesená",J143,0)</f>
        <v>0</v>
      </c>
      <c r="BI143" s="225">
        <f>IF(N143="nulová",J143,0)</f>
        <v>0</v>
      </c>
      <c r="BJ143" s="18" t="s">
        <v>79</v>
      </c>
      <c r="BK143" s="225">
        <f>ROUND(I143*H143,2)</f>
        <v>0</v>
      </c>
      <c r="BL143" s="18" t="s">
        <v>219</v>
      </c>
      <c r="BM143" s="224" t="s">
        <v>970</v>
      </c>
    </row>
    <row r="144" spans="1:65" s="2" customFormat="1" ht="12">
      <c r="A144" s="39"/>
      <c r="B144" s="40"/>
      <c r="C144" s="213" t="s">
        <v>306</v>
      </c>
      <c r="D144" s="213" t="s">
        <v>159</v>
      </c>
      <c r="E144" s="214" t="s">
        <v>311</v>
      </c>
      <c r="F144" s="215" t="s">
        <v>312</v>
      </c>
      <c r="G144" s="216" t="s">
        <v>207</v>
      </c>
      <c r="H144" s="217">
        <v>23</v>
      </c>
      <c r="I144" s="218"/>
      <c r="J144" s="219">
        <f>ROUND(I144*H144,2)</f>
        <v>0</v>
      </c>
      <c r="K144" s="215" t="s">
        <v>163</v>
      </c>
      <c r="L144" s="45"/>
      <c r="M144" s="220" t="s">
        <v>19</v>
      </c>
      <c r="N144" s="221" t="s">
        <v>43</v>
      </c>
      <c r="O144" s="85"/>
      <c r="P144" s="222">
        <f>O144*H144</f>
        <v>0</v>
      </c>
      <c r="Q144" s="222">
        <v>0</v>
      </c>
      <c r="R144" s="222">
        <f>Q144*H144</f>
        <v>0</v>
      </c>
      <c r="S144" s="222">
        <v>0</v>
      </c>
      <c r="T144" s="223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24" t="s">
        <v>219</v>
      </c>
      <c r="AT144" s="224" t="s">
        <v>159</v>
      </c>
      <c r="AU144" s="224" t="s">
        <v>81</v>
      </c>
      <c r="AY144" s="18" t="s">
        <v>156</v>
      </c>
      <c r="BE144" s="225">
        <f>IF(N144="základní",J144,0)</f>
        <v>0</v>
      </c>
      <c r="BF144" s="225">
        <f>IF(N144="snížená",J144,0)</f>
        <v>0</v>
      </c>
      <c r="BG144" s="225">
        <f>IF(N144="zákl. přenesená",J144,0)</f>
        <v>0</v>
      </c>
      <c r="BH144" s="225">
        <f>IF(N144="sníž. přenesená",J144,0)</f>
        <v>0</v>
      </c>
      <c r="BI144" s="225">
        <f>IF(N144="nulová",J144,0)</f>
        <v>0</v>
      </c>
      <c r="BJ144" s="18" t="s">
        <v>79</v>
      </c>
      <c r="BK144" s="225">
        <f>ROUND(I144*H144,2)</f>
        <v>0</v>
      </c>
      <c r="BL144" s="18" t="s">
        <v>219</v>
      </c>
      <c r="BM144" s="224" t="s">
        <v>971</v>
      </c>
    </row>
    <row r="145" spans="1:65" s="2" customFormat="1" ht="21.75" customHeight="1">
      <c r="A145" s="39"/>
      <c r="B145" s="40"/>
      <c r="C145" s="213" t="s">
        <v>310</v>
      </c>
      <c r="D145" s="213" t="s">
        <v>159</v>
      </c>
      <c r="E145" s="214" t="s">
        <v>315</v>
      </c>
      <c r="F145" s="215" t="s">
        <v>316</v>
      </c>
      <c r="G145" s="216" t="s">
        <v>207</v>
      </c>
      <c r="H145" s="217">
        <v>35</v>
      </c>
      <c r="I145" s="218"/>
      <c r="J145" s="219">
        <f>ROUND(I145*H145,2)</f>
        <v>0</v>
      </c>
      <c r="K145" s="215" t="s">
        <v>163</v>
      </c>
      <c r="L145" s="45"/>
      <c r="M145" s="220" t="s">
        <v>19</v>
      </c>
      <c r="N145" s="221" t="s">
        <v>43</v>
      </c>
      <c r="O145" s="85"/>
      <c r="P145" s="222">
        <f>O145*H145</f>
        <v>0</v>
      </c>
      <c r="Q145" s="222">
        <v>0</v>
      </c>
      <c r="R145" s="222">
        <f>Q145*H145</f>
        <v>0</v>
      </c>
      <c r="S145" s="222">
        <v>0.0003</v>
      </c>
      <c r="T145" s="223">
        <f>S145*H145</f>
        <v>0.010499999999999999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24" t="s">
        <v>219</v>
      </c>
      <c r="AT145" s="224" t="s">
        <v>159</v>
      </c>
      <c r="AU145" s="224" t="s">
        <v>81</v>
      </c>
      <c r="AY145" s="18" t="s">
        <v>156</v>
      </c>
      <c r="BE145" s="225">
        <f>IF(N145="základní",J145,0)</f>
        <v>0</v>
      </c>
      <c r="BF145" s="225">
        <f>IF(N145="snížená",J145,0)</f>
        <v>0</v>
      </c>
      <c r="BG145" s="225">
        <f>IF(N145="zákl. přenesená",J145,0)</f>
        <v>0</v>
      </c>
      <c r="BH145" s="225">
        <f>IF(N145="sníž. přenesená",J145,0)</f>
        <v>0</v>
      </c>
      <c r="BI145" s="225">
        <f>IF(N145="nulová",J145,0)</f>
        <v>0</v>
      </c>
      <c r="BJ145" s="18" t="s">
        <v>79</v>
      </c>
      <c r="BK145" s="225">
        <f>ROUND(I145*H145,2)</f>
        <v>0</v>
      </c>
      <c r="BL145" s="18" t="s">
        <v>219</v>
      </c>
      <c r="BM145" s="224" t="s">
        <v>972</v>
      </c>
    </row>
    <row r="146" spans="1:65" s="2" customFormat="1" ht="16.5" customHeight="1">
      <c r="A146" s="39"/>
      <c r="B146" s="40"/>
      <c r="C146" s="213" t="s">
        <v>314</v>
      </c>
      <c r="D146" s="213" t="s">
        <v>159</v>
      </c>
      <c r="E146" s="214" t="s">
        <v>319</v>
      </c>
      <c r="F146" s="215" t="s">
        <v>320</v>
      </c>
      <c r="G146" s="216" t="s">
        <v>207</v>
      </c>
      <c r="H146" s="217">
        <v>35</v>
      </c>
      <c r="I146" s="218"/>
      <c r="J146" s="219">
        <f>ROUND(I146*H146,2)</f>
        <v>0</v>
      </c>
      <c r="K146" s="215" t="s">
        <v>19</v>
      </c>
      <c r="L146" s="45"/>
      <c r="M146" s="220" t="s">
        <v>19</v>
      </c>
      <c r="N146" s="221" t="s">
        <v>43</v>
      </c>
      <c r="O146" s="85"/>
      <c r="P146" s="222">
        <f>O146*H146</f>
        <v>0</v>
      </c>
      <c r="Q146" s="222">
        <v>0</v>
      </c>
      <c r="R146" s="222">
        <f>Q146*H146</f>
        <v>0</v>
      </c>
      <c r="S146" s="222">
        <v>0</v>
      </c>
      <c r="T146" s="223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24" t="s">
        <v>219</v>
      </c>
      <c r="AT146" s="224" t="s">
        <v>159</v>
      </c>
      <c r="AU146" s="224" t="s">
        <v>81</v>
      </c>
      <c r="AY146" s="18" t="s">
        <v>156</v>
      </c>
      <c r="BE146" s="225">
        <f>IF(N146="základní",J146,0)</f>
        <v>0</v>
      </c>
      <c r="BF146" s="225">
        <f>IF(N146="snížená",J146,0)</f>
        <v>0</v>
      </c>
      <c r="BG146" s="225">
        <f>IF(N146="zákl. přenesená",J146,0)</f>
        <v>0</v>
      </c>
      <c r="BH146" s="225">
        <f>IF(N146="sníž. přenesená",J146,0)</f>
        <v>0</v>
      </c>
      <c r="BI146" s="225">
        <f>IF(N146="nulová",J146,0)</f>
        <v>0</v>
      </c>
      <c r="BJ146" s="18" t="s">
        <v>79</v>
      </c>
      <c r="BK146" s="225">
        <f>ROUND(I146*H146,2)</f>
        <v>0</v>
      </c>
      <c r="BL146" s="18" t="s">
        <v>219</v>
      </c>
      <c r="BM146" s="224" t="s">
        <v>973</v>
      </c>
    </row>
    <row r="147" spans="1:65" s="2" customFormat="1" ht="16.5" customHeight="1">
      <c r="A147" s="39"/>
      <c r="B147" s="40"/>
      <c r="C147" s="213" t="s">
        <v>318</v>
      </c>
      <c r="D147" s="213" t="s">
        <v>159</v>
      </c>
      <c r="E147" s="214" t="s">
        <v>323</v>
      </c>
      <c r="F147" s="215" t="s">
        <v>324</v>
      </c>
      <c r="G147" s="216" t="s">
        <v>207</v>
      </c>
      <c r="H147" s="217">
        <v>35</v>
      </c>
      <c r="I147" s="218"/>
      <c r="J147" s="219">
        <f>ROUND(I147*H147,2)</f>
        <v>0</v>
      </c>
      <c r="K147" s="215" t="s">
        <v>163</v>
      </c>
      <c r="L147" s="45"/>
      <c r="M147" s="220" t="s">
        <v>19</v>
      </c>
      <c r="N147" s="221" t="s">
        <v>43</v>
      </c>
      <c r="O147" s="85"/>
      <c r="P147" s="222">
        <f>O147*H147</f>
        <v>0</v>
      </c>
      <c r="Q147" s="222">
        <v>1E-05</v>
      </c>
      <c r="R147" s="222">
        <f>Q147*H147</f>
        <v>0.00035000000000000005</v>
      </c>
      <c r="S147" s="222">
        <v>0</v>
      </c>
      <c r="T147" s="223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24" t="s">
        <v>219</v>
      </c>
      <c r="AT147" s="224" t="s">
        <v>159</v>
      </c>
      <c r="AU147" s="224" t="s">
        <v>81</v>
      </c>
      <c r="AY147" s="18" t="s">
        <v>156</v>
      </c>
      <c r="BE147" s="225">
        <f>IF(N147="základní",J147,0)</f>
        <v>0</v>
      </c>
      <c r="BF147" s="225">
        <f>IF(N147="snížená",J147,0)</f>
        <v>0</v>
      </c>
      <c r="BG147" s="225">
        <f>IF(N147="zákl. přenesená",J147,0)</f>
        <v>0</v>
      </c>
      <c r="BH147" s="225">
        <f>IF(N147="sníž. přenesená",J147,0)</f>
        <v>0</v>
      </c>
      <c r="BI147" s="225">
        <f>IF(N147="nulová",J147,0)</f>
        <v>0</v>
      </c>
      <c r="BJ147" s="18" t="s">
        <v>79</v>
      </c>
      <c r="BK147" s="225">
        <f>ROUND(I147*H147,2)</f>
        <v>0</v>
      </c>
      <c r="BL147" s="18" t="s">
        <v>219</v>
      </c>
      <c r="BM147" s="224" t="s">
        <v>317</v>
      </c>
    </row>
    <row r="148" spans="1:65" s="2" customFormat="1" ht="12">
      <c r="A148" s="39"/>
      <c r="B148" s="40"/>
      <c r="C148" s="213" t="s">
        <v>322</v>
      </c>
      <c r="D148" s="213" t="s">
        <v>159</v>
      </c>
      <c r="E148" s="214" t="s">
        <v>327</v>
      </c>
      <c r="F148" s="215" t="s">
        <v>328</v>
      </c>
      <c r="G148" s="216" t="s">
        <v>162</v>
      </c>
      <c r="H148" s="217">
        <v>64</v>
      </c>
      <c r="I148" s="218"/>
      <c r="J148" s="219">
        <f>ROUND(I148*H148,2)</f>
        <v>0</v>
      </c>
      <c r="K148" s="215" t="s">
        <v>163</v>
      </c>
      <c r="L148" s="45"/>
      <c r="M148" s="220" t="s">
        <v>19</v>
      </c>
      <c r="N148" s="221" t="s">
        <v>43</v>
      </c>
      <c r="O148" s="85"/>
      <c r="P148" s="222">
        <f>O148*H148</f>
        <v>0</v>
      </c>
      <c r="Q148" s="222">
        <v>0</v>
      </c>
      <c r="R148" s="222">
        <f>Q148*H148</f>
        <v>0</v>
      </c>
      <c r="S148" s="222">
        <v>0</v>
      </c>
      <c r="T148" s="223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24" t="s">
        <v>219</v>
      </c>
      <c r="AT148" s="224" t="s">
        <v>159</v>
      </c>
      <c r="AU148" s="224" t="s">
        <v>81</v>
      </c>
      <c r="AY148" s="18" t="s">
        <v>156</v>
      </c>
      <c r="BE148" s="225">
        <f>IF(N148="základní",J148,0)</f>
        <v>0</v>
      </c>
      <c r="BF148" s="225">
        <f>IF(N148="snížená",J148,0)</f>
        <v>0</v>
      </c>
      <c r="BG148" s="225">
        <f>IF(N148="zákl. přenesená",J148,0)</f>
        <v>0</v>
      </c>
      <c r="BH148" s="225">
        <f>IF(N148="sníž. přenesená",J148,0)</f>
        <v>0</v>
      </c>
      <c r="BI148" s="225">
        <f>IF(N148="nulová",J148,0)</f>
        <v>0</v>
      </c>
      <c r="BJ148" s="18" t="s">
        <v>79</v>
      </c>
      <c r="BK148" s="225">
        <f>ROUND(I148*H148,2)</f>
        <v>0</v>
      </c>
      <c r="BL148" s="18" t="s">
        <v>219</v>
      </c>
      <c r="BM148" s="224" t="s">
        <v>974</v>
      </c>
    </row>
    <row r="149" spans="1:65" s="2" customFormat="1" ht="16.5" customHeight="1">
      <c r="A149" s="39"/>
      <c r="B149" s="40"/>
      <c r="C149" s="213" t="s">
        <v>326</v>
      </c>
      <c r="D149" s="213" t="s">
        <v>159</v>
      </c>
      <c r="E149" s="214" t="s">
        <v>330</v>
      </c>
      <c r="F149" s="215" t="s">
        <v>331</v>
      </c>
      <c r="G149" s="216" t="s">
        <v>162</v>
      </c>
      <c r="H149" s="217">
        <v>64</v>
      </c>
      <c r="I149" s="218"/>
      <c r="J149" s="219">
        <f>ROUND(I149*H149,2)</f>
        <v>0</v>
      </c>
      <c r="K149" s="215" t="s">
        <v>163</v>
      </c>
      <c r="L149" s="45"/>
      <c r="M149" s="220" t="s">
        <v>19</v>
      </c>
      <c r="N149" s="221" t="s">
        <v>43</v>
      </c>
      <c r="O149" s="85"/>
      <c r="P149" s="222">
        <f>O149*H149</f>
        <v>0</v>
      </c>
      <c r="Q149" s="222">
        <v>0</v>
      </c>
      <c r="R149" s="222">
        <f>Q149*H149</f>
        <v>0</v>
      </c>
      <c r="S149" s="222">
        <v>0</v>
      </c>
      <c r="T149" s="223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24" t="s">
        <v>219</v>
      </c>
      <c r="AT149" s="224" t="s">
        <v>159</v>
      </c>
      <c r="AU149" s="224" t="s">
        <v>81</v>
      </c>
      <c r="AY149" s="18" t="s">
        <v>156</v>
      </c>
      <c r="BE149" s="225">
        <f>IF(N149="základní",J149,0)</f>
        <v>0</v>
      </c>
      <c r="BF149" s="225">
        <f>IF(N149="snížená",J149,0)</f>
        <v>0</v>
      </c>
      <c r="BG149" s="225">
        <f>IF(N149="zákl. přenesená",J149,0)</f>
        <v>0</v>
      </c>
      <c r="BH149" s="225">
        <f>IF(N149="sníž. přenesená",J149,0)</f>
        <v>0</v>
      </c>
      <c r="BI149" s="225">
        <f>IF(N149="nulová",J149,0)</f>
        <v>0</v>
      </c>
      <c r="BJ149" s="18" t="s">
        <v>79</v>
      </c>
      <c r="BK149" s="225">
        <f>ROUND(I149*H149,2)</f>
        <v>0</v>
      </c>
      <c r="BL149" s="18" t="s">
        <v>219</v>
      </c>
      <c r="BM149" s="224" t="s">
        <v>975</v>
      </c>
    </row>
    <row r="150" spans="1:65" s="2" customFormat="1" ht="44.25" customHeight="1">
      <c r="A150" s="39"/>
      <c r="B150" s="40"/>
      <c r="C150" s="213" t="s">
        <v>189</v>
      </c>
      <c r="D150" s="213" t="s">
        <v>159</v>
      </c>
      <c r="E150" s="214" t="s">
        <v>334</v>
      </c>
      <c r="F150" s="215" t="s">
        <v>335</v>
      </c>
      <c r="G150" s="216" t="s">
        <v>336</v>
      </c>
      <c r="H150" s="226"/>
      <c r="I150" s="218"/>
      <c r="J150" s="219">
        <f>ROUND(I150*H150,2)</f>
        <v>0</v>
      </c>
      <c r="K150" s="215" t="s">
        <v>163</v>
      </c>
      <c r="L150" s="45"/>
      <c r="M150" s="220" t="s">
        <v>19</v>
      </c>
      <c r="N150" s="221" t="s">
        <v>43</v>
      </c>
      <c r="O150" s="85"/>
      <c r="P150" s="222">
        <f>O150*H150</f>
        <v>0</v>
      </c>
      <c r="Q150" s="222">
        <v>0</v>
      </c>
      <c r="R150" s="222">
        <f>Q150*H150</f>
        <v>0</v>
      </c>
      <c r="S150" s="222">
        <v>0</v>
      </c>
      <c r="T150" s="223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24" t="s">
        <v>219</v>
      </c>
      <c r="AT150" s="224" t="s">
        <v>159</v>
      </c>
      <c r="AU150" s="224" t="s">
        <v>81</v>
      </c>
      <c r="AY150" s="18" t="s">
        <v>156</v>
      </c>
      <c r="BE150" s="225">
        <f>IF(N150="základní",J150,0)</f>
        <v>0</v>
      </c>
      <c r="BF150" s="225">
        <f>IF(N150="snížená",J150,0)</f>
        <v>0</v>
      </c>
      <c r="BG150" s="225">
        <f>IF(N150="zákl. přenesená",J150,0)</f>
        <v>0</v>
      </c>
      <c r="BH150" s="225">
        <f>IF(N150="sníž. přenesená",J150,0)</f>
        <v>0</v>
      </c>
      <c r="BI150" s="225">
        <f>IF(N150="nulová",J150,0)</f>
        <v>0</v>
      </c>
      <c r="BJ150" s="18" t="s">
        <v>79</v>
      </c>
      <c r="BK150" s="225">
        <f>ROUND(I150*H150,2)</f>
        <v>0</v>
      </c>
      <c r="BL150" s="18" t="s">
        <v>219</v>
      </c>
      <c r="BM150" s="224" t="s">
        <v>976</v>
      </c>
    </row>
    <row r="151" spans="1:63" s="12" customFormat="1" ht="22.8" customHeight="1">
      <c r="A151" s="12"/>
      <c r="B151" s="197"/>
      <c r="C151" s="198"/>
      <c r="D151" s="199" t="s">
        <v>71</v>
      </c>
      <c r="E151" s="211" t="s">
        <v>830</v>
      </c>
      <c r="F151" s="211" t="s">
        <v>977</v>
      </c>
      <c r="G151" s="198"/>
      <c r="H151" s="198"/>
      <c r="I151" s="201"/>
      <c r="J151" s="212">
        <f>BK151</f>
        <v>0</v>
      </c>
      <c r="K151" s="198"/>
      <c r="L151" s="203"/>
      <c r="M151" s="204"/>
      <c r="N151" s="205"/>
      <c r="O151" s="205"/>
      <c r="P151" s="206">
        <v>0</v>
      </c>
      <c r="Q151" s="205"/>
      <c r="R151" s="206">
        <v>0</v>
      </c>
      <c r="S151" s="205"/>
      <c r="T151" s="207">
        <v>0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208" t="s">
        <v>81</v>
      </c>
      <c r="AT151" s="209" t="s">
        <v>71</v>
      </c>
      <c r="AU151" s="209" t="s">
        <v>79</v>
      </c>
      <c r="AY151" s="208" t="s">
        <v>156</v>
      </c>
      <c r="BK151" s="210">
        <v>0</v>
      </c>
    </row>
    <row r="152" spans="1:63" s="12" customFormat="1" ht="22.8" customHeight="1">
      <c r="A152" s="12"/>
      <c r="B152" s="197"/>
      <c r="C152" s="198"/>
      <c r="D152" s="199" t="s">
        <v>71</v>
      </c>
      <c r="E152" s="211" t="s">
        <v>338</v>
      </c>
      <c r="F152" s="211" t="s">
        <v>339</v>
      </c>
      <c r="G152" s="198"/>
      <c r="H152" s="198"/>
      <c r="I152" s="201"/>
      <c r="J152" s="212">
        <f>BK152</f>
        <v>0</v>
      </c>
      <c r="K152" s="198"/>
      <c r="L152" s="203"/>
      <c r="M152" s="204"/>
      <c r="N152" s="205"/>
      <c r="O152" s="205"/>
      <c r="P152" s="206">
        <f>SUM(P153:P160)</f>
        <v>0</v>
      </c>
      <c r="Q152" s="205"/>
      <c r="R152" s="206">
        <f>SUM(R153:R160)</f>
        <v>0.027239999999999997</v>
      </c>
      <c r="S152" s="205"/>
      <c r="T152" s="207">
        <f>SUM(T153:T160)</f>
        <v>0.24526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208" t="s">
        <v>81</v>
      </c>
      <c r="AT152" s="209" t="s">
        <v>71</v>
      </c>
      <c r="AU152" s="209" t="s">
        <v>79</v>
      </c>
      <c r="AY152" s="208" t="s">
        <v>156</v>
      </c>
      <c r="BK152" s="210">
        <f>SUM(BK153:BK160)</f>
        <v>0</v>
      </c>
    </row>
    <row r="153" spans="1:65" s="2" customFormat="1" ht="12">
      <c r="A153" s="39"/>
      <c r="B153" s="40"/>
      <c r="C153" s="213" t="s">
        <v>333</v>
      </c>
      <c r="D153" s="213" t="s">
        <v>159</v>
      </c>
      <c r="E153" s="214" t="s">
        <v>341</v>
      </c>
      <c r="F153" s="215" t="s">
        <v>342</v>
      </c>
      <c r="G153" s="216" t="s">
        <v>162</v>
      </c>
      <c r="H153" s="217">
        <v>3</v>
      </c>
      <c r="I153" s="218"/>
      <c r="J153" s="219">
        <f>ROUND(I153*H153,2)</f>
        <v>0</v>
      </c>
      <c r="K153" s="215" t="s">
        <v>163</v>
      </c>
      <c r="L153" s="45"/>
      <c r="M153" s="220" t="s">
        <v>19</v>
      </c>
      <c r="N153" s="221" t="s">
        <v>43</v>
      </c>
      <c r="O153" s="85"/>
      <c r="P153" s="222">
        <f>O153*H153</f>
        <v>0</v>
      </c>
      <c r="Q153" s="222">
        <v>0</v>
      </c>
      <c r="R153" s="222">
        <f>Q153*H153</f>
        <v>0</v>
      </c>
      <c r="S153" s="222">
        <v>0.0815</v>
      </c>
      <c r="T153" s="223">
        <f>S153*H153</f>
        <v>0.2445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24" t="s">
        <v>219</v>
      </c>
      <c r="AT153" s="224" t="s">
        <v>159</v>
      </c>
      <c r="AU153" s="224" t="s">
        <v>81</v>
      </c>
      <c r="AY153" s="18" t="s">
        <v>156</v>
      </c>
      <c r="BE153" s="225">
        <f>IF(N153="základní",J153,0)</f>
        <v>0</v>
      </c>
      <c r="BF153" s="225">
        <f>IF(N153="snížená",J153,0)</f>
        <v>0</v>
      </c>
      <c r="BG153" s="225">
        <f>IF(N153="zákl. přenesená",J153,0)</f>
        <v>0</v>
      </c>
      <c r="BH153" s="225">
        <f>IF(N153="sníž. přenesená",J153,0)</f>
        <v>0</v>
      </c>
      <c r="BI153" s="225">
        <f>IF(N153="nulová",J153,0)</f>
        <v>0</v>
      </c>
      <c r="BJ153" s="18" t="s">
        <v>79</v>
      </c>
      <c r="BK153" s="225">
        <f>ROUND(I153*H153,2)</f>
        <v>0</v>
      </c>
      <c r="BL153" s="18" t="s">
        <v>219</v>
      </c>
      <c r="BM153" s="224" t="s">
        <v>978</v>
      </c>
    </row>
    <row r="154" spans="1:65" s="2" customFormat="1" ht="12">
      <c r="A154" s="39"/>
      <c r="B154" s="40"/>
      <c r="C154" s="213" t="s">
        <v>340</v>
      </c>
      <c r="D154" s="213" t="s">
        <v>159</v>
      </c>
      <c r="E154" s="214" t="s">
        <v>345</v>
      </c>
      <c r="F154" s="215" t="s">
        <v>346</v>
      </c>
      <c r="G154" s="216" t="s">
        <v>162</v>
      </c>
      <c r="H154" s="217">
        <v>3</v>
      </c>
      <c r="I154" s="218"/>
      <c r="J154" s="219">
        <f>ROUND(I154*H154,2)</f>
        <v>0</v>
      </c>
      <c r="K154" s="215" t="s">
        <v>163</v>
      </c>
      <c r="L154" s="45"/>
      <c r="M154" s="220" t="s">
        <v>19</v>
      </c>
      <c r="N154" s="221" t="s">
        <v>43</v>
      </c>
      <c r="O154" s="85"/>
      <c r="P154" s="222">
        <f>O154*H154</f>
        <v>0</v>
      </c>
      <c r="Q154" s="222">
        <v>0.0049</v>
      </c>
      <c r="R154" s="222">
        <f>Q154*H154</f>
        <v>0.0147</v>
      </c>
      <c r="S154" s="222">
        <v>0</v>
      </c>
      <c r="T154" s="223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24" t="s">
        <v>219</v>
      </c>
      <c r="AT154" s="224" t="s">
        <v>159</v>
      </c>
      <c r="AU154" s="224" t="s">
        <v>81</v>
      </c>
      <c r="AY154" s="18" t="s">
        <v>156</v>
      </c>
      <c r="BE154" s="225">
        <f>IF(N154="základní",J154,0)</f>
        <v>0</v>
      </c>
      <c r="BF154" s="225">
        <f>IF(N154="snížená",J154,0)</f>
        <v>0</v>
      </c>
      <c r="BG154" s="225">
        <f>IF(N154="zákl. přenesená",J154,0)</f>
        <v>0</v>
      </c>
      <c r="BH154" s="225">
        <f>IF(N154="sníž. přenesená",J154,0)</f>
        <v>0</v>
      </c>
      <c r="BI154" s="225">
        <f>IF(N154="nulová",J154,0)</f>
        <v>0</v>
      </c>
      <c r="BJ154" s="18" t="s">
        <v>79</v>
      </c>
      <c r="BK154" s="225">
        <f>ROUND(I154*H154,2)</f>
        <v>0</v>
      </c>
      <c r="BL154" s="18" t="s">
        <v>219</v>
      </c>
      <c r="BM154" s="224" t="s">
        <v>979</v>
      </c>
    </row>
    <row r="155" spans="1:65" s="2" customFormat="1" ht="12">
      <c r="A155" s="39"/>
      <c r="B155" s="40"/>
      <c r="C155" s="213" t="s">
        <v>344</v>
      </c>
      <c r="D155" s="213" t="s">
        <v>159</v>
      </c>
      <c r="E155" s="214" t="s">
        <v>349</v>
      </c>
      <c r="F155" s="215" t="s">
        <v>350</v>
      </c>
      <c r="G155" s="216" t="s">
        <v>162</v>
      </c>
      <c r="H155" s="217">
        <v>3</v>
      </c>
      <c r="I155" s="218"/>
      <c r="J155" s="219">
        <f>ROUND(I155*H155,2)</f>
        <v>0</v>
      </c>
      <c r="K155" s="215" t="s">
        <v>163</v>
      </c>
      <c r="L155" s="45"/>
      <c r="M155" s="220" t="s">
        <v>19</v>
      </c>
      <c r="N155" s="221" t="s">
        <v>43</v>
      </c>
      <c r="O155" s="85"/>
      <c r="P155" s="222">
        <f>O155*H155</f>
        <v>0</v>
      </c>
      <c r="Q155" s="222">
        <v>0.0028</v>
      </c>
      <c r="R155" s="222">
        <f>Q155*H155</f>
        <v>0.0084</v>
      </c>
      <c r="S155" s="222">
        <v>0</v>
      </c>
      <c r="T155" s="223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24" t="s">
        <v>219</v>
      </c>
      <c r="AT155" s="224" t="s">
        <v>159</v>
      </c>
      <c r="AU155" s="224" t="s">
        <v>81</v>
      </c>
      <c r="AY155" s="18" t="s">
        <v>156</v>
      </c>
      <c r="BE155" s="225">
        <f>IF(N155="základní",J155,0)</f>
        <v>0</v>
      </c>
      <c r="BF155" s="225">
        <f>IF(N155="snížená",J155,0)</f>
        <v>0</v>
      </c>
      <c r="BG155" s="225">
        <f>IF(N155="zákl. přenesená",J155,0)</f>
        <v>0</v>
      </c>
      <c r="BH155" s="225">
        <f>IF(N155="sníž. přenesená",J155,0)</f>
        <v>0</v>
      </c>
      <c r="BI155" s="225">
        <f>IF(N155="nulová",J155,0)</f>
        <v>0</v>
      </c>
      <c r="BJ155" s="18" t="s">
        <v>79</v>
      </c>
      <c r="BK155" s="225">
        <f>ROUND(I155*H155,2)</f>
        <v>0</v>
      </c>
      <c r="BL155" s="18" t="s">
        <v>219</v>
      </c>
      <c r="BM155" s="224" t="s">
        <v>347</v>
      </c>
    </row>
    <row r="156" spans="1:65" s="2" customFormat="1" ht="21.75" customHeight="1">
      <c r="A156" s="39"/>
      <c r="B156" s="40"/>
      <c r="C156" s="213" t="s">
        <v>348</v>
      </c>
      <c r="D156" s="213" t="s">
        <v>159</v>
      </c>
      <c r="E156" s="214" t="s">
        <v>353</v>
      </c>
      <c r="F156" s="215" t="s">
        <v>354</v>
      </c>
      <c r="G156" s="216" t="s">
        <v>207</v>
      </c>
      <c r="H156" s="217">
        <v>4</v>
      </c>
      <c r="I156" s="218"/>
      <c r="J156" s="219">
        <f>ROUND(I156*H156,2)</f>
        <v>0</v>
      </c>
      <c r="K156" s="215" t="s">
        <v>163</v>
      </c>
      <c r="L156" s="45"/>
      <c r="M156" s="220" t="s">
        <v>19</v>
      </c>
      <c r="N156" s="221" t="s">
        <v>43</v>
      </c>
      <c r="O156" s="85"/>
      <c r="P156" s="222">
        <f>O156*H156</f>
        <v>0</v>
      </c>
      <c r="Q156" s="222">
        <v>0</v>
      </c>
      <c r="R156" s="222">
        <f>Q156*H156</f>
        <v>0</v>
      </c>
      <c r="S156" s="222">
        <v>0.00019</v>
      </c>
      <c r="T156" s="223">
        <f>S156*H156</f>
        <v>0.00076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24" t="s">
        <v>219</v>
      </c>
      <c r="AT156" s="224" t="s">
        <v>159</v>
      </c>
      <c r="AU156" s="224" t="s">
        <v>81</v>
      </c>
      <c r="AY156" s="18" t="s">
        <v>156</v>
      </c>
      <c r="BE156" s="225">
        <f>IF(N156="základní",J156,0)</f>
        <v>0</v>
      </c>
      <c r="BF156" s="225">
        <f>IF(N156="snížená",J156,0)</f>
        <v>0</v>
      </c>
      <c r="BG156" s="225">
        <f>IF(N156="zákl. přenesená",J156,0)</f>
        <v>0</v>
      </c>
      <c r="BH156" s="225">
        <f>IF(N156="sníž. přenesená",J156,0)</f>
        <v>0</v>
      </c>
      <c r="BI156" s="225">
        <f>IF(N156="nulová",J156,0)</f>
        <v>0</v>
      </c>
      <c r="BJ156" s="18" t="s">
        <v>79</v>
      </c>
      <c r="BK156" s="225">
        <f>ROUND(I156*H156,2)</f>
        <v>0</v>
      </c>
      <c r="BL156" s="18" t="s">
        <v>219</v>
      </c>
      <c r="BM156" s="224" t="s">
        <v>980</v>
      </c>
    </row>
    <row r="157" spans="1:65" s="2" customFormat="1" ht="12">
      <c r="A157" s="39"/>
      <c r="B157" s="40"/>
      <c r="C157" s="213" t="s">
        <v>352</v>
      </c>
      <c r="D157" s="213" t="s">
        <v>159</v>
      </c>
      <c r="E157" s="214" t="s">
        <v>356</v>
      </c>
      <c r="F157" s="215" t="s">
        <v>357</v>
      </c>
      <c r="G157" s="216" t="s">
        <v>207</v>
      </c>
      <c r="H157" s="217">
        <v>2</v>
      </c>
      <c r="I157" s="218"/>
      <c r="J157" s="219">
        <f>ROUND(I157*H157,2)</f>
        <v>0</v>
      </c>
      <c r="K157" s="215" t="s">
        <v>163</v>
      </c>
      <c r="L157" s="45"/>
      <c r="M157" s="220" t="s">
        <v>19</v>
      </c>
      <c r="N157" s="221" t="s">
        <v>43</v>
      </c>
      <c r="O157" s="85"/>
      <c r="P157" s="222">
        <f>O157*H157</f>
        <v>0</v>
      </c>
      <c r="Q157" s="222">
        <v>0.00055</v>
      </c>
      <c r="R157" s="222">
        <f>Q157*H157</f>
        <v>0.0011</v>
      </c>
      <c r="S157" s="222">
        <v>0</v>
      </c>
      <c r="T157" s="223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24" t="s">
        <v>219</v>
      </c>
      <c r="AT157" s="224" t="s">
        <v>159</v>
      </c>
      <c r="AU157" s="224" t="s">
        <v>81</v>
      </c>
      <c r="AY157" s="18" t="s">
        <v>156</v>
      </c>
      <c r="BE157" s="225">
        <f>IF(N157="základní",J157,0)</f>
        <v>0</v>
      </c>
      <c r="BF157" s="225">
        <f>IF(N157="snížená",J157,0)</f>
        <v>0</v>
      </c>
      <c r="BG157" s="225">
        <f>IF(N157="zákl. přenesená",J157,0)</f>
        <v>0</v>
      </c>
      <c r="BH157" s="225">
        <f>IF(N157="sníž. přenesená",J157,0)</f>
        <v>0</v>
      </c>
      <c r="BI157" s="225">
        <f>IF(N157="nulová",J157,0)</f>
        <v>0</v>
      </c>
      <c r="BJ157" s="18" t="s">
        <v>79</v>
      </c>
      <c r="BK157" s="225">
        <f>ROUND(I157*H157,2)</f>
        <v>0</v>
      </c>
      <c r="BL157" s="18" t="s">
        <v>219</v>
      </c>
      <c r="BM157" s="224" t="s">
        <v>355</v>
      </c>
    </row>
    <row r="158" spans="1:65" s="2" customFormat="1" ht="12">
      <c r="A158" s="39"/>
      <c r="B158" s="40"/>
      <c r="C158" s="213" t="s">
        <v>193</v>
      </c>
      <c r="D158" s="213" t="s">
        <v>159</v>
      </c>
      <c r="E158" s="214" t="s">
        <v>360</v>
      </c>
      <c r="F158" s="215" t="s">
        <v>361</v>
      </c>
      <c r="G158" s="216" t="s">
        <v>207</v>
      </c>
      <c r="H158" s="217">
        <v>5</v>
      </c>
      <c r="I158" s="218"/>
      <c r="J158" s="219">
        <f>ROUND(I158*H158,2)</f>
        <v>0</v>
      </c>
      <c r="K158" s="215" t="s">
        <v>163</v>
      </c>
      <c r="L158" s="45"/>
      <c r="M158" s="220" t="s">
        <v>19</v>
      </c>
      <c r="N158" s="221" t="s">
        <v>43</v>
      </c>
      <c r="O158" s="85"/>
      <c r="P158" s="222">
        <f>O158*H158</f>
        <v>0</v>
      </c>
      <c r="Q158" s="222">
        <v>0.0005</v>
      </c>
      <c r="R158" s="222">
        <f>Q158*H158</f>
        <v>0.0025</v>
      </c>
      <c r="S158" s="222">
        <v>0</v>
      </c>
      <c r="T158" s="223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24" t="s">
        <v>219</v>
      </c>
      <c r="AT158" s="224" t="s">
        <v>159</v>
      </c>
      <c r="AU158" s="224" t="s">
        <v>81</v>
      </c>
      <c r="AY158" s="18" t="s">
        <v>156</v>
      </c>
      <c r="BE158" s="225">
        <f>IF(N158="základní",J158,0)</f>
        <v>0</v>
      </c>
      <c r="BF158" s="225">
        <f>IF(N158="snížená",J158,0)</f>
        <v>0</v>
      </c>
      <c r="BG158" s="225">
        <f>IF(N158="zákl. přenesená",J158,0)</f>
        <v>0</v>
      </c>
      <c r="BH158" s="225">
        <f>IF(N158="sníž. přenesená",J158,0)</f>
        <v>0</v>
      </c>
      <c r="BI158" s="225">
        <f>IF(N158="nulová",J158,0)</f>
        <v>0</v>
      </c>
      <c r="BJ158" s="18" t="s">
        <v>79</v>
      </c>
      <c r="BK158" s="225">
        <f>ROUND(I158*H158,2)</f>
        <v>0</v>
      </c>
      <c r="BL158" s="18" t="s">
        <v>219</v>
      </c>
      <c r="BM158" s="224" t="s">
        <v>981</v>
      </c>
    </row>
    <row r="159" spans="1:65" s="2" customFormat="1" ht="12">
      <c r="A159" s="39"/>
      <c r="B159" s="40"/>
      <c r="C159" s="213" t="s">
        <v>359</v>
      </c>
      <c r="D159" s="213" t="s">
        <v>159</v>
      </c>
      <c r="E159" s="214" t="s">
        <v>364</v>
      </c>
      <c r="F159" s="215" t="s">
        <v>365</v>
      </c>
      <c r="G159" s="216" t="s">
        <v>207</v>
      </c>
      <c r="H159" s="217">
        <v>18</v>
      </c>
      <c r="I159" s="218"/>
      <c r="J159" s="219">
        <f>ROUND(I159*H159,2)</f>
        <v>0</v>
      </c>
      <c r="K159" s="215" t="s">
        <v>163</v>
      </c>
      <c r="L159" s="45"/>
      <c r="M159" s="220" t="s">
        <v>19</v>
      </c>
      <c r="N159" s="221" t="s">
        <v>43</v>
      </c>
      <c r="O159" s="85"/>
      <c r="P159" s="222">
        <f>O159*H159</f>
        <v>0</v>
      </c>
      <c r="Q159" s="222">
        <v>3E-05</v>
      </c>
      <c r="R159" s="222">
        <f>Q159*H159</f>
        <v>0.00054</v>
      </c>
      <c r="S159" s="222">
        <v>0</v>
      </c>
      <c r="T159" s="223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24" t="s">
        <v>219</v>
      </c>
      <c r="AT159" s="224" t="s">
        <v>159</v>
      </c>
      <c r="AU159" s="224" t="s">
        <v>81</v>
      </c>
      <c r="AY159" s="18" t="s">
        <v>156</v>
      </c>
      <c r="BE159" s="225">
        <f>IF(N159="základní",J159,0)</f>
        <v>0</v>
      </c>
      <c r="BF159" s="225">
        <f>IF(N159="snížená",J159,0)</f>
        <v>0</v>
      </c>
      <c r="BG159" s="225">
        <f>IF(N159="zákl. přenesená",J159,0)</f>
        <v>0</v>
      </c>
      <c r="BH159" s="225">
        <f>IF(N159="sníž. přenesená",J159,0)</f>
        <v>0</v>
      </c>
      <c r="BI159" s="225">
        <f>IF(N159="nulová",J159,0)</f>
        <v>0</v>
      </c>
      <c r="BJ159" s="18" t="s">
        <v>79</v>
      </c>
      <c r="BK159" s="225">
        <f>ROUND(I159*H159,2)</f>
        <v>0</v>
      </c>
      <c r="BL159" s="18" t="s">
        <v>219</v>
      </c>
      <c r="BM159" s="224" t="s">
        <v>982</v>
      </c>
    </row>
    <row r="160" spans="1:65" s="2" customFormat="1" ht="44.25" customHeight="1">
      <c r="A160" s="39"/>
      <c r="B160" s="40"/>
      <c r="C160" s="213" t="s">
        <v>363</v>
      </c>
      <c r="D160" s="213" t="s">
        <v>159</v>
      </c>
      <c r="E160" s="214" t="s">
        <v>368</v>
      </c>
      <c r="F160" s="215" t="s">
        <v>369</v>
      </c>
      <c r="G160" s="216" t="s">
        <v>336</v>
      </c>
      <c r="H160" s="226"/>
      <c r="I160" s="218"/>
      <c r="J160" s="219">
        <f>ROUND(I160*H160,2)</f>
        <v>0</v>
      </c>
      <c r="K160" s="215" t="s">
        <v>163</v>
      </c>
      <c r="L160" s="45"/>
      <c r="M160" s="220" t="s">
        <v>19</v>
      </c>
      <c r="N160" s="221" t="s">
        <v>43</v>
      </c>
      <c r="O160" s="85"/>
      <c r="P160" s="222">
        <f>O160*H160</f>
        <v>0</v>
      </c>
      <c r="Q160" s="222">
        <v>0</v>
      </c>
      <c r="R160" s="222">
        <f>Q160*H160</f>
        <v>0</v>
      </c>
      <c r="S160" s="222">
        <v>0</v>
      </c>
      <c r="T160" s="223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24" t="s">
        <v>219</v>
      </c>
      <c r="AT160" s="224" t="s">
        <v>159</v>
      </c>
      <c r="AU160" s="224" t="s">
        <v>81</v>
      </c>
      <c r="AY160" s="18" t="s">
        <v>156</v>
      </c>
      <c r="BE160" s="225">
        <f>IF(N160="základní",J160,0)</f>
        <v>0</v>
      </c>
      <c r="BF160" s="225">
        <f>IF(N160="snížená",J160,0)</f>
        <v>0</v>
      </c>
      <c r="BG160" s="225">
        <f>IF(N160="zákl. přenesená",J160,0)</f>
        <v>0</v>
      </c>
      <c r="BH160" s="225">
        <f>IF(N160="sníž. přenesená",J160,0)</f>
        <v>0</v>
      </c>
      <c r="BI160" s="225">
        <f>IF(N160="nulová",J160,0)</f>
        <v>0</v>
      </c>
      <c r="BJ160" s="18" t="s">
        <v>79</v>
      </c>
      <c r="BK160" s="225">
        <f>ROUND(I160*H160,2)</f>
        <v>0</v>
      </c>
      <c r="BL160" s="18" t="s">
        <v>219</v>
      </c>
      <c r="BM160" s="224" t="s">
        <v>366</v>
      </c>
    </row>
    <row r="161" spans="1:63" s="12" customFormat="1" ht="22.8" customHeight="1">
      <c r="A161" s="12"/>
      <c r="B161" s="197"/>
      <c r="C161" s="198"/>
      <c r="D161" s="199" t="s">
        <v>71</v>
      </c>
      <c r="E161" s="211" t="s">
        <v>371</v>
      </c>
      <c r="F161" s="211" t="s">
        <v>372</v>
      </c>
      <c r="G161" s="198"/>
      <c r="H161" s="198"/>
      <c r="I161" s="201"/>
      <c r="J161" s="212">
        <f>BK161</f>
        <v>0</v>
      </c>
      <c r="K161" s="198"/>
      <c r="L161" s="203"/>
      <c r="M161" s="204"/>
      <c r="N161" s="205"/>
      <c r="O161" s="205"/>
      <c r="P161" s="206">
        <f>SUM(P162:P169)</f>
        <v>0</v>
      </c>
      <c r="Q161" s="205"/>
      <c r="R161" s="206">
        <f>SUM(R162:R169)</f>
        <v>0.4048699999999999</v>
      </c>
      <c r="S161" s="205"/>
      <c r="T161" s="207">
        <f>SUM(T162:T169)</f>
        <v>0.0465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208" t="s">
        <v>81</v>
      </c>
      <c r="AT161" s="209" t="s">
        <v>71</v>
      </c>
      <c r="AU161" s="209" t="s">
        <v>79</v>
      </c>
      <c r="AY161" s="208" t="s">
        <v>156</v>
      </c>
      <c r="BK161" s="210">
        <f>SUM(BK162:BK169)</f>
        <v>0</v>
      </c>
    </row>
    <row r="162" spans="1:65" s="2" customFormat="1" ht="21.75" customHeight="1">
      <c r="A162" s="39"/>
      <c r="B162" s="40"/>
      <c r="C162" s="213" t="s">
        <v>367</v>
      </c>
      <c r="D162" s="213" t="s">
        <v>159</v>
      </c>
      <c r="E162" s="214" t="s">
        <v>373</v>
      </c>
      <c r="F162" s="215" t="s">
        <v>374</v>
      </c>
      <c r="G162" s="216" t="s">
        <v>162</v>
      </c>
      <c r="H162" s="217">
        <v>150</v>
      </c>
      <c r="I162" s="218"/>
      <c r="J162" s="219">
        <f>ROUND(I162*H162,2)</f>
        <v>0</v>
      </c>
      <c r="K162" s="215" t="s">
        <v>163</v>
      </c>
      <c r="L162" s="45"/>
      <c r="M162" s="220" t="s">
        <v>19</v>
      </c>
      <c r="N162" s="221" t="s">
        <v>43</v>
      </c>
      <c r="O162" s="85"/>
      <c r="P162" s="222">
        <f>O162*H162</f>
        <v>0</v>
      </c>
      <c r="Q162" s="222">
        <v>0</v>
      </c>
      <c r="R162" s="222">
        <f>Q162*H162</f>
        <v>0</v>
      </c>
      <c r="S162" s="222">
        <v>0</v>
      </c>
      <c r="T162" s="223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24" t="s">
        <v>219</v>
      </c>
      <c r="AT162" s="224" t="s">
        <v>159</v>
      </c>
      <c r="AU162" s="224" t="s">
        <v>81</v>
      </c>
      <c r="AY162" s="18" t="s">
        <v>156</v>
      </c>
      <c r="BE162" s="225">
        <f>IF(N162="základní",J162,0)</f>
        <v>0</v>
      </c>
      <c r="BF162" s="225">
        <f>IF(N162="snížená",J162,0)</f>
        <v>0</v>
      </c>
      <c r="BG162" s="225">
        <f>IF(N162="zákl. přenesená",J162,0)</f>
        <v>0</v>
      </c>
      <c r="BH162" s="225">
        <f>IF(N162="sníž. přenesená",J162,0)</f>
        <v>0</v>
      </c>
      <c r="BI162" s="225">
        <f>IF(N162="nulová",J162,0)</f>
        <v>0</v>
      </c>
      <c r="BJ162" s="18" t="s">
        <v>79</v>
      </c>
      <c r="BK162" s="225">
        <f>ROUND(I162*H162,2)</f>
        <v>0</v>
      </c>
      <c r="BL162" s="18" t="s">
        <v>219</v>
      </c>
      <c r="BM162" s="224" t="s">
        <v>983</v>
      </c>
    </row>
    <row r="163" spans="1:65" s="2" customFormat="1" ht="16.5" customHeight="1">
      <c r="A163" s="39"/>
      <c r="B163" s="40"/>
      <c r="C163" s="213" t="s">
        <v>196</v>
      </c>
      <c r="D163" s="213" t="s">
        <v>159</v>
      </c>
      <c r="E163" s="214" t="s">
        <v>377</v>
      </c>
      <c r="F163" s="215" t="s">
        <v>378</v>
      </c>
      <c r="G163" s="216" t="s">
        <v>162</v>
      </c>
      <c r="H163" s="217">
        <v>150</v>
      </c>
      <c r="I163" s="218"/>
      <c r="J163" s="219">
        <f>ROUND(I163*H163,2)</f>
        <v>0</v>
      </c>
      <c r="K163" s="215" t="s">
        <v>163</v>
      </c>
      <c r="L163" s="45"/>
      <c r="M163" s="220" t="s">
        <v>19</v>
      </c>
      <c r="N163" s="221" t="s">
        <v>43</v>
      </c>
      <c r="O163" s="85"/>
      <c r="P163" s="222">
        <f>O163*H163</f>
        <v>0</v>
      </c>
      <c r="Q163" s="222">
        <v>0.001</v>
      </c>
      <c r="R163" s="222">
        <f>Q163*H163</f>
        <v>0.15</v>
      </c>
      <c r="S163" s="222">
        <v>0.00031</v>
      </c>
      <c r="T163" s="223">
        <f>S163*H163</f>
        <v>0.0465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24" t="s">
        <v>219</v>
      </c>
      <c r="AT163" s="224" t="s">
        <v>159</v>
      </c>
      <c r="AU163" s="224" t="s">
        <v>81</v>
      </c>
      <c r="AY163" s="18" t="s">
        <v>156</v>
      </c>
      <c r="BE163" s="225">
        <f>IF(N163="základní",J163,0)</f>
        <v>0</v>
      </c>
      <c r="BF163" s="225">
        <f>IF(N163="snížená",J163,0)</f>
        <v>0</v>
      </c>
      <c r="BG163" s="225">
        <f>IF(N163="zákl. přenesená",J163,0)</f>
        <v>0</v>
      </c>
      <c r="BH163" s="225">
        <f>IF(N163="sníž. přenesená",J163,0)</f>
        <v>0</v>
      </c>
      <c r="BI163" s="225">
        <f>IF(N163="nulová",J163,0)</f>
        <v>0</v>
      </c>
      <c r="BJ163" s="18" t="s">
        <v>79</v>
      </c>
      <c r="BK163" s="225">
        <f>ROUND(I163*H163,2)</f>
        <v>0</v>
      </c>
      <c r="BL163" s="18" t="s">
        <v>219</v>
      </c>
      <c r="BM163" s="224" t="s">
        <v>984</v>
      </c>
    </row>
    <row r="164" spans="1:65" s="2" customFormat="1" ht="12">
      <c r="A164" s="39"/>
      <c r="B164" s="40"/>
      <c r="C164" s="213" t="s">
        <v>376</v>
      </c>
      <c r="D164" s="213" t="s">
        <v>159</v>
      </c>
      <c r="E164" s="214" t="s">
        <v>380</v>
      </c>
      <c r="F164" s="215" t="s">
        <v>381</v>
      </c>
      <c r="G164" s="216" t="s">
        <v>172</v>
      </c>
      <c r="H164" s="217">
        <v>150</v>
      </c>
      <c r="I164" s="218"/>
      <c r="J164" s="219">
        <f>ROUND(I164*H164,2)</f>
        <v>0</v>
      </c>
      <c r="K164" s="215" t="s">
        <v>163</v>
      </c>
      <c r="L164" s="45"/>
      <c r="M164" s="220" t="s">
        <v>19</v>
      </c>
      <c r="N164" s="221" t="s">
        <v>43</v>
      </c>
      <c r="O164" s="85"/>
      <c r="P164" s="222">
        <f>O164*H164</f>
        <v>0</v>
      </c>
      <c r="Q164" s="222">
        <v>0.0012</v>
      </c>
      <c r="R164" s="222">
        <f>Q164*H164</f>
        <v>0.18</v>
      </c>
      <c r="S164" s="222">
        <v>0</v>
      </c>
      <c r="T164" s="223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24" t="s">
        <v>219</v>
      </c>
      <c r="AT164" s="224" t="s">
        <v>159</v>
      </c>
      <c r="AU164" s="224" t="s">
        <v>81</v>
      </c>
      <c r="AY164" s="18" t="s">
        <v>156</v>
      </c>
      <c r="BE164" s="225">
        <f>IF(N164="základní",J164,0)</f>
        <v>0</v>
      </c>
      <c r="BF164" s="225">
        <f>IF(N164="snížená",J164,0)</f>
        <v>0</v>
      </c>
      <c r="BG164" s="225">
        <f>IF(N164="zákl. přenesená",J164,0)</f>
        <v>0</v>
      </c>
      <c r="BH164" s="225">
        <f>IF(N164="sníž. přenesená",J164,0)</f>
        <v>0</v>
      </c>
      <c r="BI164" s="225">
        <f>IF(N164="nulová",J164,0)</f>
        <v>0</v>
      </c>
      <c r="BJ164" s="18" t="s">
        <v>79</v>
      </c>
      <c r="BK164" s="225">
        <f>ROUND(I164*H164,2)</f>
        <v>0</v>
      </c>
      <c r="BL164" s="18" t="s">
        <v>219</v>
      </c>
      <c r="BM164" s="224" t="s">
        <v>985</v>
      </c>
    </row>
    <row r="165" spans="1:65" s="2" customFormat="1" ht="12">
      <c r="A165" s="39"/>
      <c r="B165" s="40"/>
      <c r="C165" s="213" t="s">
        <v>199</v>
      </c>
      <c r="D165" s="213" t="s">
        <v>159</v>
      </c>
      <c r="E165" s="214" t="s">
        <v>384</v>
      </c>
      <c r="F165" s="215" t="s">
        <v>385</v>
      </c>
      <c r="G165" s="216" t="s">
        <v>162</v>
      </c>
      <c r="H165" s="217">
        <v>150</v>
      </c>
      <c r="I165" s="218"/>
      <c r="J165" s="219">
        <f>ROUND(I165*H165,2)</f>
        <v>0</v>
      </c>
      <c r="K165" s="215" t="s">
        <v>163</v>
      </c>
      <c r="L165" s="45"/>
      <c r="M165" s="220" t="s">
        <v>19</v>
      </c>
      <c r="N165" s="221" t="s">
        <v>43</v>
      </c>
      <c r="O165" s="85"/>
      <c r="P165" s="222">
        <f>O165*H165</f>
        <v>0</v>
      </c>
      <c r="Q165" s="222">
        <v>0.0002</v>
      </c>
      <c r="R165" s="222">
        <f>Q165*H165</f>
        <v>0.030000000000000002</v>
      </c>
      <c r="S165" s="222">
        <v>0</v>
      </c>
      <c r="T165" s="223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24" t="s">
        <v>219</v>
      </c>
      <c r="AT165" s="224" t="s">
        <v>159</v>
      </c>
      <c r="AU165" s="224" t="s">
        <v>81</v>
      </c>
      <c r="AY165" s="18" t="s">
        <v>156</v>
      </c>
      <c r="BE165" s="225">
        <f>IF(N165="základní",J165,0)</f>
        <v>0</v>
      </c>
      <c r="BF165" s="225">
        <f>IF(N165="snížená",J165,0)</f>
        <v>0</v>
      </c>
      <c r="BG165" s="225">
        <f>IF(N165="zákl. přenesená",J165,0)</f>
        <v>0</v>
      </c>
      <c r="BH165" s="225">
        <f>IF(N165="sníž. přenesená",J165,0)</f>
        <v>0</v>
      </c>
      <c r="BI165" s="225">
        <f>IF(N165="nulová",J165,0)</f>
        <v>0</v>
      </c>
      <c r="BJ165" s="18" t="s">
        <v>79</v>
      </c>
      <c r="BK165" s="225">
        <f>ROUND(I165*H165,2)</f>
        <v>0</v>
      </c>
      <c r="BL165" s="18" t="s">
        <v>219</v>
      </c>
      <c r="BM165" s="224" t="s">
        <v>986</v>
      </c>
    </row>
    <row r="166" spans="1:65" s="2" customFormat="1" ht="12">
      <c r="A166" s="39"/>
      <c r="B166" s="40"/>
      <c r="C166" s="213" t="s">
        <v>383</v>
      </c>
      <c r="D166" s="213" t="s">
        <v>159</v>
      </c>
      <c r="E166" s="214" t="s">
        <v>387</v>
      </c>
      <c r="F166" s="215" t="s">
        <v>388</v>
      </c>
      <c r="G166" s="216" t="s">
        <v>162</v>
      </c>
      <c r="H166" s="217">
        <v>35</v>
      </c>
      <c r="I166" s="218"/>
      <c r="J166" s="219">
        <f>ROUND(I166*H166,2)</f>
        <v>0</v>
      </c>
      <c r="K166" s="215" t="s">
        <v>163</v>
      </c>
      <c r="L166" s="45"/>
      <c r="M166" s="220" t="s">
        <v>19</v>
      </c>
      <c r="N166" s="221" t="s">
        <v>43</v>
      </c>
      <c r="O166" s="85"/>
      <c r="P166" s="222">
        <f>O166*H166</f>
        <v>0</v>
      </c>
      <c r="Q166" s="222">
        <v>2E-05</v>
      </c>
      <c r="R166" s="222">
        <f>Q166*H166</f>
        <v>0.0007000000000000001</v>
      </c>
      <c r="S166" s="222">
        <v>0</v>
      </c>
      <c r="T166" s="223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24" t="s">
        <v>219</v>
      </c>
      <c r="AT166" s="224" t="s">
        <v>159</v>
      </c>
      <c r="AU166" s="224" t="s">
        <v>81</v>
      </c>
      <c r="AY166" s="18" t="s">
        <v>156</v>
      </c>
      <c r="BE166" s="225">
        <f>IF(N166="základní",J166,0)</f>
        <v>0</v>
      </c>
      <c r="BF166" s="225">
        <f>IF(N166="snížená",J166,0)</f>
        <v>0</v>
      </c>
      <c r="BG166" s="225">
        <f>IF(N166="zákl. přenesená",J166,0)</f>
        <v>0</v>
      </c>
      <c r="BH166" s="225">
        <f>IF(N166="sníž. přenesená",J166,0)</f>
        <v>0</v>
      </c>
      <c r="BI166" s="225">
        <f>IF(N166="nulová",J166,0)</f>
        <v>0</v>
      </c>
      <c r="BJ166" s="18" t="s">
        <v>79</v>
      </c>
      <c r="BK166" s="225">
        <f>ROUND(I166*H166,2)</f>
        <v>0</v>
      </c>
      <c r="BL166" s="18" t="s">
        <v>219</v>
      </c>
      <c r="BM166" s="224" t="s">
        <v>386</v>
      </c>
    </row>
    <row r="167" spans="1:65" s="2" customFormat="1" ht="12">
      <c r="A167" s="39"/>
      <c r="B167" s="40"/>
      <c r="C167" s="213" t="s">
        <v>203</v>
      </c>
      <c r="D167" s="213" t="s">
        <v>159</v>
      </c>
      <c r="E167" s="214" t="s">
        <v>391</v>
      </c>
      <c r="F167" s="215" t="s">
        <v>392</v>
      </c>
      <c r="G167" s="216" t="s">
        <v>162</v>
      </c>
      <c r="H167" s="217">
        <v>3</v>
      </c>
      <c r="I167" s="218"/>
      <c r="J167" s="219">
        <f>ROUND(I167*H167,2)</f>
        <v>0</v>
      </c>
      <c r="K167" s="215" t="s">
        <v>163</v>
      </c>
      <c r="L167" s="45"/>
      <c r="M167" s="220" t="s">
        <v>19</v>
      </c>
      <c r="N167" s="221" t="s">
        <v>43</v>
      </c>
      <c r="O167" s="85"/>
      <c r="P167" s="222">
        <f>O167*H167</f>
        <v>0</v>
      </c>
      <c r="Q167" s="222">
        <v>1E-05</v>
      </c>
      <c r="R167" s="222">
        <f>Q167*H167</f>
        <v>3.0000000000000004E-05</v>
      </c>
      <c r="S167" s="222">
        <v>0</v>
      </c>
      <c r="T167" s="223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24" t="s">
        <v>219</v>
      </c>
      <c r="AT167" s="224" t="s">
        <v>159</v>
      </c>
      <c r="AU167" s="224" t="s">
        <v>81</v>
      </c>
      <c r="AY167" s="18" t="s">
        <v>156</v>
      </c>
      <c r="BE167" s="225">
        <f>IF(N167="základní",J167,0)</f>
        <v>0</v>
      </c>
      <c r="BF167" s="225">
        <f>IF(N167="snížená",J167,0)</f>
        <v>0</v>
      </c>
      <c r="BG167" s="225">
        <f>IF(N167="zákl. přenesená",J167,0)</f>
        <v>0</v>
      </c>
      <c r="BH167" s="225">
        <f>IF(N167="sníž. přenesená",J167,0)</f>
        <v>0</v>
      </c>
      <c r="BI167" s="225">
        <f>IF(N167="nulová",J167,0)</f>
        <v>0</v>
      </c>
      <c r="BJ167" s="18" t="s">
        <v>79</v>
      </c>
      <c r="BK167" s="225">
        <f>ROUND(I167*H167,2)</f>
        <v>0</v>
      </c>
      <c r="BL167" s="18" t="s">
        <v>219</v>
      </c>
      <c r="BM167" s="224" t="s">
        <v>987</v>
      </c>
    </row>
    <row r="168" spans="1:65" s="2" customFormat="1" ht="12">
      <c r="A168" s="39"/>
      <c r="B168" s="40"/>
      <c r="C168" s="213" t="s">
        <v>390</v>
      </c>
      <c r="D168" s="213" t="s">
        <v>159</v>
      </c>
      <c r="E168" s="214" t="s">
        <v>395</v>
      </c>
      <c r="F168" s="215" t="s">
        <v>396</v>
      </c>
      <c r="G168" s="216" t="s">
        <v>162</v>
      </c>
      <c r="H168" s="217">
        <v>64</v>
      </c>
      <c r="I168" s="218"/>
      <c r="J168" s="219">
        <f>ROUND(I168*H168,2)</f>
        <v>0</v>
      </c>
      <c r="K168" s="215" t="s">
        <v>163</v>
      </c>
      <c r="L168" s="45"/>
      <c r="M168" s="220" t="s">
        <v>19</v>
      </c>
      <c r="N168" s="221" t="s">
        <v>43</v>
      </c>
      <c r="O168" s="85"/>
      <c r="P168" s="222">
        <f>O168*H168</f>
        <v>0</v>
      </c>
      <c r="Q168" s="222">
        <v>1E-05</v>
      </c>
      <c r="R168" s="222">
        <f>Q168*H168</f>
        <v>0.00064</v>
      </c>
      <c r="S168" s="222">
        <v>0</v>
      </c>
      <c r="T168" s="223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24" t="s">
        <v>219</v>
      </c>
      <c r="AT168" s="224" t="s">
        <v>159</v>
      </c>
      <c r="AU168" s="224" t="s">
        <v>81</v>
      </c>
      <c r="AY168" s="18" t="s">
        <v>156</v>
      </c>
      <c r="BE168" s="225">
        <f>IF(N168="základní",J168,0)</f>
        <v>0</v>
      </c>
      <c r="BF168" s="225">
        <f>IF(N168="snížená",J168,0)</f>
        <v>0</v>
      </c>
      <c r="BG168" s="225">
        <f>IF(N168="zákl. přenesená",J168,0)</f>
        <v>0</v>
      </c>
      <c r="BH168" s="225">
        <f>IF(N168="sníž. přenesená",J168,0)</f>
        <v>0</v>
      </c>
      <c r="BI168" s="225">
        <f>IF(N168="nulová",J168,0)</f>
        <v>0</v>
      </c>
      <c r="BJ168" s="18" t="s">
        <v>79</v>
      </c>
      <c r="BK168" s="225">
        <f>ROUND(I168*H168,2)</f>
        <v>0</v>
      </c>
      <c r="BL168" s="18" t="s">
        <v>219</v>
      </c>
      <c r="BM168" s="224" t="s">
        <v>389</v>
      </c>
    </row>
    <row r="169" spans="1:65" s="2" customFormat="1" ht="12">
      <c r="A169" s="39"/>
      <c r="B169" s="40"/>
      <c r="C169" s="213" t="s">
        <v>394</v>
      </c>
      <c r="D169" s="213" t="s">
        <v>159</v>
      </c>
      <c r="E169" s="214" t="s">
        <v>399</v>
      </c>
      <c r="F169" s="215" t="s">
        <v>400</v>
      </c>
      <c r="G169" s="216" t="s">
        <v>162</v>
      </c>
      <c r="H169" s="217">
        <v>150</v>
      </c>
      <c r="I169" s="218"/>
      <c r="J169" s="219">
        <f>ROUND(I169*H169,2)</f>
        <v>0</v>
      </c>
      <c r="K169" s="215" t="s">
        <v>163</v>
      </c>
      <c r="L169" s="45"/>
      <c r="M169" s="220" t="s">
        <v>19</v>
      </c>
      <c r="N169" s="221" t="s">
        <v>43</v>
      </c>
      <c r="O169" s="85"/>
      <c r="P169" s="222">
        <f>O169*H169</f>
        <v>0</v>
      </c>
      <c r="Q169" s="222">
        <v>0.00029</v>
      </c>
      <c r="R169" s="222">
        <f>Q169*H169</f>
        <v>0.0435</v>
      </c>
      <c r="S169" s="222">
        <v>0</v>
      </c>
      <c r="T169" s="223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24" t="s">
        <v>219</v>
      </c>
      <c r="AT169" s="224" t="s">
        <v>159</v>
      </c>
      <c r="AU169" s="224" t="s">
        <v>81</v>
      </c>
      <c r="AY169" s="18" t="s">
        <v>156</v>
      </c>
      <c r="BE169" s="225">
        <f>IF(N169="základní",J169,0)</f>
        <v>0</v>
      </c>
      <c r="BF169" s="225">
        <f>IF(N169="snížená",J169,0)</f>
        <v>0</v>
      </c>
      <c r="BG169" s="225">
        <f>IF(N169="zákl. přenesená",J169,0)</f>
        <v>0</v>
      </c>
      <c r="BH169" s="225">
        <f>IF(N169="sníž. přenesená",J169,0)</f>
        <v>0</v>
      </c>
      <c r="BI169" s="225">
        <f>IF(N169="nulová",J169,0)</f>
        <v>0</v>
      </c>
      <c r="BJ169" s="18" t="s">
        <v>79</v>
      </c>
      <c r="BK169" s="225">
        <f>ROUND(I169*H169,2)</f>
        <v>0</v>
      </c>
      <c r="BL169" s="18" t="s">
        <v>219</v>
      </c>
      <c r="BM169" s="224" t="s">
        <v>988</v>
      </c>
    </row>
    <row r="170" spans="1:63" s="12" customFormat="1" ht="25.9" customHeight="1">
      <c r="A170" s="12"/>
      <c r="B170" s="197"/>
      <c r="C170" s="198"/>
      <c r="D170" s="199" t="s">
        <v>71</v>
      </c>
      <c r="E170" s="200" t="s">
        <v>402</v>
      </c>
      <c r="F170" s="200" t="s">
        <v>989</v>
      </c>
      <c r="G170" s="198"/>
      <c r="H170" s="198"/>
      <c r="I170" s="201"/>
      <c r="J170" s="202">
        <f>BK170</f>
        <v>0</v>
      </c>
      <c r="K170" s="198"/>
      <c r="L170" s="203"/>
      <c r="M170" s="204"/>
      <c r="N170" s="205"/>
      <c r="O170" s="205"/>
      <c r="P170" s="206">
        <f>P171+P183+P212</f>
        <v>0</v>
      </c>
      <c r="Q170" s="205"/>
      <c r="R170" s="206">
        <f>R171+R183+R212</f>
        <v>0</v>
      </c>
      <c r="S170" s="205"/>
      <c r="T170" s="207">
        <f>T171+T183+T212</f>
        <v>0</v>
      </c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R170" s="208" t="s">
        <v>79</v>
      </c>
      <c r="AT170" s="209" t="s">
        <v>71</v>
      </c>
      <c r="AU170" s="209" t="s">
        <v>72</v>
      </c>
      <c r="AY170" s="208" t="s">
        <v>156</v>
      </c>
      <c r="BK170" s="210">
        <f>BK171+BK183+BK212</f>
        <v>0</v>
      </c>
    </row>
    <row r="171" spans="1:63" s="12" customFormat="1" ht="22.8" customHeight="1">
      <c r="A171" s="12"/>
      <c r="B171" s="197"/>
      <c r="C171" s="198"/>
      <c r="D171" s="199" t="s">
        <v>71</v>
      </c>
      <c r="E171" s="211" t="s">
        <v>404</v>
      </c>
      <c r="F171" s="211" t="s">
        <v>405</v>
      </c>
      <c r="G171" s="198"/>
      <c r="H171" s="198"/>
      <c r="I171" s="201"/>
      <c r="J171" s="212">
        <f>BK171</f>
        <v>0</v>
      </c>
      <c r="K171" s="198"/>
      <c r="L171" s="203"/>
      <c r="M171" s="204"/>
      <c r="N171" s="205"/>
      <c r="O171" s="205"/>
      <c r="P171" s="206">
        <f>SUM(P172:P182)</f>
        <v>0</v>
      </c>
      <c r="Q171" s="205"/>
      <c r="R171" s="206">
        <f>SUM(R172:R182)</f>
        <v>0</v>
      </c>
      <c r="S171" s="205"/>
      <c r="T171" s="207">
        <f>SUM(T172:T182)</f>
        <v>0</v>
      </c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R171" s="208" t="s">
        <v>81</v>
      </c>
      <c r="AT171" s="209" t="s">
        <v>71</v>
      </c>
      <c r="AU171" s="209" t="s">
        <v>79</v>
      </c>
      <c r="AY171" s="208" t="s">
        <v>156</v>
      </c>
      <c r="BK171" s="210">
        <f>SUM(BK172:BK182)</f>
        <v>0</v>
      </c>
    </row>
    <row r="172" spans="1:65" s="2" customFormat="1" ht="21.75" customHeight="1">
      <c r="A172" s="39"/>
      <c r="B172" s="40"/>
      <c r="C172" s="213" t="s">
        <v>398</v>
      </c>
      <c r="D172" s="213" t="s">
        <v>159</v>
      </c>
      <c r="E172" s="214" t="s">
        <v>407</v>
      </c>
      <c r="F172" s="215" t="s">
        <v>408</v>
      </c>
      <c r="G172" s="216" t="s">
        <v>172</v>
      </c>
      <c r="H172" s="217">
        <v>2</v>
      </c>
      <c r="I172" s="218"/>
      <c r="J172" s="219">
        <f>ROUND(I172*H172,2)</f>
        <v>0</v>
      </c>
      <c r="K172" s="215" t="s">
        <v>163</v>
      </c>
      <c r="L172" s="45"/>
      <c r="M172" s="220" t="s">
        <v>19</v>
      </c>
      <c r="N172" s="221" t="s">
        <v>43</v>
      </c>
      <c r="O172" s="85"/>
      <c r="P172" s="222">
        <f>O172*H172</f>
        <v>0</v>
      </c>
      <c r="Q172" s="222">
        <v>0</v>
      </c>
      <c r="R172" s="222">
        <f>Q172*H172</f>
        <v>0</v>
      </c>
      <c r="S172" s="222">
        <v>0</v>
      </c>
      <c r="T172" s="223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24" t="s">
        <v>219</v>
      </c>
      <c r="AT172" s="224" t="s">
        <v>159</v>
      </c>
      <c r="AU172" s="224" t="s">
        <v>81</v>
      </c>
      <c r="AY172" s="18" t="s">
        <v>156</v>
      </c>
      <c r="BE172" s="225">
        <f>IF(N172="základní",J172,0)</f>
        <v>0</v>
      </c>
      <c r="BF172" s="225">
        <f>IF(N172="snížená",J172,0)</f>
        <v>0</v>
      </c>
      <c r="BG172" s="225">
        <f>IF(N172="zákl. přenesená",J172,0)</f>
        <v>0</v>
      </c>
      <c r="BH172" s="225">
        <f>IF(N172="sníž. přenesená",J172,0)</f>
        <v>0</v>
      </c>
      <c r="BI172" s="225">
        <f>IF(N172="nulová",J172,0)</f>
        <v>0</v>
      </c>
      <c r="BJ172" s="18" t="s">
        <v>79</v>
      </c>
      <c r="BK172" s="225">
        <f>ROUND(I172*H172,2)</f>
        <v>0</v>
      </c>
      <c r="BL172" s="18" t="s">
        <v>219</v>
      </c>
      <c r="BM172" s="224" t="s">
        <v>990</v>
      </c>
    </row>
    <row r="173" spans="1:65" s="2" customFormat="1" ht="16.5" customHeight="1">
      <c r="A173" s="39"/>
      <c r="B173" s="40"/>
      <c r="C173" s="213" t="s">
        <v>406</v>
      </c>
      <c r="D173" s="213" t="s">
        <v>159</v>
      </c>
      <c r="E173" s="214" t="s">
        <v>411</v>
      </c>
      <c r="F173" s="215" t="s">
        <v>412</v>
      </c>
      <c r="G173" s="216" t="s">
        <v>172</v>
      </c>
      <c r="H173" s="217">
        <v>2</v>
      </c>
      <c r="I173" s="218"/>
      <c r="J173" s="219">
        <f>ROUND(I173*H173,2)</f>
        <v>0</v>
      </c>
      <c r="K173" s="215" t="s">
        <v>19</v>
      </c>
      <c r="L173" s="45"/>
      <c r="M173" s="220" t="s">
        <v>19</v>
      </c>
      <c r="N173" s="221" t="s">
        <v>43</v>
      </c>
      <c r="O173" s="85"/>
      <c r="P173" s="222">
        <f>O173*H173</f>
        <v>0</v>
      </c>
      <c r="Q173" s="222">
        <v>0</v>
      </c>
      <c r="R173" s="222">
        <f>Q173*H173</f>
        <v>0</v>
      </c>
      <c r="S173" s="222">
        <v>0</v>
      </c>
      <c r="T173" s="223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24" t="s">
        <v>219</v>
      </c>
      <c r="AT173" s="224" t="s">
        <v>159</v>
      </c>
      <c r="AU173" s="224" t="s">
        <v>81</v>
      </c>
      <c r="AY173" s="18" t="s">
        <v>156</v>
      </c>
      <c r="BE173" s="225">
        <f>IF(N173="základní",J173,0)</f>
        <v>0</v>
      </c>
      <c r="BF173" s="225">
        <f>IF(N173="snížená",J173,0)</f>
        <v>0</v>
      </c>
      <c r="BG173" s="225">
        <f>IF(N173="zákl. přenesená",J173,0)</f>
        <v>0</v>
      </c>
      <c r="BH173" s="225">
        <f>IF(N173="sníž. přenesená",J173,0)</f>
        <v>0</v>
      </c>
      <c r="BI173" s="225">
        <f>IF(N173="nulová",J173,0)</f>
        <v>0</v>
      </c>
      <c r="BJ173" s="18" t="s">
        <v>79</v>
      </c>
      <c r="BK173" s="225">
        <f>ROUND(I173*H173,2)</f>
        <v>0</v>
      </c>
      <c r="BL173" s="18" t="s">
        <v>219</v>
      </c>
      <c r="BM173" s="224" t="s">
        <v>991</v>
      </c>
    </row>
    <row r="174" spans="1:65" s="2" customFormat="1" ht="12">
      <c r="A174" s="39"/>
      <c r="B174" s="40"/>
      <c r="C174" s="213" t="s">
        <v>410</v>
      </c>
      <c r="D174" s="213" t="s">
        <v>159</v>
      </c>
      <c r="E174" s="214" t="s">
        <v>415</v>
      </c>
      <c r="F174" s="215" t="s">
        <v>416</v>
      </c>
      <c r="G174" s="216" t="s">
        <v>172</v>
      </c>
      <c r="H174" s="217">
        <v>1</v>
      </c>
      <c r="I174" s="218"/>
      <c r="J174" s="219">
        <f>ROUND(I174*H174,2)</f>
        <v>0</v>
      </c>
      <c r="K174" s="215" t="s">
        <v>163</v>
      </c>
      <c r="L174" s="45"/>
      <c r="M174" s="220" t="s">
        <v>19</v>
      </c>
      <c r="N174" s="221" t="s">
        <v>43</v>
      </c>
      <c r="O174" s="85"/>
      <c r="P174" s="222">
        <f>O174*H174</f>
        <v>0</v>
      </c>
      <c r="Q174" s="222">
        <v>0</v>
      </c>
      <c r="R174" s="222">
        <f>Q174*H174</f>
        <v>0</v>
      </c>
      <c r="S174" s="222">
        <v>0</v>
      </c>
      <c r="T174" s="223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24" t="s">
        <v>219</v>
      </c>
      <c r="AT174" s="224" t="s">
        <v>159</v>
      </c>
      <c r="AU174" s="224" t="s">
        <v>81</v>
      </c>
      <c r="AY174" s="18" t="s">
        <v>156</v>
      </c>
      <c r="BE174" s="225">
        <f>IF(N174="základní",J174,0)</f>
        <v>0</v>
      </c>
      <c r="BF174" s="225">
        <f>IF(N174="snížená",J174,0)</f>
        <v>0</v>
      </c>
      <c r="BG174" s="225">
        <f>IF(N174="zákl. přenesená",J174,0)</f>
        <v>0</v>
      </c>
      <c r="BH174" s="225">
        <f>IF(N174="sníž. přenesená",J174,0)</f>
        <v>0</v>
      </c>
      <c r="BI174" s="225">
        <f>IF(N174="nulová",J174,0)</f>
        <v>0</v>
      </c>
      <c r="BJ174" s="18" t="s">
        <v>79</v>
      </c>
      <c r="BK174" s="225">
        <f>ROUND(I174*H174,2)</f>
        <v>0</v>
      </c>
      <c r="BL174" s="18" t="s">
        <v>219</v>
      </c>
      <c r="BM174" s="224" t="s">
        <v>992</v>
      </c>
    </row>
    <row r="175" spans="1:65" s="2" customFormat="1" ht="16.5" customHeight="1">
      <c r="A175" s="39"/>
      <c r="B175" s="40"/>
      <c r="C175" s="213" t="s">
        <v>414</v>
      </c>
      <c r="D175" s="213" t="s">
        <v>159</v>
      </c>
      <c r="E175" s="214" t="s">
        <v>419</v>
      </c>
      <c r="F175" s="215" t="s">
        <v>993</v>
      </c>
      <c r="G175" s="216" t="s">
        <v>172</v>
      </c>
      <c r="H175" s="217">
        <v>1</v>
      </c>
      <c r="I175" s="218"/>
      <c r="J175" s="219">
        <f>ROUND(I175*H175,2)</f>
        <v>0</v>
      </c>
      <c r="K175" s="215" t="s">
        <v>19</v>
      </c>
      <c r="L175" s="45"/>
      <c r="M175" s="220" t="s">
        <v>19</v>
      </c>
      <c r="N175" s="221" t="s">
        <v>43</v>
      </c>
      <c r="O175" s="85"/>
      <c r="P175" s="222">
        <f>O175*H175</f>
        <v>0</v>
      </c>
      <c r="Q175" s="222">
        <v>0</v>
      </c>
      <c r="R175" s="222">
        <f>Q175*H175</f>
        <v>0</v>
      </c>
      <c r="S175" s="222">
        <v>0</v>
      </c>
      <c r="T175" s="223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24" t="s">
        <v>219</v>
      </c>
      <c r="AT175" s="224" t="s">
        <v>159</v>
      </c>
      <c r="AU175" s="224" t="s">
        <v>81</v>
      </c>
      <c r="AY175" s="18" t="s">
        <v>156</v>
      </c>
      <c r="BE175" s="225">
        <f>IF(N175="základní",J175,0)</f>
        <v>0</v>
      </c>
      <c r="BF175" s="225">
        <f>IF(N175="snížená",J175,0)</f>
        <v>0</v>
      </c>
      <c r="BG175" s="225">
        <f>IF(N175="zákl. přenesená",J175,0)</f>
        <v>0</v>
      </c>
      <c r="BH175" s="225">
        <f>IF(N175="sníž. přenesená",J175,0)</f>
        <v>0</v>
      </c>
      <c r="BI175" s="225">
        <f>IF(N175="nulová",J175,0)</f>
        <v>0</v>
      </c>
      <c r="BJ175" s="18" t="s">
        <v>79</v>
      </c>
      <c r="BK175" s="225">
        <f>ROUND(I175*H175,2)</f>
        <v>0</v>
      </c>
      <c r="BL175" s="18" t="s">
        <v>219</v>
      </c>
      <c r="BM175" s="224" t="s">
        <v>409</v>
      </c>
    </row>
    <row r="176" spans="1:65" s="2" customFormat="1" ht="21.75" customHeight="1">
      <c r="A176" s="39"/>
      <c r="B176" s="40"/>
      <c r="C176" s="213" t="s">
        <v>418</v>
      </c>
      <c r="D176" s="213" t="s">
        <v>159</v>
      </c>
      <c r="E176" s="214" t="s">
        <v>407</v>
      </c>
      <c r="F176" s="215" t="s">
        <v>408</v>
      </c>
      <c r="G176" s="216" t="s">
        <v>172</v>
      </c>
      <c r="H176" s="217">
        <v>54</v>
      </c>
      <c r="I176" s="218"/>
      <c r="J176" s="219">
        <f>ROUND(I176*H176,2)</f>
        <v>0</v>
      </c>
      <c r="K176" s="215" t="s">
        <v>163</v>
      </c>
      <c r="L176" s="45"/>
      <c r="M176" s="220" t="s">
        <v>19</v>
      </c>
      <c r="N176" s="221" t="s">
        <v>43</v>
      </c>
      <c r="O176" s="85"/>
      <c r="P176" s="222">
        <f>O176*H176</f>
        <v>0</v>
      </c>
      <c r="Q176" s="222">
        <v>0</v>
      </c>
      <c r="R176" s="222">
        <f>Q176*H176</f>
        <v>0</v>
      </c>
      <c r="S176" s="222">
        <v>0</v>
      </c>
      <c r="T176" s="223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24" t="s">
        <v>219</v>
      </c>
      <c r="AT176" s="224" t="s">
        <v>159</v>
      </c>
      <c r="AU176" s="224" t="s">
        <v>81</v>
      </c>
      <c r="AY176" s="18" t="s">
        <v>156</v>
      </c>
      <c r="BE176" s="225">
        <f>IF(N176="základní",J176,0)</f>
        <v>0</v>
      </c>
      <c r="BF176" s="225">
        <f>IF(N176="snížená",J176,0)</f>
        <v>0</v>
      </c>
      <c r="BG176" s="225">
        <f>IF(N176="zákl. přenesená",J176,0)</f>
        <v>0</v>
      </c>
      <c r="BH176" s="225">
        <f>IF(N176="sníž. přenesená",J176,0)</f>
        <v>0</v>
      </c>
      <c r="BI176" s="225">
        <f>IF(N176="nulová",J176,0)</f>
        <v>0</v>
      </c>
      <c r="BJ176" s="18" t="s">
        <v>79</v>
      </c>
      <c r="BK176" s="225">
        <f>ROUND(I176*H176,2)</f>
        <v>0</v>
      </c>
      <c r="BL176" s="18" t="s">
        <v>219</v>
      </c>
      <c r="BM176" s="224" t="s">
        <v>413</v>
      </c>
    </row>
    <row r="177" spans="1:65" s="2" customFormat="1" ht="16.5" customHeight="1">
      <c r="A177" s="39"/>
      <c r="B177" s="40"/>
      <c r="C177" s="213" t="s">
        <v>422</v>
      </c>
      <c r="D177" s="213" t="s">
        <v>159</v>
      </c>
      <c r="E177" s="214" t="s">
        <v>425</v>
      </c>
      <c r="F177" s="215" t="s">
        <v>426</v>
      </c>
      <c r="G177" s="216" t="s">
        <v>172</v>
      </c>
      <c r="H177" s="217">
        <v>54</v>
      </c>
      <c r="I177" s="218"/>
      <c r="J177" s="219">
        <f>ROUND(I177*H177,2)</f>
        <v>0</v>
      </c>
      <c r="K177" s="215" t="s">
        <v>19</v>
      </c>
      <c r="L177" s="45"/>
      <c r="M177" s="220" t="s">
        <v>19</v>
      </c>
      <c r="N177" s="221" t="s">
        <v>43</v>
      </c>
      <c r="O177" s="85"/>
      <c r="P177" s="222">
        <f>O177*H177</f>
        <v>0</v>
      </c>
      <c r="Q177" s="222">
        <v>0</v>
      </c>
      <c r="R177" s="222">
        <f>Q177*H177</f>
        <v>0</v>
      </c>
      <c r="S177" s="222">
        <v>0</v>
      </c>
      <c r="T177" s="223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24" t="s">
        <v>219</v>
      </c>
      <c r="AT177" s="224" t="s">
        <v>159</v>
      </c>
      <c r="AU177" s="224" t="s">
        <v>81</v>
      </c>
      <c r="AY177" s="18" t="s">
        <v>156</v>
      </c>
      <c r="BE177" s="225">
        <f>IF(N177="základní",J177,0)</f>
        <v>0</v>
      </c>
      <c r="BF177" s="225">
        <f>IF(N177="snížená",J177,0)</f>
        <v>0</v>
      </c>
      <c r="BG177" s="225">
        <f>IF(N177="zákl. přenesená",J177,0)</f>
        <v>0</v>
      </c>
      <c r="BH177" s="225">
        <f>IF(N177="sníž. přenesená",J177,0)</f>
        <v>0</v>
      </c>
      <c r="BI177" s="225">
        <f>IF(N177="nulová",J177,0)</f>
        <v>0</v>
      </c>
      <c r="BJ177" s="18" t="s">
        <v>79</v>
      </c>
      <c r="BK177" s="225">
        <f>ROUND(I177*H177,2)</f>
        <v>0</v>
      </c>
      <c r="BL177" s="18" t="s">
        <v>219</v>
      </c>
      <c r="BM177" s="224" t="s">
        <v>994</v>
      </c>
    </row>
    <row r="178" spans="1:65" s="2" customFormat="1" ht="12">
      <c r="A178" s="39"/>
      <c r="B178" s="40"/>
      <c r="C178" s="213" t="s">
        <v>424</v>
      </c>
      <c r="D178" s="213" t="s">
        <v>159</v>
      </c>
      <c r="E178" s="214" t="s">
        <v>429</v>
      </c>
      <c r="F178" s="215" t="s">
        <v>430</v>
      </c>
      <c r="G178" s="216" t="s">
        <v>207</v>
      </c>
      <c r="H178" s="217">
        <v>400</v>
      </c>
      <c r="I178" s="218"/>
      <c r="J178" s="219">
        <f>ROUND(I178*H178,2)</f>
        <v>0</v>
      </c>
      <c r="K178" s="215" t="s">
        <v>163</v>
      </c>
      <c r="L178" s="45"/>
      <c r="M178" s="220" t="s">
        <v>19</v>
      </c>
      <c r="N178" s="221" t="s">
        <v>43</v>
      </c>
      <c r="O178" s="85"/>
      <c r="P178" s="222">
        <f>O178*H178</f>
        <v>0</v>
      </c>
      <c r="Q178" s="222">
        <v>0</v>
      </c>
      <c r="R178" s="222">
        <f>Q178*H178</f>
        <v>0</v>
      </c>
      <c r="S178" s="222">
        <v>0</v>
      </c>
      <c r="T178" s="223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24" t="s">
        <v>219</v>
      </c>
      <c r="AT178" s="224" t="s">
        <v>159</v>
      </c>
      <c r="AU178" s="224" t="s">
        <v>81</v>
      </c>
      <c r="AY178" s="18" t="s">
        <v>156</v>
      </c>
      <c r="BE178" s="225">
        <f>IF(N178="základní",J178,0)</f>
        <v>0</v>
      </c>
      <c r="BF178" s="225">
        <f>IF(N178="snížená",J178,0)</f>
        <v>0</v>
      </c>
      <c r="BG178" s="225">
        <f>IF(N178="zákl. přenesená",J178,0)</f>
        <v>0</v>
      </c>
      <c r="BH178" s="225">
        <f>IF(N178="sníž. přenesená",J178,0)</f>
        <v>0</v>
      </c>
      <c r="BI178" s="225">
        <f>IF(N178="nulová",J178,0)</f>
        <v>0</v>
      </c>
      <c r="BJ178" s="18" t="s">
        <v>79</v>
      </c>
      <c r="BK178" s="225">
        <f>ROUND(I178*H178,2)</f>
        <v>0</v>
      </c>
      <c r="BL178" s="18" t="s">
        <v>219</v>
      </c>
      <c r="BM178" s="224" t="s">
        <v>995</v>
      </c>
    </row>
    <row r="179" spans="1:65" s="2" customFormat="1" ht="16.5" customHeight="1">
      <c r="A179" s="39"/>
      <c r="B179" s="40"/>
      <c r="C179" s="213" t="s">
        <v>428</v>
      </c>
      <c r="D179" s="213" t="s">
        <v>159</v>
      </c>
      <c r="E179" s="214" t="s">
        <v>433</v>
      </c>
      <c r="F179" s="215" t="s">
        <v>434</v>
      </c>
      <c r="G179" s="216" t="s">
        <v>207</v>
      </c>
      <c r="H179" s="217">
        <v>400</v>
      </c>
      <c r="I179" s="218"/>
      <c r="J179" s="219">
        <f>ROUND(I179*H179,2)</f>
        <v>0</v>
      </c>
      <c r="K179" s="215" t="s">
        <v>19</v>
      </c>
      <c r="L179" s="45"/>
      <c r="M179" s="220" t="s">
        <v>19</v>
      </c>
      <c r="N179" s="221" t="s">
        <v>43</v>
      </c>
      <c r="O179" s="85"/>
      <c r="P179" s="222">
        <f>O179*H179</f>
        <v>0</v>
      </c>
      <c r="Q179" s="222">
        <v>0</v>
      </c>
      <c r="R179" s="222">
        <f>Q179*H179</f>
        <v>0</v>
      </c>
      <c r="S179" s="222">
        <v>0</v>
      </c>
      <c r="T179" s="223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24" t="s">
        <v>219</v>
      </c>
      <c r="AT179" s="224" t="s">
        <v>159</v>
      </c>
      <c r="AU179" s="224" t="s">
        <v>81</v>
      </c>
      <c r="AY179" s="18" t="s">
        <v>156</v>
      </c>
      <c r="BE179" s="225">
        <f>IF(N179="základní",J179,0)</f>
        <v>0</v>
      </c>
      <c r="BF179" s="225">
        <f>IF(N179="snížená",J179,0)</f>
        <v>0</v>
      </c>
      <c r="BG179" s="225">
        <f>IF(N179="zákl. přenesená",J179,0)</f>
        <v>0</v>
      </c>
      <c r="BH179" s="225">
        <f>IF(N179="sníž. přenesená",J179,0)</f>
        <v>0</v>
      </c>
      <c r="BI179" s="225">
        <f>IF(N179="nulová",J179,0)</f>
        <v>0</v>
      </c>
      <c r="BJ179" s="18" t="s">
        <v>79</v>
      </c>
      <c r="BK179" s="225">
        <f>ROUND(I179*H179,2)</f>
        <v>0</v>
      </c>
      <c r="BL179" s="18" t="s">
        <v>219</v>
      </c>
      <c r="BM179" s="224" t="s">
        <v>417</v>
      </c>
    </row>
    <row r="180" spans="1:65" s="2" customFormat="1" ht="21.75" customHeight="1">
      <c r="A180" s="39"/>
      <c r="B180" s="40"/>
      <c r="C180" s="213" t="s">
        <v>432</v>
      </c>
      <c r="D180" s="213" t="s">
        <v>159</v>
      </c>
      <c r="E180" s="214" t="s">
        <v>437</v>
      </c>
      <c r="F180" s="215" t="s">
        <v>438</v>
      </c>
      <c r="G180" s="216" t="s">
        <v>172</v>
      </c>
      <c r="H180" s="217">
        <v>1</v>
      </c>
      <c r="I180" s="218"/>
      <c r="J180" s="219">
        <f>ROUND(I180*H180,2)</f>
        <v>0</v>
      </c>
      <c r="K180" s="215" t="s">
        <v>163</v>
      </c>
      <c r="L180" s="45"/>
      <c r="M180" s="220" t="s">
        <v>19</v>
      </c>
      <c r="N180" s="221" t="s">
        <v>43</v>
      </c>
      <c r="O180" s="85"/>
      <c r="P180" s="222">
        <f>O180*H180</f>
        <v>0</v>
      </c>
      <c r="Q180" s="222">
        <v>0</v>
      </c>
      <c r="R180" s="222">
        <f>Q180*H180</f>
        <v>0</v>
      </c>
      <c r="S180" s="222">
        <v>0</v>
      </c>
      <c r="T180" s="223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24" t="s">
        <v>219</v>
      </c>
      <c r="AT180" s="224" t="s">
        <v>159</v>
      </c>
      <c r="AU180" s="224" t="s">
        <v>81</v>
      </c>
      <c r="AY180" s="18" t="s">
        <v>156</v>
      </c>
      <c r="BE180" s="225">
        <f>IF(N180="základní",J180,0)</f>
        <v>0</v>
      </c>
      <c r="BF180" s="225">
        <f>IF(N180="snížená",J180,0)</f>
        <v>0</v>
      </c>
      <c r="BG180" s="225">
        <f>IF(N180="zákl. přenesená",J180,0)</f>
        <v>0</v>
      </c>
      <c r="BH180" s="225">
        <f>IF(N180="sníž. přenesená",J180,0)</f>
        <v>0</v>
      </c>
      <c r="BI180" s="225">
        <f>IF(N180="nulová",J180,0)</f>
        <v>0</v>
      </c>
      <c r="BJ180" s="18" t="s">
        <v>79</v>
      </c>
      <c r="BK180" s="225">
        <f>ROUND(I180*H180,2)</f>
        <v>0</v>
      </c>
      <c r="BL180" s="18" t="s">
        <v>219</v>
      </c>
      <c r="BM180" s="224" t="s">
        <v>421</v>
      </c>
    </row>
    <row r="181" spans="1:65" s="2" customFormat="1" ht="55.5" customHeight="1">
      <c r="A181" s="39"/>
      <c r="B181" s="40"/>
      <c r="C181" s="213" t="s">
        <v>436</v>
      </c>
      <c r="D181" s="213" t="s">
        <v>159</v>
      </c>
      <c r="E181" s="214" t="s">
        <v>441</v>
      </c>
      <c r="F181" s="215" t="s">
        <v>442</v>
      </c>
      <c r="G181" s="216" t="s">
        <v>172</v>
      </c>
      <c r="H181" s="217">
        <v>1</v>
      </c>
      <c r="I181" s="218"/>
      <c r="J181" s="219">
        <f>ROUND(I181*H181,2)</f>
        <v>0</v>
      </c>
      <c r="K181" s="215" t="s">
        <v>19</v>
      </c>
      <c r="L181" s="45"/>
      <c r="M181" s="220" t="s">
        <v>19</v>
      </c>
      <c r="N181" s="221" t="s">
        <v>43</v>
      </c>
      <c r="O181" s="85"/>
      <c r="P181" s="222">
        <f>O181*H181</f>
        <v>0</v>
      </c>
      <c r="Q181" s="222">
        <v>0</v>
      </c>
      <c r="R181" s="222">
        <f>Q181*H181</f>
        <v>0</v>
      </c>
      <c r="S181" s="222">
        <v>0</v>
      </c>
      <c r="T181" s="223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24" t="s">
        <v>219</v>
      </c>
      <c r="AT181" s="224" t="s">
        <v>159</v>
      </c>
      <c r="AU181" s="224" t="s">
        <v>81</v>
      </c>
      <c r="AY181" s="18" t="s">
        <v>156</v>
      </c>
      <c r="BE181" s="225">
        <f>IF(N181="základní",J181,0)</f>
        <v>0</v>
      </c>
      <c r="BF181" s="225">
        <f>IF(N181="snížená",J181,0)</f>
        <v>0</v>
      </c>
      <c r="BG181" s="225">
        <f>IF(N181="zákl. přenesená",J181,0)</f>
        <v>0</v>
      </c>
      <c r="BH181" s="225">
        <f>IF(N181="sníž. přenesená",J181,0)</f>
        <v>0</v>
      </c>
      <c r="BI181" s="225">
        <f>IF(N181="nulová",J181,0)</f>
        <v>0</v>
      </c>
      <c r="BJ181" s="18" t="s">
        <v>79</v>
      </c>
      <c r="BK181" s="225">
        <f>ROUND(I181*H181,2)</f>
        <v>0</v>
      </c>
      <c r="BL181" s="18" t="s">
        <v>219</v>
      </c>
      <c r="BM181" s="224" t="s">
        <v>423</v>
      </c>
    </row>
    <row r="182" spans="1:65" s="2" customFormat="1" ht="12">
      <c r="A182" s="39"/>
      <c r="B182" s="40"/>
      <c r="C182" s="213" t="s">
        <v>440</v>
      </c>
      <c r="D182" s="213" t="s">
        <v>159</v>
      </c>
      <c r="E182" s="214" t="s">
        <v>445</v>
      </c>
      <c r="F182" s="215" t="s">
        <v>446</v>
      </c>
      <c r="G182" s="216" t="s">
        <v>172</v>
      </c>
      <c r="H182" s="217">
        <v>28</v>
      </c>
      <c r="I182" s="218"/>
      <c r="J182" s="219">
        <f>ROUND(I182*H182,2)</f>
        <v>0</v>
      </c>
      <c r="K182" s="215" t="s">
        <v>163</v>
      </c>
      <c r="L182" s="45"/>
      <c r="M182" s="220" t="s">
        <v>19</v>
      </c>
      <c r="N182" s="221" t="s">
        <v>43</v>
      </c>
      <c r="O182" s="85"/>
      <c r="P182" s="222">
        <f>O182*H182</f>
        <v>0</v>
      </c>
      <c r="Q182" s="222">
        <v>0</v>
      </c>
      <c r="R182" s="222">
        <f>Q182*H182</f>
        <v>0</v>
      </c>
      <c r="S182" s="222">
        <v>0</v>
      </c>
      <c r="T182" s="223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24" t="s">
        <v>219</v>
      </c>
      <c r="AT182" s="224" t="s">
        <v>159</v>
      </c>
      <c r="AU182" s="224" t="s">
        <v>81</v>
      </c>
      <c r="AY182" s="18" t="s">
        <v>156</v>
      </c>
      <c r="BE182" s="225">
        <f>IF(N182="základní",J182,0)</f>
        <v>0</v>
      </c>
      <c r="BF182" s="225">
        <f>IF(N182="snížená",J182,0)</f>
        <v>0</v>
      </c>
      <c r="BG182" s="225">
        <f>IF(N182="zákl. přenesená",J182,0)</f>
        <v>0</v>
      </c>
      <c r="BH182" s="225">
        <f>IF(N182="sníž. přenesená",J182,0)</f>
        <v>0</v>
      </c>
      <c r="BI182" s="225">
        <f>IF(N182="nulová",J182,0)</f>
        <v>0</v>
      </c>
      <c r="BJ182" s="18" t="s">
        <v>79</v>
      </c>
      <c r="BK182" s="225">
        <f>ROUND(I182*H182,2)</f>
        <v>0</v>
      </c>
      <c r="BL182" s="18" t="s">
        <v>219</v>
      </c>
      <c r="BM182" s="224" t="s">
        <v>427</v>
      </c>
    </row>
    <row r="183" spans="1:63" s="12" customFormat="1" ht="22.8" customHeight="1">
      <c r="A183" s="12"/>
      <c r="B183" s="197"/>
      <c r="C183" s="198"/>
      <c r="D183" s="199" t="s">
        <v>71</v>
      </c>
      <c r="E183" s="211" t="s">
        <v>448</v>
      </c>
      <c r="F183" s="211" t="s">
        <v>449</v>
      </c>
      <c r="G183" s="198"/>
      <c r="H183" s="198"/>
      <c r="I183" s="201"/>
      <c r="J183" s="212">
        <f>BK183</f>
        <v>0</v>
      </c>
      <c r="K183" s="198"/>
      <c r="L183" s="203"/>
      <c r="M183" s="204"/>
      <c r="N183" s="205"/>
      <c r="O183" s="205"/>
      <c r="P183" s="206">
        <f>SUM(P184:P211)</f>
        <v>0</v>
      </c>
      <c r="Q183" s="205"/>
      <c r="R183" s="206">
        <f>SUM(R184:R211)</f>
        <v>0</v>
      </c>
      <c r="S183" s="205"/>
      <c r="T183" s="207">
        <f>SUM(T184:T211)</f>
        <v>0</v>
      </c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R183" s="208" t="s">
        <v>81</v>
      </c>
      <c r="AT183" s="209" t="s">
        <v>71</v>
      </c>
      <c r="AU183" s="209" t="s">
        <v>79</v>
      </c>
      <c r="AY183" s="208" t="s">
        <v>156</v>
      </c>
      <c r="BK183" s="210">
        <f>SUM(BK184:BK211)</f>
        <v>0</v>
      </c>
    </row>
    <row r="184" spans="1:65" s="2" customFormat="1" ht="12">
      <c r="A184" s="39"/>
      <c r="B184" s="40"/>
      <c r="C184" s="213" t="s">
        <v>444</v>
      </c>
      <c r="D184" s="213" t="s">
        <v>159</v>
      </c>
      <c r="E184" s="214" t="s">
        <v>451</v>
      </c>
      <c r="F184" s="215" t="s">
        <v>452</v>
      </c>
      <c r="G184" s="216" t="s">
        <v>172</v>
      </c>
      <c r="H184" s="217">
        <v>1</v>
      </c>
      <c r="I184" s="218"/>
      <c r="J184" s="219">
        <f>ROUND(I184*H184,2)</f>
        <v>0</v>
      </c>
      <c r="K184" s="215" t="s">
        <v>163</v>
      </c>
      <c r="L184" s="45"/>
      <c r="M184" s="220" t="s">
        <v>19</v>
      </c>
      <c r="N184" s="221" t="s">
        <v>43</v>
      </c>
      <c r="O184" s="85"/>
      <c r="P184" s="222">
        <f>O184*H184</f>
        <v>0</v>
      </c>
      <c r="Q184" s="222">
        <v>0</v>
      </c>
      <c r="R184" s="222">
        <f>Q184*H184</f>
        <v>0</v>
      </c>
      <c r="S184" s="222">
        <v>0</v>
      </c>
      <c r="T184" s="223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24" t="s">
        <v>219</v>
      </c>
      <c r="AT184" s="224" t="s">
        <v>159</v>
      </c>
      <c r="AU184" s="224" t="s">
        <v>81</v>
      </c>
      <c r="AY184" s="18" t="s">
        <v>156</v>
      </c>
      <c r="BE184" s="225">
        <f>IF(N184="základní",J184,0)</f>
        <v>0</v>
      </c>
      <c r="BF184" s="225">
        <f>IF(N184="snížená",J184,0)</f>
        <v>0</v>
      </c>
      <c r="BG184" s="225">
        <f>IF(N184="zákl. přenesená",J184,0)</f>
        <v>0</v>
      </c>
      <c r="BH184" s="225">
        <f>IF(N184="sníž. přenesená",J184,0)</f>
        <v>0</v>
      </c>
      <c r="BI184" s="225">
        <f>IF(N184="nulová",J184,0)</f>
        <v>0</v>
      </c>
      <c r="BJ184" s="18" t="s">
        <v>79</v>
      </c>
      <c r="BK184" s="225">
        <f>ROUND(I184*H184,2)</f>
        <v>0</v>
      </c>
      <c r="BL184" s="18" t="s">
        <v>219</v>
      </c>
      <c r="BM184" s="224" t="s">
        <v>431</v>
      </c>
    </row>
    <row r="185" spans="1:65" s="2" customFormat="1" ht="21.75" customHeight="1">
      <c r="A185" s="39"/>
      <c r="B185" s="40"/>
      <c r="C185" s="213" t="s">
        <v>450</v>
      </c>
      <c r="D185" s="213" t="s">
        <v>159</v>
      </c>
      <c r="E185" s="214" t="s">
        <v>996</v>
      </c>
      <c r="F185" s="215" t="s">
        <v>997</v>
      </c>
      <c r="G185" s="216" t="s">
        <v>172</v>
      </c>
      <c r="H185" s="217">
        <v>1</v>
      </c>
      <c r="I185" s="218"/>
      <c r="J185" s="219">
        <f>ROUND(I185*H185,2)</f>
        <v>0</v>
      </c>
      <c r="K185" s="215" t="s">
        <v>19</v>
      </c>
      <c r="L185" s="45"/>
      <c r="M185" s="220" t="s">
        <v>19</v>
      </c>
      <c r="N185" s="221" t="s">
        <v>43</v>
      </c>
      <c r="O185" s="85"/>
      <c r="P185" s="222">
        <f>O185*H185</f>
        <v>0</v>
      </c>
      <c r="Q185" s="222">
        <v>0</v>
      </c>
      <c r="R185" s="222">
        <f>Q185*H185</f>
        <v>0</v>
      </c>
      <c r="S185" s="222">
        <v>0</v>
      </c>
      <c r="T185" s="223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24" t="s">
        <v>219</v>
      </c>
      <c r="AT185" s="224" t="s">
        <v>159</v>
      </c>
      <c r="AU185" s="224" t="s">
        <v>81</v>
      </c>
      <c r="AY185" s="18" t="s">
        <v>156</v>
      </c>
      <c r="BE185" s="225">
        <f>IF(N185="základní",J185,0)</f>
        <v>0</v>
      </c>
      <c r="BF185" s="225">
        <f>IF(N185="snížená",J185,0)</f>
        <v>0</v>
      </c>
      <c r="BG185" s="225">
        <f>IF(N185="zákl. přenesená",J185,0)</f>
        <v>0</v>
      </c>
      <c r="BH185" s="225">
        <f>IF(N185="sníž. přenesená",J185,0)</f>
        <v>0</v>
      </c>
      <c r="BI185" s="225">
        <f>IF(N185="nulová",J185,0)</f>
        <v>0</v>
      </c>
      <c r="BJ185" s="18" t="s">
        <v>79</v>
      </c>
      <c r="BK185" s="225">
        <f>ROUND(I185*H185,2)</f>
        <v>0</v>
      </c>
      <c r="BL185" s="18" t="s">
        <v>219</v>
      </c>
      <c r="BM185" s="224" t="s">
        <v>435</v>
      </c>
    </row>
    <row r="186" spans="1:65" s="2" customFormat="1" ht="12">
      <c r="A186" s="39"/>
      <c r="B186" s="40"/>
      <c r="C186" s="213" t="s">
        <v>454</v>
      </c>
      <c r="D186" s="213" t="s">
        <v>159</v>
      </c>
      <c r="E186" s="214" t="s">
        <v>459</v>
      </c>
      <c r="F186" s="215" t="s">
        <v>460</v>
      </c>
      <c r="G186" s="216" t="s">
        <v>172</v>
      </c>
      <c r="H186" s="217">
        <v>8</v>
      </c>
      <c r="I186" s="218"/>
      <c r="J186" s="219">
        <f>ROUND(I186*H186,2)</f>
        <v>0</v>
      </c>
      <c r="K186" s="215" t="s">
        <v>163</v>
      </c>
      <c r="L186" s="45"/>
      <c r="M186" s="220" t="s">
        <v>19</v>
      </c>
      <c r="N186" s="221" t="s">
        <v>43</v>
      </c>
      <c r="O186" s="85"/>
      <c r="P186" s="222">
        <f>O186*H186</f>
        <v>0</v>
      </c>
      <c r="Q186" s="222">
        <v>0</v>
      </c>
      <c r="R186" s="222">
        <f>Q186*H186</f>
        <v>0</v>
      </c>
      <c r="S186" s="222">
        <v>0</v>
      </c>
      <c r="T186" s="223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24" t="s">
        <v>219</v>
      </c>
      <c r="AT186" s="224" t="s">
        <v>159</v>
      </c>
      <c r="AU186" s="224" t="s">
        <v>81</v>
      </c>
      <c r="AY186" s="18" t="s">
        <v>156</v>
      </c>
      <c r="BE186" s="225">
        <f>IF(N186="základní",J186,0)</f>
        <v>0</v>
      </c>
      <c r="BF186" s="225">
        <f>IF(N186="snížená",J186,0)</f>
        <v>0</v>
      </c>
      <c r="BG186" s="225">
        <f>IF(N186="zákl. přenesená",J186,0)</f>
        <v>0</v>
      </c>
      <c r="BH186" s="225">
        <f>IF(N186="sníž. přenesená",J186,0)</f>
        <v>0</v>
      </c>
      <c r="BI186" s="225">
        <f>IF(N186="nulová",J186,0)</f>
        <v>0</v>
      </c>
      <c r="BJ186" s="18" t="s">
        <v>79</v>
      </c>
      <c r="BK186" s="225">
        <f>ROUND(I186*H186,2)</f>
        <v>0</v>
      </c>
      <c r="BL186" s="18" t="s">
        <v>219</v>
      </c>
      <c r="BM186" s="224" t="s">
        <v>439</v>
      </c>
    </row>
    <row r="187" spans="1:65" s="2" customFormat="1" ht="12">
      <c r="A187" s="39"/>
      <c r="B187" s="40"/>
      <c r="C187" s="213" t="s">
        <v>458</v>
      </c>
      <c r="D187" s="213" t="s">
        <v>159</v>
      </c>
      <c r="E187" s="214" t="s">
        <v>463</v>
      </c>
      <c r="F187" s="215" t="s">
        <v>464</v>
      </c>
      <c r="G187" s="216" t="s">
        <v>172</v>
      </c>
      <c r="H187" s="217">
        <v>8</v>
      </c>
      <c r="I187" s="218"/>
      <c r="J187" s="219">
        <f>ROUND(I187*H187,2)</f>
        <v>0</v>
      </c>
      <c r="K187" s="215" t="s">
        <v>19</v>
      </c>
      <c r="L187" s="45"/>
      <c r="M187" s="220" t="s">
        <v>19</v>
      </c>
      <c r="N187" s="221" t="s">
        <v>43</v>
      </c>
      <c r="O187" s="85"/>
      <c r="P187" s="222">
        <f>O187*H187</f>
        <v>0</v>
      </c>
      <c r="Q187" s="222">
        <v>0</v>
      </c>
      <c r="R187" s="222">
        <f>Q187*H187</f>
        <v>0</v>
      </c>
      <c r="S187" s="222">
        <v>0</v>
      </c>
      <c r="T187" s="223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24" t="s">
        <v>219</v>
      </c>
      <c r="AT187" s="224" t="s">
        <v>159</v>
      </c>
      <c r="AU187" s="224" t="s">
        <v>81</v>
      </c>
      <c r="AY187" s="18" t="s">
        <v>156</v>
      </c>
      <c r="BE187" s="225">
        <f>IF(N187="základní",J187,0)</f>
        <v>0</v>
      </c>
      <c r="BF187" s="225">
        <f>IF(N187="snížená",J187,0)</f>
        <v>0</v>
      </c>
      <c r="BG187" s="225">
        <f>IF(N187="zákl. přenesená",J187,0)</f>
        <v>0</v>
      </c>
      <c r="BH187" s="225">
        <f>IF(N187="sníž. přenesená",J187,0)</f>
        <v>0</v>
      </c>
      <c r="BI187" s="225">
        <f>IF(N187="nulová",J187,0)</f>
        <v>0</v>
      </c>
      <c r="BJ187" s="18" t="s">
        <v>79</v>
      </c>
      <c r="BK187" s="225">
        <f>ROUND(I187*H187,2)</f>
        <v>0</v>
      </c>
      <c r="BL187" s="18" t="s">
        <v>219</v>
      </c>
      <c r="BM187" s="224" t="s">
        <v>443</v>
      </c>
    </row>
    <row r="188" spans="1:65" s="2" customFormat="1" ht="12">
      <c r="A188" s="39"/>
      <c r="B188" s="40"/>
      <c r="C188" s="213" t="s">
        <v>462</v>
      </c>
      <c r="D188" s="213" t="s">
        <v>159</v>
      </c>
      <c r="E188" s="214" t="s">
        <v>467</v>
      </c>
      <c r="F188" s="215" t="s">
        <v>468</v>
      </c>
      <c r="G188" s="216" t="s">
        <v>172</v>
      </c>
      <c r="H188" s="217">
        <v>1</v>
      </c>
      <c r="I188" s="218"/>
      <c r="J188" s="219">
        <f>ROUND(I188*H188,2)</f>
        <v>0</v>
      </c>
      <c r="K188" s="215" t="s">
        <v>163</v>
      </c>
      <c r="L188" s="45"/>
      <c r="M188" s="220" t="s">
        <v>19</v>
      </c>
      <c r="N188" s="221" t="s">
        <v>43</v>
      </c>
      <c r="O188" s="85"/>
      <c r="P188" s="222">
        <f>O188*H188</f>
        <v>0</v>
      </c>
      <c r="Q188" s="222">
        <v>0</v>
      </c>
      <c r="R188" s="222">
        <f>Q188*H188</f>
        <v>0</v>
      </c>
      <c r="S188" s="222">
        <v>0</v>
      </c>
      <c r="T188" s="223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24" t="s">
        <v>219</v>
      </c>
      <c r="AT188" s="224" t="s">
        <v>159</v>
      </c>
      <c r="AU188" s="224" t="s">
        <v>81</v>
      </c>
      <c r="AY188" s="18" t="s">
        <v>156</v>
      </c>
      <c r="BE188" s="225">
        <f>IF(N188="základní",J188,0)</f>
        <v>0</v>
      </c>
      <c r="BF188" s="225">
        <f>IF(N188="snížená",J188,0)</f>
        <v>0</v>
      </c>
      <c r="BG188" s="225">
        <f>IF(N188="zákl. přenesená",J188,0)</f>
        <v>0</v>
      </c>
      <c r="BH188" s="225">
        <f>IF(N188="sníž. přenesená",J188,0)</f>
        <v>0</v>
      </c>
      <c r="BI188" s="225">
        <f>IF(N188="nulová",J188,0)</f>
        <v>0</v>
      </c>
      <c r="BJ188" s="18" t="s">
        <v>79</v>
      </c>
      <c r="BK188" s="225">
        <f>ROUND(I188*H188,2)</f>
        <v>0</v>
      </c>
      <c r="BL188" s="18" t="s">
        <v>219</v>
      </c>
      <c r="BM188" s="224" t="s">
        <v>447</v>
      </c>
    </row>
    <row r="189" spans="1:65" s="2" customFormat="1" ht="16.5" customHeight="1">
      <c r="A189" s="39"/>
      <c r="B189" s="40"/>
      <c r="C189" s="213" t="s">
        <v>466</v>
      </c>
      <c r="D189" s="213" t="s">
        <v>159</v>
      </c>
      <c r="E189" s="214" t="s">
        <v>471</v>
      </c>
      <c r="F189" s="215" t="s">
        <v>472</v>
      </c>
      <c r="G189" s="216" t="s">
        <v>172</v>
      </c>
      <c r="H189" s="217">
        <v>1</v>
      </c>
      <c r="I189" s="218"/>
      <c r="J189" s="219">
        <f>ROUND(I189*H189,2)</f>
        <v>0</v>
      </c>
      <c r="K189" s="215" t="s">
        <v>19</v>
      </c>
      <c r="L189" s="45"/>
      <c r="M189" s="220" t="s">
        <v>19</v>
      </c>
      <c r="N189" s="221" t="s">
        <v>43</v>
      </c>
      <c r="O189" s="85"/>
      <c r="P189" s="222">
        <f>O189*H189</f>
        <v>0</v>
      </c>
      <c r="Q189" s="222">
        <v>0</v>
      </c>
      <c r="R189" s="222">
        <f>Q189*H189</f>
        <v>0</v>
      </c>
      <c r="S189" s="222">
        <v>0</v>
      </c>
      <c r="T189" s="223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24" t="s">
        <v>219</v>
      </c>
      <c r="AT189" s="224" t="s">
        <v>159</v>
      </c>
      <c r="AU189" s="224" t="s">
        <v>81</v>
      </c>
      <c r="AY189" s="18" t="s">
        <v>156</v>
      </c>
      <c r="BE189" s="225">
        <f>IF(N189="základní",J189,0)</f>
        <v>0</v>
      </c>
      <c r="BF189" s="225">
        <f>IF(N189="snížená",J189,0)</f>
        <v>0</v>
      </c>
      <c r="BG189" s="225">
        <f>IF(N189="zákl. přenesená",J189,0)</f>
        <v>0</v>
      </c>
      <c r="BH189" s="225">
        <f>IF(N189="sníž. přenesená",J189,0)</f>
        <v>0</v>
      </c>
      <c r="BI189" s="225">
        <f>IF(N189="nulová",J189,0)</f>
        <v>0</v>
      </c>
      <c r="BJ189" s="18" t="s">
        <v>79</v>
      </c>
      <c r="BK189" s="225">
        <f>ROUND(I189*H189,2)</f>
        <v>0</v>
      </c>
      <c r="BL189" s="18" t="s">
        <v>219</v>
      </c>
      <c r="BM189" s="224" t="s">
        <v>453</v>
      </c>
    </row>
    <row r="190" spans="1:65" s="2" customFormat="1" ht="33" customHeight="1">
      <c r="A190" s="39"/>
      <c r="B190" s="40"/>
      <c r="C190" s="213" t="s">
        <v>470</v>
      </c>
      <c r="D190" s="213" t="s">
        <v>159</v>
      </c>
      <c r="E190" s="214" t="s">
        <v>475</v>
      </c>
      <c r="F190" s="215" t="s">
        <v>476</v>
      </c>
      <c r="G190" s="216" t="s">
        <v>172</v>
      </c>
      <c r="H190" s="217">
        <v>1</v>
      </c>
      <c r="I190" s="218"/>
      <c r="J190" s="219">
        <f>ROUND(I190*H190,2)</f>
        <v>0</v>
      </c>
      <c r="K190" s="215" t="s">
        <v>163</v>
      </c>
      <c r="L190" s="45"/>
      <c r="M190" s="220" t="s">
        <v>19</v>
      </c>
      <c r="N190" s="221" t="s">
        <v>43</v>
      </c>
      <c r="O190" s="85"/>
      <c r="P190" s="222">
        <f>O190*H190</f>
        <v>0</v>
      </c>
      <c r="Q190" s="222">
        <v>0</v>
      </c>
      <c r="R190" s="222">
        <f>Q190*H190</f>
        <v>0</v>
      </c>
      <c r="S190" s="222">
        <v>0</v>
      </c>
      <c r="T190" s="223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24" t="s">
        <v>219</v>
      </c>
      <c r="AT190" s="224" t="s">
        <v>159</v>
      </c>
      <c r="AU190" s="224" t="s">
        <v>81</v>
      </c>
      <c r="AY190" s="18" t="s">
        <v>156</v>
      </c>
      <c r="BE190" s="225">
        <f>IF(N190="základní",J190,0)</f>
        <v>0</v>
      </c>
      <c r="BF190" s="225">
        <f>IF(N190="snížená",J190,0)</f>
        <v>0</v>
      </c>
      <c r="BG190" s="225">
        <f>IF(N190="zákl. přenesená",J190,0)</f>
        <v>0</v>
      </c>
      <c r="BH190" s="225">
        <f>IF(N190="sníž. přenesená",J190,0)</f>
        <v>0</v>
      </c>
      <c r="BI190" s="225">
        <f>IF(N190="nulová",J190,0)</f>
        <v>0</v>
      </c>
      <c r="BJ190" s="18" t="s">
        <v>79</v>
      </c>
      <c r="BK190" s="225">
        <f>ROUND(I190*H190,2)</f>
        <v>0</v>
      </c>
      <c r="BL190" s="18" t="s">
        <v>219</v>
      </c>
      <c r="BM190" s="224" t="s">
        <v>457</v>
      </c>
    </row>
    <row r="191" spans="1:65" s="2" customFormat="1" ht="12">
      <c r="A191" s="39"/>
      <c r="B191" s="40"/>
      <c r="C191" s="213" t="s">
        <v>474</v>
      </c>
      <c r="D191" s="213" t="s">
        <v>159</v>
      </c>
      <c r="E191" s="214" t="s">
        <v>505</v>
      </c>
      <c r="F191" s="215" t="s">
        <v>506</v>
      </c>
      <c r="G191" s="216" t="s">
        <v>172</v>
      </c>
      <c r="H191" s="217">
        <v>19</v>
      </c>
      <c r="I191" s="218"/>
      <c r="J191" s="219">
        <f>ROUND(I191*H191,2)</f>
        <v>0</v>
      </c>
      <c r="K191" s="215" t="s">
        <v>163</v>
      </c>
      <c r="L191" s="45"/>
      <c r="M191" s="220" t="s">
        <v>19</v>
      </c>
      <c r="N191" s="221" t="s">
        <v>43</v>
      </c>
      <c r="O191" s="85"/>
      <c r="P191" s="222">
        <f>O191*H191</f>
        <v>0</v>
      </c>
      <c r="Q191" s="222">
        <v>0</v>
      </c>
      <c r="R191" s="222">
        <f>Q191*H191</f>
        <v>0</v>
      </c>
      <c r="S191" s="222">
        <v>0</v>
      </c>
      <c r="T191" s="223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24" t="s">
        <v>219</v>
      </c>
      <c r="AT191" s="224" t="s">
        <v>159</v>
      </c>
      <c r="AU191" s="224" t="s">
        <v>81</v>
      </c>
      <c r="AY191" s="18" t="s">
        <v>156</v>
      </c>
      <c r="BE191" s="225">
        <f>IF(N191="základní",J191,0)</f>
        <v>0</v>
      </c>
      <c r="BF191" s="225">
        <f>IF(N191="snížená",J191,0)</f>
        <v>0</v>
      </c>
      <c r="BG191" s="225">
        <f>IF(N191="zákl. přenesená",J191,0)</f>
        <v>0</v>
      </c>
      <c r="BH191" s="225">
        <f>IF(N191="sníž. přenesená",J191,0)</f>
        <v>0</v>
      </c>
      <c r="BI191" s="225">
        <f>IF(N191="nulová",J191,0)</f>
        <v>0</v>
      </c>
      <c r="BJ191" s="18" t="s">
        <v>79</v>
      </c>
      <c r="BK191" s="225">
        <f>ROUND(I191*H191,2)</f>
        <v>0</v>
      </c>
      <c r="BL191" s="18" t="s">
        <v>219</v>
      </c>
      <c r="BM191" s="224" t="s">
        <v>485</v>
      </c>
    </row>
    <row r="192" spans="1:65" s="2" customFormat="1" ht="12">
      <c r="A192" s="39"/>
      <c r="B192" s="40"/>
      <c r="C192" s="213" t="s">
        <v>478</v>
      </c>
      <c r="D192" s="213" t="s">
        <v>159</v>
      </c>
      <c r="E192" s="214" t="s">
        <v>509</v>
      </c>
      <c r="F192" s="215" t="s">
        <v>510</v>
      </c>
      <c r="G192" s="216" t="s">
        <v>172</v>
      </c>
      <c r="H192" s="217">
        <v>19</v>
      </c>
      <c r="I192" s="218"/>
      <c r="J192" s="219">
        <f>ROUND(I192*H192,2)</f>
        <v>0</v>
      </c>
      <c r="K192" s="215" t="s">
        <v>19</v>
      </c>
      <c r="L192" s="45"/>
      <c r="M192" s="220" t="s">
        <v>19</v>
      </c>
      <c r="N192" s="221" t="s">
        <v>43</v>
      </c>
      <c r="O192" s="85"/>
      <c r="P192" s="222">
        <f>O192*H192</f>
        <v>0</v>
      </c>
      <c r="Q192" s="222">
        <v>0</v>
      </c>
      <c r="R192" s="222">
        <f>Q192*H192</f>
        <v>0</v>
      </c>
      <c r="S192" s="222">
        <v>0</v>
      </c>
      <c r="T192" s="223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24" t="s">
        <v>219</v>
      </c>
      <c r="AT192" s="224" t="s">
        <v>159</v>
      </c>
      <c r="AU192" s="224" t="s">
        <v>81</v>
      </c>
      <c r="AY192" s="18" t="s">
        <v>156</v>
      </c>
      <c r="BE192" s="225">
        <f>IF(N192="základní",J192,0)</f>
        <v>0</v>
      </c>
      <c r="BF192" s="225">
        <f>IF(N192="snížená",J192,0)</f>
        <v>0</v>
      </c>
      <c r="BG192" s="225">
        <f>IF(N192="zákl. přenesená",J192,0)</f>
        <v>0</v>
      </c>
      <c r="BH192" s="225">
        <f>IF(N192="sníž. přenesená",J192,0)</f>
        <v>0</v>
      </c>
      <c r="BI192" s="225">
        <f>IF(N192="nulová",J192,0)</f>
        <v>0</v>
      </c>
      <c r="BJ192" s="18" t="s">
        <v>79</v>
      </c>
      <c r="BK192" s="225">
        <f>ROUND(I192*H192,2)</f>
        <v>0</v>
      </c>
      <c r="BL192" s="18" t="s">
        <v>219</v>
      </c>
      <c r="BM192" s="224" t="s">
        <v>487</v>
      </c>
    </row>
    <row r="193" spans="1:65" s="2" customFormat="1" ht="12">
      <c r="A193" s="39"/>
      <c r="B193" s="40"/>
      <c r="C193" s="213" t="s">
        <v>482</v>
      </c>
      <c r="D193" s="213" t="s">
        <v>159</v>
      </c>
      <c r="E193" s="214" t="s">
        <v>998</v>
      </c>
      <c r="F193" s="215" t="s">
        <v>999</v>
      </c>
      <c r="G193" s="216" t="s">
        <v>172</v>
      </c>
      <c r="H193" s="217">
        <v>14</v>
      </c>
      <c r="I193" s="218"/>
      <c r="J193" s="219">
        <f>ROUND(I193*H193,2)</f>
        <v>0</v>
      </c>
      <c r="K193" s="215" t="s">
        <v>163</v>
      </c>
      <c r="L193" s="45"/>
      <c r="M193" s="220" t="s">
        <v>19</v>
      </c>
      <c r="N193" s="221" t="s">
        <v>43</v>
      </c>
      <c r="O193" s="85"/>
      <c r="P193" s="222">
        <f>O193*H193</f>
        <v>0</v>
      </c>
      <c r="Q193" s="222">
        <v>0</v>
      </c>
      <c r="R193" s="222">
        <f>Q193*H193</f>
        <v>0</v>
      </c>
      <c r="S193" s="222">
        <v>0</v>
      </c>
      <c r="T193" s="223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24" t="s">
        <v>219</v>
      </c>
      <c r="AT193" s="224" t="s">
        <v>159</v>
      </c>
      <c r="AU193" s="224" t="s">
        <v>81</v>
      </c>
      <c r="AY193" s="18" t="s">
        <v>156</v>
      </c>
      <c r="BE193" s="225">
        <f>IF(N193="základní",J193,0)</f>
        <v>0</v>
      </c>
      <c r="BF193" s="225">
        <f>IF(N193="snížená",J193,0)</f>
        <v>0</v>
      </c>
      <c r="BG193" s="225">
        <f>IF(N193="zákl. přenesená",J193,0)</f>
        <v>0</v>
      </c>
      <c r="BH193" s="225">
        <f>IF(N193="sníž. přenesená",J193,0)</f>
        <v>0</v>
      </c>
      <c r="BI193" s="225">
        <f>IF(N193="nulová",J193,0)</f>
        <v>0</v>
      </c>
      <c r="BJ193" s="18" t="s">
        <v>79</v>
      </c>
      <c r="BK193" s="225">
        <f>ROUND(I193*H193,2)</f>
        <v>0</v>
      </c>
      <c r="BL193" s="18" t="s">
        <v>219</v>
      </c>
      <c r="BM193" s="224" t="s">
        <v>491</v>
      </c>
    </row>
    <row r="194" spans="1:65" s="2" customFormat="1" ht="21.75" customHeight="1">
      <c r="A194" s="39"/>
      <c r="B194" s="40"/>
      <c r="C194" s="213" t="s">
        <v>486</v>
      </c>
      <c r="D194" s="213" t="s">
        <v>159</v>
      </c>
      <c r="E194" s="214" t="s">
        <v>1000</v>
      </c>
      <c r="F194" s="215" t="s">
        <v>1001</v>
      </c>
      <c r="G194" s="216" t="s">
        <v>172</v>
      </c>
      <c r="H194" s="217">
        <v>14</v>
      </c>
      <c r="I194" s="218"/>
      <c r="J194" s="219">
        <f>ROUND(I194*H194,2)</f>
        <v>0</v>
      </c>
      <c r="K194" s="215" t="s">
        <v>19</v>
      </c>
      <c r="L194" s="45"/>
      <c r="M194" s="220" t="s">
        <v>19</v>
      </c>
      <c r="N194" s="221" t="s">
        <v>43</v>
      </c>
      <c r="O194" s="85"/>
      <c r="P194" s="222">
        <f>O194*H194</f>
        <v>0</v>
      </c>
      <c r="Q194" s="222">
        <v>0</v>
      </c>
      <c r="R194" s="222">
        <f>Q194*H194</f>
        <v>0</v>
      </c>
      <c r="S194" s="222">
        <v>0</v>
      </c>
      <c r="T194" s="223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24" t="s">
        <v>219</v>
      </c>
      <c r="AT194" s="224" t="s">
        <v>159</v>
      </c>
      <c r="AU194" s="224" t="s">
        <v>81</v>
      </c>
      <c r="AY194" s="18" t="s">
        <v>156</v>
      </c>
      <c r="BE194" s="225">
        <f>IF(N194="základní",J194,0)</f>
        <v>0</v>
      </c>
      <c r="BF194" s="225">
        <f>IF(N194="snížená",J194,0)</f>
        <v>0</v>
      </c>
      <c r="BG194" s="225">
        <f>IF(N194="zákl. přenesená",J194,0)</f>
        <v>0</v>
      </c>
      <c r="BH194" s="225">
        <f>IF(N194="sníž. přenesená",J194,0)</f>
        <v>0</v>
      </c>
      <c r="BI194" s="225">
        <f>IF(N194="nulová",J194,0)</f>
        <v>0</v>
      </c>
      <c r="BJ194" s="18" t="s">
        <v>79</v>
      </c>
      <c r="BK194" s="225">
        <f>ROUND(I194*H194,2)</f>
        <v>0</v>
      </c>
      <c r="BL194" s="18" t="s">
        <v>219</v>
      </c>
      <c r="BM194" s="224" t="s">
        <v>495</v>
      </c>
    </row>
    <row r="195" spans="1:65" s="2" customFormat="1" ht="12">
      <c r="A195" s="39"/>
      <c r="B195" s="40"/>
      <c r="C195" s="213" t="s">
        <v>488</v>
      </c>
      <c r="D195" s="213" t="s">
        <v>159</v>
      </c>
      <c r="E195" s="214" t="s">
        <v>1002</v>
      </c>
      <c r="F195" s="215" t="s">
        <v>1003</v>
      </c>
      <c r="G195" s="216" t="s">
        <v>172</v>
      </c>
      <c r="H195" s="217">
        <v>14</v>
      </c>
      <c r="I195" s="218"/>
      <c r="J195" s="219">
        <f>ROUND(I195*H195,2)</f>
        <v>0</v>
      </c>
      <c r="K195" s="215" t="s">
        <v>19</v>
      </c>
      <c r="L195" s="45"/>
      <c r="M195" s="220" t="s">
        <v>19</v>
      </c>
      <c r="N195" s="221" t="s">
        <v>43</v>
      </c>
      <c r="O195" s="85"/>
      <c r="P195" s="222">
        <f>O195*H195</f>
        <v>0</v>
      </c>
      <c r="Q195" s="222">
        <v>0</v>
      </c>
      <c r="R195" s="222">
        <f>Q195*H195</f>
        <v>0</v>
      </c>
      <c r="S195" s="222">
        <v>0</v>
      </c>
      <c r="T195" s="223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24" t="s">
        <v>219</v>
      </c>
      <c r="AT195" s="224" t="s">
        <v>159</v>
      </c>
      <c r="AU195" s="224" t="s">
        <v>81</v>
      </c>
      <c r="AY195" s="18" t="s">
        <v>156</v>
      </c>
      <c r="BE195" s="225">
        <f>IF(N195="základní",J195,0)</f>
        <v>0</v>
      </c>
      <c r="BF195" s="225">
        <f>IF(N195="snížená",J195,0)</f>
        <v>0</v>
      </c>
      <c r="BG195" s="225">
        <f>IF(N195="zákl. přenesená",J195,0)</f>
        <v>0</v>
      </c>
      <c r="BH195" s="225">
        <f>IF(N195="sníž. přenesená",J195,0)</f>
        <v>0</v>
      </c>
      <c r="BI195" s="225">
        <f>IF(N195="nulová",J195,0)</f>
        <v>0</v>
      </c>
      <c r="BJ195" s="18" t="s">
        <v>79</v>
      </c>
      <c r="BK195" s="225">
        <f>ROUND(I195*H195,2)</f>
        <v>0</v>
      </c>
      <c r="BL195" s="18" t="s">
        <v>219</v>
      </c>
      <c r="BM195" s="224" t="s">
        <v>499</v>
      </c>
    </row>
    <row r="196" spans="1:65" s="2" customFormat="1" ht="12">
      <c r="A196" s="39"/>
      <c r="B196" s="40"/>
      <c r="C196" s="213" t="s">
        <v>492</v>
      </c>
      <c r="D196" s="213" t="s">
        <v>159</v>
      </c>
      <c r="E196" s="214" t="s">
        <v>513</v>
      </c>
      <c r="F196" s="215" t="s">
        <v>514</v>
      </c>
      <c r="G196" s="216" t="s">
        <v>172</v>
      </c>
      <c r="H196" s="217">
        <v>2</v>
      </c>
      <c r="I196" s="218"/>
      <c r="J196" s="219">
        <f>ROUND(I196*H196,2)</f>
        <v>0</v>
      </c>
      <c r="K196" s="215" t="s">
        <v>163</v>
      </c>
      <c r="L196" s="45"/>
      <c r="M196" s="220" t="s">
        <v>19</v>
      </c>
      <c r="N196" s="221" t="s">
        <v>43</v>
      </c>
      <c r="O196" s="85"/>
      <c r="P196" s="222">
        <f>O196*H196</f>
        <v>0</v>
      </c>
      <c r="Q196" s="222">
        <v>0</v>
      </c>
      <c r="R196" s="222">
        <f>Q196*H196</f>
        <v>0</v>
      </c>
      <c r="S196" s="222">
        <v>0</v>
      </c>
      <c r="T196" s="223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24" t="s">
        <v>219</v>
      </c>
      <c r="AT196" s="224" t="s">
        <v>159</v>
      </c>
      <c r="AU196" s="224" t="s">
        <v>81</v>
      </c>
      <c r="AY196" s="18" t="s">
        <v>156</v>
      </c>
      <c r="BE196" s="225">
        <f>IF(N196="základní",J196,0)</f>
        <v>0</v>
      </c>
      <c r="BF196" s="225">
        <f>IF(N196="snížená",J196,0)</f>
        <v>0</v>
      </c>
      <c r="BG196" s="225">
        <f>IF(N196="zákl. přenesená",J196,0)</f>
        <v>0</v>
      </c>
      <c r="BH196" s="225">
        <f>IF(N196="sníž. přenesená",J196,0)</f>
        <v>0</v>
      </c>
      <c r="BI196" s="225">
        <f>IF(N196="nulová",J196,0)</f>
        <v>0</v>
      </c>
      <c r="BJ196" s="18" t="s">
        <v>79</v>
      </c>
      <c r="BK196" s="225">
        <f>ROUND(I196*H196,2)</f>
        <v>0</v>
      </c>
      <c r="BL196" s="18" t="s">
        <v>219</v>
      </c>
      <c r="BM196" s="224" t="s">
        <v>503</v>
      </c>
    </row>
    <row r="197" spans="1:65" s="2" customFormat="1" ht="16.5" customHeight="1">
      <c r="A197" s="39"/>
      <c r="B197" s="40"/>
      <c r="C197" s="213" t="s">
        <v>496</v>
      </c>
      <c r="D197" s="213" t="s">
        <v>159</v>
      </c>
      <c r="E197" s="214" t="s">
        <v>517</v>
      </c>
      <c r="F197" s="215" t="s">
        <v>518</v>
      </c>
      <c r="G197" s="216" t="s">
        <v>172</v>
      </c>
      <c r="H197" s="217">
        <v>2</v>
      </c>
      <c r="I197" s="218"/>
      <c r="J197" s="219">
        <f>ROUND(I197*H197,2)</f>
        <v>0</v>
      </c>
      <c r="K197" s="215" t="s">
        <v>19</v>
      </c>
      <c r="L197" s="45"/>
      <c r="M197" s="220" t="s">
        <v>19</v>
      </c>
      <c r="N197" s="221" t="s">
        <v>43</v>
      </c>
      <c r="O197" s="85"/>
      <c r="P197" s="222">
        <f>O197*H197</f>
        <v>0</v>
      </c>
      <c r="Q197" s="222">
        <v>0</v>
      </c>
      <c r="R197" s="222">
        <f>Q197*H197</f>
        <v>0</v>
      </c>
      <c r="S197" s="222">
        <v>0</v>
      </c>
      <c r="T197" s="223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24" t="s">
        <v>219</v>
      </c>
      <c r="AT197" s="224" t="s">
        <v>159</v>
      </c>
      <c r="AU197" s="224" t="s">
        <v>81</v>
      </c>
      <c r="AY197" s="18" t="s">
        <v>156</v>
      </c>
      <c r="BE197" s="225">
        <f>IF(N197="základní",J197,0)</f>
        <v>0</v>
      </c>
      <c r="BF197" s="225">
        <f>IF(N197="snížená",J197,0)</f>
        <v>0</v>
      </c>
      <c r="BG197" s="225">
        <f>IF(N197="zákl. přenesená",J197,0)</f>
        <v>0</v>
      </c>
      <c r="BH197" s="225">
        <f>IF(N197="sníž. přenesená",J197,0)</f>
        <v>0</v>
      </c>
      <c r="BI197" s="225">
        <f>IF(N197="nulová",J197,0)</f>
        <v>0</v>
      </c>
      <c r="BJ197" s="18" t="s">
        <v>79</v>
      </c>
      <c r="BK197" s="225">
        <f>ROUND(I197*H197,2)</f>
        <v>0</v>
      </c>
      <c r="BL197" s="18" t="s">
        <v>219</v>
      </c>
      <c r="BM197" s="224" t="s">
        <v>507</v>
      </c>
    </row>
    <row r="198" spans="1:65" s="2" customFormat="1" ht="16.5" customHeight="1">
      <c r="A198" s="39"/>
      <c r="B198" s="40"/>
      <c r="C198" s="213" t="s">
        <v>500</v>
      </c>
      <c r="D198" s="213" t="s">
        <v>159</v>
      </c>
      <c r="E198" s="214" t="s">
        <v>521</v>
      </c>
      <c r="F198" s="215" t="s">
        <v>522</v>
      </c>
      <c r="G198" s="216" t="s">
        <v>172</v>
      </c>
      <c r="H198" s="217">
        <v>1</v>
      </c>
      <c r="I198" s="218"/>
      <c r="J198" s="219">
        <f>ROUND(I198*H198,2)</f>
        <v>0</v>
      </c>
      <c r="K198" s="215" t="s">
        <v>19</v>
      </c>
      <c r="L198" s="45"/>
      <c r="M198" s="220" t="s">
        <v>19</v>
      </c>
      <c r="N198" s="221" t="s">
        <v>43</v>
      </c>
      <c r="O198" s="85"/>
      <c r="P198" s="222">
        <f>O198*H198</f>
        <v>0</v>
      </c>
      <c r="Q198" s="222">
        <v>0</v>
      </c>
      <c r="R198" s="222">
        <f>Q198*H198</f>
        <v>0</v>
      </c>
      <c r="S198" s="222">
        <v>0</v>
      </c>
      <c r="T198" s="223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24" t="s">
        <v>219</v>
      </c>
      <c r="AT198" s="224" t="s">
        <v>159</v>
      </c>
      <c r="AU198" s="224" t="s">
        <v>81</v>
      </c>
      <c r="AY198" s="18" t="s">
        <v>156</v>
      </c>
      <c r="BE198" s="225">
        <f>IF(N198="základní",J198,0)</f>
        <v>0</v>
      </c>
      <c r="BF198" s="225">
        <f>IF(N198="snížená",J198,0)</f>
        <v>0</v>
      </c>
      <c r="BG198" s="225">
        <f>IF(N198="zákl. přenesená",J198,0)</f>
        <v>0</v>
      </c>
      <c r="BH198" s="225">
        <f>IF(N198="sníž. přenesená",J198,0)</f>
        <v>0</v>
      </c>
      <c r="BI198" s="225">
        <f>IF(N198="nulová",J198,0)</f>
        <v>0</v>
      </c>
      <c r="BJ198" s="18" t="s">
        <v>79</v>
      </c>
      <c r="BK198" s="225">
        <f>ROUND(I198*H198,2)</f>
        <v>0</v>
      </c>
      <c r="BL198" s="18" t="s">
        <v>219</v>
      </c>
      <c r="BM198" s="224" t="s">
        <v>511</v>
      </c>
    </row>
    <row r="199" spans="1:65" s="2" customFormat="1" ht="44.25" customHeight="1">
      <c r="A199" s="39"/>
      <c r="B199" s="40"/>
      <c r="C199" s="213" t="s">
        <v>504</v>
      </c>
      <c r="D199" s="213" t="s">
        <v>159</v>
      </c>
      <c r="E199" s="214" t="s">
        <v>525</v>
      </c>
      <c r="F199" s="215" t="s">
        <v>526</v>
      </c>
      <c r="G199" s="216" t="s">
        <v>172</v>
      </c>
      <c r="H199" s="217">
        <v>1</v>
      </c>
      <c r="I199" s="218"/>
      <c r="J199" s="219">
        <f>ROUND(I199*H199,2)</f>
        <v>0</v>
      </c>
      <c r="K199" s="215" t="s">
        <v>163</v>
      </c>
      <c r="L199" s="45"/>
      <c r="M199" s="220" t="s">
        <v>19</v>
      </c>
      <c r="N199" s="221" t="s">
        <v>43</v>
      </c>
      <c r="O199" s="85"/>
      <c r="P199" s="222">
        <f>O199*H199</f>
        <v>0</v>
      </c>
      <c r="Q199" s="222">
        <v>0</v>
      </c>
      <c r="R199" s="222">
        <f>Q199*H199</f>
        <v>0</v>
      </c>
      <c r="S199" s="222">
        <v>0</v>
      </c>
      <c r="T199" s="223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24" t="s">
        <v>219</v>
      </c>
      <c r="AT199" s="224" t="s">
        <v>159</v>
      </c>
      <c r="AU199" s="224" t="s">
        <v>81</v>
      </c>
      <c r="AY199" s="18" t="s">
        <v>156</v>
      </c>
      <c r="BE199" s="225">
        <f>IF(N199="základní",J199,0)</f>
        <v>0</v>
      </c>
      <c r="BF199" s="225">
        <f>IF(N199="snížená",J199,0)</f>
        <v>0</v>
      </c>
      <c r="BG199" s="225">
        <f>IF(N199="zákl. přenesená",J199,0)</f>
        <v>0</v>
      </c>
      <c r="BH199" s="225">
        <f>IF(N199="sníž. přenesená",J199,0)</f>
        <v>0</v>
      </c>
      <c r="BI199" s="225">
        <f>IF(N199="nulová",J199,0)</f>
        <v>0</v>
      </c>
      <c r="BJ199" s="18" t="s">
        <v>79</v>
      </c>
      <c r="BK199" s="225">
        <f>ROUND(I199*H199,2)</f>
        <v>0</v>
      </c>
      <c r="BL199" s="18" t="s">
        <v>219</v>
      </c>
      <c r="BM199" s="224" t="s">
        <v>1004</v>
      </c>
    </row>
    <row r="200" spans="1:65" s="2" customFormat="1" ht="21.75" customHeight="1">
      <c r="A200" s="39"/>
      <c r="B200" s="40"/>
      <c r="C200" s="213" t="s">
        <v>508</v>
      </c>
      <c r="D200" s="213" t="s">
        <v>159</v>
      </c>
      <c r="E200" s="214" t="s">
        <v>529</v>
      </c>
      <c r="F200" s="215" t="s">
        <v>1005</v>
      </c>
      <c r="G200" s="216" t="s">
        <v>172</v>
      </c>
      <c r="H200" s="217">
        <v>1</v>
      </c>
      <c r="I200" s="218"/>
      <c r="J200" s="219">
        <f>ROUND(I200*H200,2)</f>
        <v>0</v>
      </c>
      <c r="K200" s="215" t="s">
        <v>19</v>
      </c>
      <c r="L200" s="45"/>
      <c r="M200" s="220" t="s">
        <v>19</v>
      </c>
      <c r="N200" s="221" t="s">
        <v>43</v>
      </c>
      <c r="O200" s="85"/>
      <c r="P200" s="222">
        <f>O200*H200</f>
        <v>0</v>
      </c>
      <c r="Q200" s="222">
        <v>0</v>
      </c>
      <c r="R200" s="222">
        <f>Q200*H200</f>
        <v>0</v>
      </c>
      <c r="S200" s="222">
        <v>0</v>
      </c>
      <c r="T200" s="223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24" t="s">
        <v>219</v>
      </c>
      <c r="AT200" s="224" t="s">
        <v>159</v>
      </c>
      <c r="AU200" s="224" t="s">
        <v>81</v>
      </c>
      <c r="AY200" s="18" t="s">
        <v>156</v>
      </c>
      <c r="BE200" s="225">
        <f>IF(N200="základní",J200,0)</f>
        <v>0</v>
      </c>
      <c r="BF200" s="225">
        <f>IF(N200="snížená",J200,0)</f>
        <v>0</v>
      </c>
      <c r="BG200" s="225">
        <f>IF(N200="zákl. přenesená",J200,0)</f>
        <v>0</v>
      </c>
      <c r="BH200" s="225">
        <f>IF(N200="sníž. přenesená",J200,0)</f>
        <v>0</v>
      </c>
      <c r="BI200" s="225">
        <f>IF(N200="nulová",J200,0)</f>
        <v>0</v>
      </c>
      <c r="BJ200" s="18" t="s">
        <v>79</v>
      </c>
      <c r="BK200" s="225">
        <f>ROUND(I200*H200,2)</f>
        <v>0</v>
      </c>
      <c r="BL200" s="18" t="s">
        <v>219</v>
      </c>
      <c r="BM200" s="224" t="s">
        <v>1006</v>
      </c>
    </row>
    <row r="201" spans="1:65" s="2" customFormat="1" ht="12">
      <c r="A201" s="39"/>
      <c r="B201" s="40"/>
      <c r="C201" s="213" t="s">
        <v>512</v>
      </c>
      <c r="D201" s="213" t="s">
        <v>159</v>
      </c>
      <c r="E201" s="214" t="s">
        <v>533</v>
      </c>
      <c r="F201" s="215" t="s">
        <v>534</v>
      </c>
      <c r="G201" s="216" t="s">
        <v>172</v>
      </c>
      <c r="H201" s="217">
        <v>2</v>
      </c>
      <c r="I201" s="218"/>
      <c r="J201" s="219">
        <f>ROUND(I201*H201,2)</f>
        <v>0</v>
      </c>
      <c r="K201" s="215" t="s">
        <v>163</v>
      </c>
      <c r="L201" s="45"/>
      <c r="M201" s="220" t="s">
        <v>19</v>
      </c>
      <c r="N201" s="221" t="s">
        <v>43</v>
      </c>
      <c r="O201" s="85"/>
      <c r="P201" s="222">
        <f>O201*H201</f>
        <v>0</v>
      </c>
      <c r="Q201" s="222">
        <v>0</v>
      </c>
      <c r="R201" s="222">
        <f>Q201*H201</f>
        <v>0</v>
      </c>
      <c r="S201" s="222">
        <v>0</v>
      </c>
      <c r="T201" s="223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24" t="s">
        <v>219</v>
      </c>
      <c r="AT201" s="224" t="s">
        <v>159</v>
      </c>
      <c r="AU201" s="224" t="s">
        <v>81</v>
      </c>
      <c r="AY201" s="18" t="s">
        <v>156</v>
      </c>
      <c r="BE201" s="225">
        <f>IF(N201="základní",J201,0)</f>
        <v>0</v>
      </c>
      <c r="BF201" s="225">
        <f>IF(N201="snížená",J201,0)</f>
        <v>0</v>
      </c>
      <c r="BG201" s="225">
        <f>IF(N201="zákl. přenesená",J201,0)</f>
        <v>0</v>
      </c>
      <c r="BH201" s="225">
        <f>IF(N201="sníž. přenesená",J201,0)</f>
        <v>0</v>
      </c>
      <c r="BI201" s="225">
        <f>IF(N201="nulová",J201,0)</f>
        <v>0</v>
      </c>
      <c r="BJ201" s="18" t="s">
        <v>79</v>
      </c>
      <c r="BK201" s="225">
        <f>ROUND(I201*H201,2)</f>
        <v>0</v>
      </c>
      <c r="BL201" s="18" t="s">
        <v>219</v>
      </c>
      <c r="BM201" s="224" t="s">
        <v>515</v>
      </c>
    </row>
    <row r="202" spans="1:65" s="2" customFormat="1" ht="12">
      <c r="A202" s="39"/>
      <c r="B202" s="40"/>
      <c r="C202" s="213" t="s">
        <v>516</v>
      </c>
      <c r="D202" s="213" t="s">
        <v>159</v>
      </c>
      <c r="E202" s="214" t="s">
        <v>537</v>
      </c>
      <c r="F202" s="215" t="s">
        <v>1007</v>
      </c>
      <c r="G202" s="216" t="s">
        <v>172</v>
      </c>
      <c r="H202" s="217">
        <v>2</v>
      </c>
      <c r="I202" s="218"/>
      <c r="J202" s="219">
        <f>ROUND(I202*H202,2)</f>
        <v>0</v>
      </c>
      <c r="K202" s="215" t="s">
        <v>19</v>
      </c>
      <c r="L202" s="45"/>
      <c r="M202" s="220" t="s">
        <v>19</v>
      </c>
      <c r="N202" s="221" t="s">
        <v>43</v>
      </c>
      <c r="O202" s="85"/>
      <c r="P202" s="222">
        <f>O202*H202</f>
        <v>0</v>
      </c>
      <c r="Q202" s="222">
        <v>0</v>
      </c>
      <c r="R202" s="222">
        <f>Q202*H202</f>
        <v>0</v>
      </c>
      <c r="S202" s="222">
        <v>0</v>
      </c>
      <c r="T202" s="223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24" t="s">
        <v>219</v>
      </c>
      <c r="AT202" s="224" t="s">
        <v>159</v>
      </c>
      <c r="AU202" s="224" t="s">
        <v>81</v>
      </c>
      <c r="AY202" s="18" t="s">
        <v>156</v>
      </c>
      <c r="BE202" s="225">
        <f>IF(N202="základní",J202,0)</f>
        <v>0</v>
      </c>
      <c r="BF202" s="225">
        <f>IF(N202="snížená",J202,0)</f>
        <v>0</v>
      </c>
      <c r="BG202" s="225">
        <f>IF(N202="zákl. přenesená",J202,0)</f>
        <v>0</v>
      </c>
      <c r="BH202" s="225">
        <f>IF(N202="sníž. přenesená",J202,0)</f>
        <v>0</v>
      </c>
      <c r="BI202" s="225">
        <f>IF(N202="nulová",J202,0)</f>
        <v>0</v>
      </c>
      <c r="BJ202" s="18" t="s">
        <v>79</v>
      </c>
      <c r="BK202" s="225">
        <f>ROUND(I202*H202,2)</f>
        <v>0</v>
      </c>
      <c r="BL202" s="18" t="s">
        <v>219</v>
      </c>
      <c r="BM202" s="224" t="s">
        <v>519</v>
      </c>
    </row>
    <row r="203" spans="1:65" s="2" customFormat="1" ht="12">
      <c r="A203" s="39"/>
      <c r="B203" s="40"/>
      <c r="C203" s="213" t="s">
        <v>520</v>
      </c>
      <c r="D203" s="213" t="s">
        <v>159</v>
      </c>
      <c r="E203" s="214" t="s">
        <v>541</v>
      </c>
      <c r="F203" s="215" t="s">
        <v>542</v>
      </c>
      <c r="G203" s="216" t="s">
        <v>207</v>
      </c>
      <c r="H203" s="217">
        <v>120</v>
      </c>
      <c r="I203" s="218"/>
      <c r="J203" s="219">
        <f>ROUND(I203*H203,2)</f>
        <v>0</v>
      </c>
      <c r="K203" s="215" t="s">
        <v>163</v>
      </c>
      <c r="L203" s="45"/>
      <c r="M203" s="220" t="s">
        <v>19</v>
      </c>
      <c r="N203" s="221" t="s">
        <v>43</v>
      </c>
      <c r="O203" s="85"/>
      <c r="P203" s="222">
        <f>O203*H203</f>
        <v>0</v>
      </c>
      <c r="Q203" s="222">
        <v>0</v>
      </c>
      <c r="R203" s="222">
        <f>Q203*H203</f>
        <v>0</v>
      </c>
      <c r="S203" s="222">
        <v>0</v>
      </c>
      <c r="T203" s="223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24" t="s">
        <v>219</v>
      </c>
      <c r="AT203" s="224" t="s">
        <v>159</v>
      </c>
      <c r="AU203" s="224" t="s">
        <v>81</v>
      </c>
      <c r="AY203" s="18" t="s">
        <v>156</v>
      </c>
      <c r="BE203" s="225">
        <f>IF(N203="základní",J203,0)</f>
        <v>0</v>
      </c>
      <c r="BF203" s="225">
        <f>IF(N203="snížená",J203,0)</f>
        <v>0</v>
      </c>
      <c r="BG203" s="225">
        <f>IF(N203="zákl. přenesená",J203,0)</f>
        <v>0</v>
      </c>
      <c r="BH203" s="225">
        <f>IF(N203="sníž. přenesená",J203,0)</f>
        <v>0</v>
      </c>
      <c r="BI203" s="225">
        <f>IF(N203="nulová",J203,0)</f>
        <v>0</v>
      </c>
      <c r="BJ203" s="18" t="s">
        <v>79</v>
      </c>
      <c r="BK203" s="225">
        <f>ROUND(I203*H203,2)</f>
        <v>0</v>
      </c>
      <c r="BL203" s="18" t="s">
        <v>219</v>
      </c>
      <c r="BM203" s="224" t="s">
        <v>523</v>
      </c>
    </row>
    <row r="204" spans="1:65" s="2" customFormat="1" ht="16.5" customHeight="1">
      <c r="A204" s="39"/>
      <c r="B204" s="40"/>
      <c r="C204" s="213" t="s">
        <v>524</v>
      </c>
      <c r="D204" s="213" t="s">
        <v>159</v>
      </c>
      <c r="E204" s="214" t="s">
        <v>545</v>
      </c>
      <c r="F204" s="215" t="s">
        <v>546</v>
      </c>
      <c r="G204" s="216" t="s">
        <v>207</v>
      </c>
      <c r="H204" s="217">
        <v>120</v>
      </c>
      <c r="I204" s="218"/>
      <c r="J204" s="219">
        <f>ROUND(I204*H204,2)</f>
        <v>0</v>
      </c>
      <c r="K204" s="215" t="s">
        <v>19</v>
      </c>
      <c r="L204" s="45"/>
      <c r="M204" s="220" t="s">
        <v>19</v>
      </c>
      <c r="N204" s="221" t="s">
        <v>43</v>
      </c>
      <c r="O204" s="85"/>
      <c r="P204" s="222">
        <f>O204*H204</f>
        <v>0</v>
      </c>
      <c r="Q204" s="222">
        <v>0</v>
      </c>
      <c r="R204" s="222">
        <f>Q204*H204</f>
        <v>0</v>
      </c>
      <c r="S204" s="222">
        <v>0</v>
      </c>
      <c r="T204" s="223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24" t="s">
        <v>219</v>
      </c>
      <c r="AT204" s="224" t="s">
        <v>159</v>
      </c>
      <c r="AU204" s="224" t="s">
        <v>81</v>
      </c>
      <c r="AY204" s="18" t="s">
        <v>156</v>
      </c>
      <c r="BE204" s="225">
        <f>IF(N204="základní",J204,0)</f>
        <v>0</v>
      </c>
      <c r="BF204" s="225">
        <f>IF(N204="snížená",J204,0)</f>
        <v>0</v>
      </c>
      <c r="BG204" s="225">
        <f>IF(N204="zákl. přenesená",J204,0)</f>
        <v>0</v>
      </c>
      <c r="BH204" s="225">
        <f>IF(N204="sníž. přenesená",J204,0)</f>
        <v>0</v>
      </c>
      <c r="BI204" s="225">
        <f>IF(N204="nulová",J204,0)</f>
        <v>0</v>
      </c>
      <c r="BJ204" s="18" t="s">
        <v>79</v>
      </c>
      <c r="BK204" s="225">
        <f>ROUND(I204*H204,2)</f>
        <v>0</v>
      </c>
      <c r="BL204" s="18" t="s">
        <v>219</v>
      </c>
      <c r="BM204" s="224" t="s">
        <v>527</v>
      </c>
    </row>
    <row r="205" spans="1:65" s="2" customFormat="1" ht="12">
      <c r="A205" s="39"/>
      <c r="B205" s="40"/>
      <c r="C205" s="213" t="s">
        <v>528</v>
      </c>
      <c r="D205" s="213" t="s">
        <v>159</v>
      </c>
      <c r="E205" s="214" t="s">
        <v>549</v>
      </c>
      <c r="F205" s="215" t="s">
        <v>550</v>
      </c>
      <c r="G205" s="216" t="s">
        <v>207</v>
      </c>
      <c r="H205" s="217">
        <v>15</v>
      </c>
      <c r="I205" s="218"/>
      <c r="J205" s="219">
        <f>ROUND(I205*H205,2)</f>
        <v>0</v>
      </c>
      <c r="K205" s="215" t="s">
        <v>163</v>
      </c>
      <c r="L205" s="45"/>
      <c r="M205" s="220" t="s">
        <v>19</v>
      </c>
      <c r="N205" s="221" t="s">
        <v>43</v>
      </c>
      <c r="O205" s="85"/>
      <c r="P205" s="222">
        <f>O205*H205</f>
        <v>0</v>
      </c>
      <c r="Q205" s="222">
        <v>0</v>
      </c>
      <c r="R205" s="222">
        <f>Q205*H205</f>
        <v>0</v>
      </c>
      <c r="S205" s="222">
        <v>0</v>
      </c>
      <c r="T205" s="223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24" t="s">
        <v>219</v>
      </c>
      <c r="AT205" s="224" t="s">
        <v>159</v>
      </c>
      <c r="AU205" s="224" t="s">
        <v>81</v>
      </c>
      <c r="AY205" s="18" t="s">
        <v>156</v>
      </c>
      <c r="BE205" s="225">
        <f>IF(N205="základní",J205,0)</f>
        <v>0</v>
      </c>
      <c r="BF205" s="225">
        <f>IF(N205="snížená",J205,0)</f>
        <v>0</v>
      </c>
      <c r="BG205" s="225">
        <f>IF(N205="zákl. přenesená",J205,0)</f>
        <v>0</v>
      </c>
      <c r="BH205" s="225">
        <f>IF(N205="sníž. přenesená",J205,0)</f>
        <v>0</v>
      </c>
      <c r="BI205" s="225">
        <f>IF(N205="nulová",J205,0)</f>
        <v>0</v>
      </c>
      <c r="BJ205" s="18" t="s">
        <v>79</v>
      </c>
      <c r="BK205" s="225">
        <f>ROUND(I205*H205,2)</f>
        <v>0</v>
      </c>
      <c r="BL205" s="18" t="s">
        <v>219</v>
      </c>
      <c r="BM205" s="224" t="s">
        <v>531</v>
      </c>
    </row>
    <row r="206" spans="1:65" s="2" customFormat="1" ht="16.5" customHeight="1">
      <c r="A206" s="39"/>
      <c r="B206" s="40"/>
      <c r="C206" s="213" t="s">
        <v>532</v>
      </c>
      <c r="D206" s="213" t="s">
        <v>159</v>
      </c>
      <c r="E206" s="214" t="s">
        <v>553</v>
      </c>
      <c r="F206" s="215" t="s">
        <v>554</v>
      </c>
      <c r="G206" s="216" t="s">
        <v>207</v>
      </c>
      <c r="H206" s="217">
        <v>15</v>
      </c>
      <c r="I206" s="218"/>
      <c r="J206" s="219">
        <f>ROUND(I206*H206,2)</f>
        <v>0</v>
      </c>
      <c r="K206" s="215" t="s">
        <v>19</v>
      </c>
      <c r="L206" s="45"/>
      <c r="M206" s="220" t="s">
        <v>19</v>
      </c>
      <c r="N206" s="221" t="s">
        <v>43</v>
      </c>
      <c r="O206" s="85"/>
      <c r="P206" s="222">
        <f>O206*H206</f>
        <v>0</v>
      </c>
      <c r="Q206" s="222">
        <v>0</v>
      </c>
      <c r="R206" s="222">
        <f>Q206*H206</f>
        <v>0</v>
      </c>
      <c r="S206" s="222">
        <v>0</v>
      </c>
      <c r="T206" s="223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24" t="s">
        <v>219</v>
      </c>
      <c r="AT206" s="224" t="s">
        <v>159</v>
      </c>
      <c r="AU206" s="224" t="s">
        <v>81</v>
      </c>
      <c r="AY206" s="18" t="s">
        <v>156</v>
      </c>
      <c r="BE206" s="225">
        <f>IF(N206="základní",J206,0)</f>
        <v>0</v>
      </c>
      <c r="BF206" s="225">
        <f>IF(N206="snížená",J206,0)</f>
        <v>0</v>
      </c>
      <c r="BG206" s="225">
        <f>IF(N206="zákl. přenesená",J206,0)</f>
        <v>0</v>
      </c>
      <c r="BH206" s="225">
        <f>IF(N206="sníž. přenesená",J206,0)</f>
        <v>0</v>
      </c>
      <c r="BI206" s="225">
        <f>IF(N206="nulová",J206,0)</f>
        <v>0</v>
      </c>
      <c r="BJ206" s="18" t="s">
        <v>79</v>
      </c>
      <c r="BK206" s="225">
        <f>ROUND(I206*H206,2)</f>
        <v>0</v>
      </c>
      <c r="BL206" s="18" t="s">
        <v>219</v>
      </c>
      <c r="BM206" s="224" t="s">
        <v>535</v>
      </c>
    </row>
    <row r="207" spans="1:65" s="2" customFormat="1" ht="12">
      <c r="A207" s="39"/>
      <c r="B207" s="40"/>
      <c r="C207" s="213" t="s">
        <v>536</v>
      </c>
      <c r="D207" s="213" t="s">
        <v>159</v>
      </c>
      <c r="E207" s="214" t="s">
        <v>565</v>
      </c>
      <c r="F207" s="215" t="s">
        <v>566</v>
      </c>
      <c r="G207" s="216" t="s">
        <v>207</v>
      </c>
      <c r="H207" s="217">
        <v>80</v>
      </c>
      <c r="I207" s="218"/>
      <c r="J207" s="219">
        <f>ROUND(I207*H207,2)</f>
        <v>0</v>
      </c>
      <c r="K207" s="215" t="s">
        <v>19</v>
      </c>
      <c r="L207" s="45"/>
      <c r="M207" s="220" t="s">
        <v>19</v>
      </c>
      <c r="N207" s="221" t="s">
        <v>43</v>
      </c>
      <c r="O207" s="85"/>
      <c r="P207" s="222">
        <f>O207*H207</f>
        <v>0</v>
      </c>
      <c r="Q207" s="222">
        <v>0</v>
      </c>
      <c r="R207" s="222">
        <f>Q207*H207</f>
        <v>0</v>
      </c>
      <c r="S207" s="222">
        <v>0</v>
      </c>
      <c r="T207" s="223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24" t="s">
        <v>219</v>
      </c>
      <c r="AT207" s="224" t="s">
        <v>159</v>
      </c>
      <c r="AU207" s="224" t="s">
        <v>81</v>
      </c>
      <c r="AY207" s="18" t="s">
        <v>156</v>
      </c>
      <c r="BE207" s="225">
        <f>IF(N207="základní",J207,0)</f>
        <v>0</v>
      </c>
      <c r="BF207" s="225">
        <f>IF(N207="snížená",J207,0)</f>
        <v>0</v>
      </c>
      <c r="BG207" s="225">
        <f>IF(N207="zákl. přenesená",J207,0)</f>
        <v>0</v>
      </c>
      <c r="BH207" s="225">
        <f>IF(N207="sníž. přenesená",J207,0)</f>
        <v>0</v>
      </c>
      <c r="BI207" s="225">
        <f>IF(N207="nulová",J207,0)</f>
        <v>0</v>
      </c>
      <c r="BJ207" s="18" t="s">
        <v>79</v>
      </c>
      <c r="BK207" s="225">
        <f>ROUND(I207*H207,2)</f>
        <v>0</v>
      </c>
      <c r="BL207" s="18" t="s">
        <v>219</v>
      </c>
      <c r="BM207" s="224" t="s">
        <v>539</v>
      </c>
    </row>
    <row r="208" spans="1:65" s="2" customFormat="1" ht="12">
      <c r="A208" s="39"/>
      <c r="B208" s="40"/>
      <c r="C208" s="213" t="s">
        <v>540</v>
      </c>
      <c r="D208" s="213" t="s">
        <v>159</v>
      </c>
      <c r="E208" s="214" t="s">
        <v>569</v>
      </c>
      <c r="F208" s="215" t="s">
        <v>570</v>
      </c>
      <c r="G208" s="216" t="s">
        <v>207</v>
      </c>
      <c r="H208" s="217">
        <v>80</v>
      </c>
      <c r="I208" s="218"/>
      <c r="J208" s="219">
        <f>ROUND(I208*H208,2)</f>
        <v>0</v>
      </c>
      <c r="K208" s="215" t="s">
        <v>163</v>
      </c>
      <c r="L208" s="45"/>
      <c r="M208" s="220" t="s">
        <v>19</v>
      </c>
      <c r="N208" s="221" t="s">
        <v>43</v>
      </c>
      <c r="O208" s="85"/>
      <c r="P208" s="222">
        <f>O208*H208</f>
        <v>0</v>
      </c>
      <c r="Q208" s="222">
        <v>0</v>
      </c>
      <c r="R208" s="222">
        <f>Q208*H208</f>
        <v>0</v>
      </c>
      <c r="S208" s="222">
        <v>0</v>
      </c>
      <c r="T208" s="223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24" t="s">
        <v>219</v>
      </c>
      <c r="AT208" s="224" t="s">
        <v>159</v>
      </c>
      <c r="AU208" s="224" t="s">
        <v>81</v>
      </c>
      <c r="AY208" s="18" t="s">
        <v>156</v>
      </c>
      <c r="BE208" s="225">
        <f>IF(N208="základní",J208,0)</f>
        <v>0</v>
      </c>
      <c r="BF208" s="225">
        <f>IF(N208="snížená",J208,0)</f>
        <v>0</v>
      </c>
      <c r="BG208" s="225">
        <f>IF(N208="zákl. přenesená",J208,0)</f>
        <v>0</v>
      </c>
      <c r="BH208" s="225">
        <f>IF(N208="sníž. přenesená",J208,0)</f>
        <v>0</v>
      </c>
      <c r="BI208" s="225">
        <f>IF(N208="nulová",J208,0)</f>
        <v>0</v>
      </c>
      <c r="BJ208" s="18" t="s">
        <v>79</v>
      </c>
      <c r="BK208" s="225">
        <f>ROUND(I208*H208,2)</f>
        <v>0</v>
      </c>
      <c r="BL208" s="18" t="s">
        <v>219</v>
      </c>
      <c r="BM208" s="224" t="s">
        <v>543</v>
      </c>
    </row>
    <row r="209" spans="1:65" s="2" customFormat="1" ht="12">
      <c r="A209" s="39"/>
      <c r="B209" s="40"/>
      <c r="C209" s="213" t="s">
        <v>544</v>
      </c>
      <c r="D209" s="213" t="s">
        <v>159</v>
      </c>
      <c r="E209" s="214" t="s">
        <v>573</v>
      </c>
      <c r="F209" s="215" t="s">
        <v>574</v>
      </c>
      <c r="G209" s="216" t="s">
        <v>207</v>
      </c>
      <c r="H209" s="217">
        <v>150</v>
      </c>
      <c r="I209" s="218"/>
      <c r="J209" s="219">
        <f>ROUND(I209*H209,2)</f>
        <v>0</v>
      </c>
      <c r="K209" s="215" t="s">
        <v>19</v>
      </c>
      <c r="L209" s="45"/>
      <c r="M209" s="220" t="s">
        <v>19</v>
      </c>
      <c r="N209" s="221" t="s">
        <v>43</v>
      </c>
      <c r="O209" s="85"/>
      <c r="P209" s="222">
        <f>O209*H209</f>
        <v>0</v>
      </c>
      <c r="Q209" s="222">
        <v>0</v>
      </c>
      <c r="R209" s="222">
        <f>Q209*H209</f>
        <v>0</v>
      </c>
      <c r="S209" s="222">
        <v>0</v>
      </c>
      <c r="T209" s="223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24" t="s">
        <v>219</v>
      </c>
      <c r="AT209" s="224" t="s">
        <v>159</v>
      </c>
      <c r="AU209" s="224" t="s">
        <v>81</v>
      </c>
      <c r="AY209" s="18" t="s">
        <v>156</v>
      </c>
      <c r="BE209" s="225">
        <f>IF(N209="základní",J209,0)</f>
        <v>0</v>
      </c>
      <c r="BF209" s="225">
        <f>IF(N209="snížená",J209,0)</f>
        <v>0</v>
      </c>
      <c r="BG209" s="225">
        <f>IF(N209="zákl. přenesená",J209,0)</f>
        <v>0</v>
      </c>
      <c r="BH209" s="225">
        <f>IF(N209="sníž. přenesená",J209,0)</f>
        <v>0</v>
      </c>
      <c r="BI209" s="225">
        <f>IF(N209="nulová",J209,0)</f>
        <v>0</v>
      </c>
      <c r="BJ209" s="18" t="s">
        <v>79</v>
      </c>
      <c r="BK209" s="225">
        <f>ROUND(I209*H209,2)</f>
        <v>0</v>
      </c>
      <c r="BL209" s="18" t="s">
        <v>219</v>
      </c>
      <c r="BM209" s="224" t="s">
        <v>547</v>
      </c>
    </row>
    <row r="210" spans="1:65" s="2" customFormat="1" ht="12">
      <c r="A210" s="39"/>
      <c r="B210" s="40"/>
      <c r="C210" s="213" t="s">
        <v>548</v>
      </c>
      <c r="D210" s="213" t="s">
        <v>159</v>
      </c>
      <c r="E210" s="214" t="s">
        <v>577</v>
      </c>
      <c r="F210" s="215" t="s">
        <v>578</v>
      </c>
      <c r="G210" s="216" t="s">
        <v>207</v>
      </c>
      <c r="H210" s="217">
        <v>150</v>
      </c>
      <c r="I210" s="218"/>
      <c r="J210" s="219">
        <f>ROUND(I210*H210,2)</f>
        <v>0</v>
      </c>
      <c r="K210" s="215" t="s">
        <v>163</v>
      </c>
      <c r="L210" s="45"/>
      <c r="M210" s="220" t="s">
        <v>19</v>
      </c>
      <c r="N210" s="221" t="s">
        <v>43</v>
      </c>
      <c r="O210" s="85"/>
      <c r="P210" s="222">
        <f>O210*H210</f>
        <v>0</v>
      </c>
      <c r="Q210" s="222">
        <v>0</v>
      </c>
      <c r="R210" s="222">
        <f>Q210*H210</f>
        <v>0</v>
      </c>
      <c r="S210" s="222">
        <v>0</v>
      </c>
      <c r="T210" s="223">
        <f>S210*H210</f>
        <v>0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R210" s="224" t="s">
        <v>219</v>
      </c>
      <c r="AT210" s="224" t="s">
        <v>159</v>
      </c>
      <c r="AU210" s="224" t="s">
        <v>81</v>
      </c>
      <c r="AY210" s="18" t="s">
        <v>156</v>
      </c>
      <c r="BE210" s="225">
        <f>IF(N210="základní",J210,0)</f>
        <v>0</v>
      </c>
      <c r="BF210" s="225">
        <f>IF(N210="snížená",J210,0)</f>
        <v>0</v>
      </c>
      <c r="BG210" s="225">
        <f>IF(N210="zákl. přenesená",J210,0)</f>
        <v>0</v>
      </c>
      <c r="BH210" s="225">
        <f>IF(N210="sníž. přenesená",J210,0)</f>
        <v>0</v>
      </c>
      <c r="BI210" s="225">
        <f>IF(N210="nulová",J210,0)</f>
        <v>0</v>
      </c>
      <c r="BJ210" s="18" t="s">
        <v>79</v>
      </c>
      <c r="BK210" s="225">
        <f>ROUND(I210*H210,2)</f>
        <v>0</v>
      </c>
      <c r="BL210" s="18" t="s">
        <v>219</v>
      </c>
      <c r="BM210" s="224" t="s">
        <v>551</v>
      </c>
    </row>
    <row r="211" spans="1:65" s="2" customFormat="1" ht="44.25" customHeight="1">
      <c r="A211" s="39"/>
      <c r="B211" s="40"/>
      <c r="C211" s="213" t="s">
        <v>552</v>
      </c>
      <c r="D211" s="213" t="s">
        <v>159</v>
      </c>
      <c r="E211" s="214" t="s">
        <v>581</v>
      </c>
      <c r="F211" s="215" t="s">
        <v>582</v>
      </c>
      <c r="G211" s="216" t="s">
        <v>172</v>
      </c>
      <c r="H211" s="217">
        <v>1</v>
      </c>
      <c r="I211" s="218"/>
      <c r="J211" s="219">
        <f>ROUND(I211*H211,2)</f>
        <v>0</v>
      </c>
      <c r="K211" s="215" t="s">
        <v>163</v>
      </c>
      <c r="L211" s="45"/>
      <c r="M211" s="220" t="s">
        <v>19</v>
      </c>
      <c r="N211" s="221" t="s">
        <v>43</v>
      </c>
      <c r="O211" s="85"/>
      <c r="P211" s="222">
        <f>O211*H211</f>
        <v>0</v>
      </c>
      <c r="Q211" s="222">
        <v>0</v>
      </c>
      <c r="R211" s="222">
        <f>Q211*H211</f>
        <v>0</v>
      </c>
      <c r="S211" s="222">
        <v>0</v>
      </c>
      <c r="T211" s="223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24" t="s">
        <v>219</v>
      </c>
      <c r="AT211" s="224" t="s">
        <v>159</v>
      </c>
      <c r="AU211" s="224" t="s">
        <v>81</v>
      </c>
      <c r="AY211" s="18" t="s">
        <v>156</v>
      </c>
      <c r="BE211" s="225">
        <f>IF(N211="základní",J211,0)</f>
        <v>0</v>
      </c>
      <c r="BF211" s="225">
        <f>IF(N211="snížená",J211,0)</f>
        <v>0</v>
      </c>
      <c r="BG211" s="225">
        <f>IF(N211="zákl. přenesená",J211,0)</f>
        <v>0</v>
      </c>
      <c r="BH211" s="225">
        <f>IF(N211="sníž. přenesená",J211,0)</f>
        <v>0</v>
      </c>
      <c r="BI211" s="225">
        <f>IF(N211="nulová",J211,0)</f>
        <v>0</v>
      </c>
      <c r="BJ211" s="18" t="s">
        <v>79</v>
      </c>
      <c r="BK211" s="225">
        <f>ROUND(I211*H211,2)</f>
        <v>0</v>
      </c>
      <c r="BL211" s="18" t="s">
        <v>219</v>
      </c>
      <c r="BM211" s="224" t="s">
        <v>555</v>
      </c>
    </row>
    <row r="212" spans="1:63" s="12" customFormat="1" ht="22.8" customHeight="1">
      <c r="A212" s="12"/>
      <c r="B212" s="197"/>
      <c r="C212" s="198"/>
      <c r="D212" s="199" t="s">
        <v>71</v>
      </c>
      <c r="E212" s="211" t="s">
        <v>1008</v>
      </c>
      <c r="F212" s="211" t="s">
        <v>1009</v>
      </c>
      <c r="G212" s="198"/>
      <c r="H212" s="198"/>
      <c r="I212" s="201"/>
      <c r="J212" s="212">
        <f>BK212</f>
        <v>0</v>
      </c>
      <c r="K212" s="198"/>
      <c r="L212" s="203"/>
      <c r="M212" s="204"/>
      <c r="N212" s="205"/>
      <c r="O212" s="205"/>
      <c r="P212" s="206">
        <f>SUM(P213:P223)</f>
        <v>0</v>
      </c>
      <c r="Q212" s="205"/>
      <c r="R212" s="206">
        <f>SUM(R213:R223)</f>
        <v>0</v>
      </c>
      <c r="S212" s="205"/>
      <c r="T212" s="207">
        <f>SUM(T213:T223)</f>
        <v>0</v>
      </c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R212" s="208" t="s">
        <v>79</v>
      </c>
      <c r="AT212" s="209" t="s">
        <v>71</v>
      </c>
      <c r="AU212" s="209" t="s">
        <v>79</v>
      </c>
      <c r="AY212" s="208" t="s">
        <v>156</v>
      </c>
      <c r="BK212" s="210">
        <f>SUM(BK213:BK223)</f>
        <v>0</v>
      </c>
    </row>
    <row r="213" spans="1:65" s="2" customFormat="1" ht="12">
      <c r="A213" s="39"/>
      <c r="B213" s="40"/>
      <c r="C213" s="213" t="s">
        <v>556</v>
      </c>
      <c r="D213" s="213" t="s">
        <v>159</v>
      </c>
      <c r="E213" s="214" t="s">
        <v>459</v>
      </c>
      <c r="F213" s="215" t="s">
        <v>460</v>
      </c>
      <c r="G213" s="216" t="s">
        <v>172</v>
      </c>
      <c r="H213" s="217">
        <v>1</v>
      </c>
      <c r="I213" s="218"/>
      <c r="J213" s="219">
        <f>ROUND(I213*H213,2)</f>
        <v>0</v>
      </c>
      <c r="K213" s="215" t="s">
        <v>163</v>
      </c>
      <c r="L213" s="45"/>
      <c r="M213" s="220" t="s">
        <v>19</v>
      </c>
      <c r="N213" s="221" t="s">
        <v>43</v>
      </c>
      <c r="O213" s="85"/>
      <c r="P213" s="222">
        <f>O213*H213</f>
        <v>0</v>
      </c>
      <c r="Q213" s="222">
        <v>0</v>
      </c>
      <c r="R213" s="222">
        <f>Q213*H213</f>
        <v>0</v>
      </c>
      <c r="S213" s="222">
        <v>0</v>
      </c>
      <c r="T213" s="223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24" t="s">
        <v>164</v>
      </c>
      <c r="AT213" s="224" t="s">
        <v>159</v>
      </c>
      <c r="AU213" s="224" t="s">
        <v>81</v>
      </c>
      <c r="AY213" s="18" t="s">
        <v>156</v>
      </c>
      <c r="BE213" s="225">
        <f>IF(N213="základní",J213,0)</f>
        <v>0</v>
      </c>
      <c r="BF213" s="225">
        <f>IF(N213="snížená",J213,0)</f>
        <v>0</v>
      </c>
      <c r="BG213" s="225">
        <f>IF(N213="zákl. přenesená",J213,0)</f>
        <v>0</v>
      </c>
      <c r="BH213" s="225">
        <f>IF(N213="sníž. přenesená",J213,0)</f>
        <v>0</v>
      </c>
      <c r="BI213" s="225">
        <f>IF(N213="nulová",J213,0)</f>
        <v>0</v>
      </c>
      <c r="BJ213" s="18" t="s">
        <v>79</v>
      </c>
      <c r="BK213" s="225">
        <f>ROUND(I213*H213,2)</f>
        <v>0</v>
      </c>
      <c r="BL213" s="18" t="s">
        <v>164</v>
      </c>
      <c r="BM213" s="224" t="s">
        <v>559</v>
      </c>
    </row>
    <row r="214" spans="1:65" s="2" customFormat="1" ht="12">
      <c r="A214" s="39"/>
      <c r="B214" s="40"/>
      <c r="C214" s="213" t="s">
        <v>560</v>
      </c>
      <c r="D214" s="213" t="s">
        <v>159</v>
      </c>
      <c r="E214" s="214" t="s">
        <v>1010</v>
      </c>
      <c r="F214" s="215" t="s">
        <v>1011</v>
      </c>
      <c r="G214" s="216" t="s">
        <v>172</v>
      </c>
      <c r="H214" s="217">
        <v>1</v>
      </c>
      <c r="I214" s="218"/>
      <c r="J214" s="219">
        <f>ROUND(I214*H214,2)</f>
        <v>0</v>
      </c>
      <c r="K214" s="215" t="s">
        <v>19</v>
      </c>
      <c r="L214" s="45"/>
      <c r="M214" s="220" t="s">
        <v>19</v>
      </c>
      <c r="N214" s="221" t="s">
        <v>43</v>
      </c>
      <c r="O214" s="85"/>
      <c r="P214" s="222">
        <f>O214*H214</f>
        <v>0</v>
      </c>
      <c r="Q214" s="222">
        <v>0</v>
      </c>
      <c r="R214" s="222">
        <f>Q214*H214</f>
        <v>0</v>
      </c>
      <c r="S214" s="222">
        <v>0</v>
      </c>
      <c r="T214" s="223">
        <f>S214*H214</f>
        <v>0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24" t="s">
        <v>164</v>
      </c>
      <c r="AT214" s="224" t="s">
        <v>159</v>
      </c>
      <c r="AU214" s="224" t="s">
        <v>81</v>
      </c>
      <c r="AY214" s="18" t="s">
        <v>156</v>
      </c>
      <c r="BE214" s="225">
        <f>IF(N214="základní",J214,0)</f>
        <v>0</v>
      </c>
      <c r="BF214" s="225">
        <f>IF(N214="snížená",J214,0)</f>
        <v>0</v>
      </c>
      <c r="BG214" s="225">
        <f>IF(N214="zákl. přenesená",J214,0)</f>
        <v>0</v>
      </c>
      <c r="BH214" s="225">
        <f>IF(N214="sníž. přenesená",J214,0)</f>
        <v>0</v>
      </c>
      <c r="BI214" s="225">
        <f>IF(N214="nulová",J214,0)</f>
        <v>0</v>
      </c>
      <c r="BJ214" s="18" t="s">
        <v>79</v>
      </c>
      <c r="BK214" s="225">
        <f>ROUND(I214*H214,2)</f>
        <v>0</v>
      </c>
      <c r="BL214" s="18" t="s">
        <v>164</v>
      </c>
      <c r="BM214" s="224" t="s">
        <v>563</v>
      </c>
    </row>
    <row r="215" spans="1:65" s="2" customFormat="1" ht="12">
      <c r="A215" s="39"/>
      <c r="B215" s="40"/>
      <c r="C215" s="213" t="s">
        <v>564</v>
      </c>
      <c r="D215" s="213" t="s">
        <v>159</v>
      </c>
      <c r="E215" s="214" t="s">
        <v>1012</v>
      </c>
      <c r="F215" s="215" t="s">
        <v>1013</v>
      </c>
      <c r="G215" s="216" t="s">
        <v>172</v>
      </c>
      <c r="H215" s="217">
        <v>1</v>
      </c>
      <c r="I215" s="218"/>
      <c r="J215" s="219">
        <f>ROUND(I215*H215,2)</f>
        <v>0</v>
      </c>
      <c r="K215" s="215" t="s">
        <v>163</v>
      </c>
      <c r="L215" s="45"/>
      <c r="M215" s="220" t="s">
        <v>19</v>
      </c>
      <c r="N215" s="221" t="s">
        <v>43</v>
      </c>
      <c r="O215" s="85"/>
      <c r="P215" s="222">
        <f>O215*H215</f>
        <v>0</v>
      </c>
      <c r="Q215" s="222">
        <v>0</v>
      </c>
      <c r="R215" s="222">
        <f>Q215*H215</f>
        <v>0</v>
      </c>
      <c r="S215" s="222">
        <v>0</v>
      </c>
      <c r="T215" s="223">
        <f>S215*H215</f>
        <v>0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24" t="s">
        <v>164</v>
      </c>
      <c r="AT215" s="224" t="s">
        <v>159</v>
      </c>
      <c r="AU215" s="224" t="s">
        <v>81</v>
      </c>
      <c r="AY215" s="18" t="s">
        <v>156</v>
      </c>
      <c r="BE215" s="225">
        <f>IF(N215="základní",J215,0)</f>
        <v>0</v>
      </c>
      <c r="BF215" s="225">
        <f>IF(N215="snížená",J215,0)</f>
        <v>0</v>
      </c>
      <c r="BG215" s="225">
        <f>IF(N215="zákl. přenesená",J215,0)</f>
        <v>0</v>
      </c>
      <c r="BH215" s="225">
        <f>IF(N215="sníž. přenesená",J215,0)</f>
        <v>0</v>
      </c>
      <c r="BI215" s="225">
        <f>IF(N215="nulová",J215,0)</f>
        <v>0</v>
      </c>
      <c r="BJ215" s="18" t="s">
        <v>79</v>
      </c>
      <c r="BK215" s="225">
        <f>ROUND(I215*H215,2)</f>
        <v>0</v>
      </c>
      <c r="BL215" s="18" t="s">
        <v>164</v>
      </c>
      <c r="BM215" s="224" t="s">
        <v>575</v>
      </c>
    </row>
    <row r="216" spans="1:65" s="2" customFormat="1" ht="16.5" customHeight="1">
      <c r="A216" s="39"/>
      <c r="B216" s="40"/>
      <c r="C216" s="213" t="s">
        <v>568</v>
      </c>
      <c r="D216" s="213" t="s">
        <v>159</v>
      </c>
      <c r="E216" s="214" t="s">
        <v>1014</v>
      </c>
      <c r="F216" s="215" t="s">
        <v>1015</v>
      </c>
      <c r="G216" s="216" t="s">
        <v>172</v>
      </c>
      <c r="H216" s="217">
        <v>1</v>
      </c>
      <c r="I216" s="218"/>
      <c r="J216" s="219">
        <f>ROUND(I216*H216,2)</f>
        <v>0</v>
      </c>
      <c r="K216" s="215" t="s">
        <v>19</v>
      </c>
      <c r="L216" s="45"/>
      <c r="M216" s="220" t="s">
        <v>19</v>
      </c>
      <c r="N216" s="221" t="s">
        <v>43</v>
      </c>
      <c r="O216" s="85"/>
      <c r="P216" s="222">
        <f>O216*H216</f>
        <v>0</v>
      </c>
      <c r="Q216" s="222">
        <v>0</v>
      </c>
      <c r="R216" s="222">
        <f>Q216*H216</f>
        <v>0</v>
      </c>
      <c r="S216" s="222">
        <v>0</v>
      </c>
      <c r="T216" s="223">
        <f>S216*H216</f>
        <v>0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24" t="s">
        <v>164</v>
      </c>
      <c r="AT216" s="224" t="s">
        <v>159</v>
      </c>
      <c r="AU216" s="224" t="s">
        <v>81</v>
      </c>
      <c r="AY216" s="18" t="s">
        <v>156</v>
      </c>
      <c r="BE216" s="225">
        <f>IF(N216="základní",J216,0)</f>
        <v>0</v>
      </c>
      <c r="BF216" s="225">
        <f>IF(N216="snížená",J216,0)</f>
        <v>0</v>
      </c>
      <c r="BG216" s="225">
        <f>IF(N216="zákl. přenesená",J216,0)</f>
        <v>0</v>
      </c>
      <c r="BH216" s="225">
        <f>IF(N216="sníž. přenesená",J216,0)</f>
        <v>0</v>
      </c>
      <c r="BI216" s="225">
        <f>IF(N216="nulová",J216,0)</f>
        <v>0</v>
      </c>
      <c r="BJ216" s="18" t="s">
        <v>79</v>
      </c>
      <c r="BK216" s="225">
        <f>ROUND(I216*H216,2)</f>
        <v>0</v>
      </c>
      <c r="BL216" s="18" t="s">
        <v>164</v>
      </c>
      <c r="BM216" s="224" t="s">
        <v>579</v>
      </c>
    </row>
    <row r="217" spans="1:65" s="2" customFormat="1" ht="16.5" customHeight="1">
      <c r="A217" s="39"/>
      <c r="B217" s="40"/>
      <c r="C217" s="213" t="s">
        <v>572</v>
      </c>
      <c r="D217" s="213" t="s">
        <v>159</v>
      </c>
      <c r="E217" s="214" t="s">
        <v>1016</v>
      </c>
      <c r="F217" s="215" t="s">
        <v>1017</v>
      </c>
      <c r="G217" s="216" t="s">
        <v>172</v>
      </c>
      <c r="H217" s="217">
        <v>1</v>
      </c>
      <c r="I217" s="218"/>
      <c r="J217" s="219">
        <f>ROUND(I217*H217,2)</f>
        <v>0</v>
      </c>
      <c r="K217" s="215" t="s">
        <v>19</v>
      </c>
      <c r="L217" s="45"/>
      <c r="M217" s="220" t="s">
        <v>19</v>
      </c>
      <c r="N217" s="221" t="s">
        <v>43</v>
      </c>
      <c r="O217" s="85"/>
      <c r="P217" s="222">
        <f>O217*H217</f>
        <v>0</v>
      </c>
      <c r="Q217" s="222">
        <v>0</v>
      </c>
      <c r="R217" s="222">
        <f>Q217*H217</f>
        <v>0</v>
      </c>
      <c r="S217" s="222">
        <v>0</v>
      </c>
      <c r="T217" s="223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24" t="s">
        <v>164</v>
      </c>
      <c r="AT217" s="224" t="s">
        <v>159</v>
      </c>
      <c r="AU217" s="224" t="s">
        <v>81</v>
      </c>
      <c r="AY217" s="18" t="s">
        <v>156</v>
      </c>
      <c r="BE217" s="225">
        <f>IF(N217="základní",J217,0)</f>
        <v>0</v>
      </c>
      <c r="BF217" s="225">
        <f>IF(N217="snížená",J217,0)</f>
        <v>0</v>
      </c>
      <c r="BG217" s="225">
        <f>IF(N217="zákl. přenesená",J217,0)</f>
        <v>0</v>
      </c>
      <c r="BH217" s="225">
        <f>IF(N217="sníž. přenesená",J217,0)</f>
        <v>0</v>
      </c>
      <c r="BI217" s="225">
        <f>IF(N217="nulová",J217,0)</f>
        <v>0</v>
      </c>
      <c r="BJ217" s="18" t="s">
        <v>79</v>
      </c>
      <c r="BK217" s="225">
        <f>ROUND(I217*H217,2)</f>
        <v>0</v>
      </c>
      <c r="BL217" s="18" t="s">
        <v>164</v>
      </c>
      <c r="BM217" s="224" t="s">
        <v>583</v>
      </c>
    </row>
    <row r="218" spans="1:65" s="2" customFormat="1" ht="12">
      <c r="A218" s="39"/>
      <c r="B218" s="40"/>
      <c r="C218" s="213" t="s">
        <v>576</v>
      </c>
      <c r="D218" s="213" t="s">
        <v>159</v>
      </c>
      <c r="E218" s="214" t="s">
        <v>1018</v>
      </c>
      <c r="F218" s="215" t="s">
        <v>1019</v>
      </c>
      <c r="G218" s="216" t="s">
        <v>172</v>
      </c>
      <c r="H218" s="217">
        <v>1</v>
      </c>
      <c r="I218" s="218"/>
      <c r="J218" s="219">
        <f>ROUND(I218*H218,2)</f>
        <v>0</v>
      </c>
      <c r="K218" s="215" t="s">
        <v>163</v>
      </c>
      <c r="L218" s="45"/>
      <c r="M218" s="220" t="s">
        <v>19</v>
      </c>
      <c r="N218" s="221" t="s">
        <v>43</v>
      </c>
      <c r="O218" s="85"/>
      <c r="P218" s="222">
        <f>O218*H218</f>
        <v>0</v>
      </c>
      <c r="Q218" s="222">
        <v>0</v>
      </c>
      <c r="R218" s="222">
        <f>Q218*H218</f>
        <v>0</v>
      </c>
      <c r="S218" s="222">
        <v>0</v>
      </c>
      <c r="T218" s="223">
        <f>S218*H218</f>
        <v>0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R218" s="224" t="s">
        <v>164</v>
      </c>
      <c r="AT218" s="224" t="s">
        <v>159</v>
      </c>
      <c r="AU218" s="224" t="s">
        <v>81</v>
      </c>
      <c r="AY218" s="18" t="s">
        <v>156</v>
      </c>
      <c r="BE218" s="225">
        <f>IF(N218="základní",J218,0)</f>
        <v>0</v>
      </c>
      <c r="BF218" s="225">
        <f>IF(N218="snížená",J218,0)</f>
        <v>0</v>
      </c>
      <c r="BG218" s="225">
        <f>IF(N218="zákl. přenesená",J218,0)</f>
        <v>0</v>
      </c>
      <c r="BH218" s="225">
        <f>IF(N218="sníž. přenesená",J218,0)</f>
        <v>0</v>
      </c>
      <c r="BI218" s="225">
        <f>IF(N218="nulová",J218,0)</f>
        <v>0</v>
      </c>
      <c r="BJ218" s="18" t="s">
        <v>79</v>
      </c>
      <c r="BK218" s="225">
        <f>ROUND(I218*H218,2)</f>
        <v>0</v>
      </c>
      <c r="BL218" s="18" t="s">
        <v>164</v>
      </c>
      <c r="BM218" s="224" t="s">
        <v>1020</v>
      </c>
    </row>
    <row r="219" spans="1:65" s="2" customFormat="1" ht="16.5" customHeight="1">
      <c r="A219" s="39"/>
      <c r="B219" s="40"/>
      <c r="C219" s="213" t="s">
        <v>580</v>
      </c>
      <c r="D219" s="213" t="s">
        <v>159</v>
      </c>
      <c r="E219" s="214" t="s">
        <v>1021</v>
      </c>
      <c r="F219" s="215" t="s">
        <v>1022</v>
      </c>
      <c r="G219" s="216" t="s">
        <v>172</v>
      </c>
      <c r="H219" s="217">
        <v>1</v>
      </c>
      <c r="I219" s="218"/>
      <c r="J219" s="219">
        <f>ROUND(I219*H219,2)</f>
        <v>0</v>
      </c>
      <c r="K219" s="215" t="s">
        <v>19</v>
      </c>
      <c r="L219" s="45"/>
      <c r="M219" s="220" t="s">
        <v>19</v>
      </c>
      <c r="N219" s="221" t="s">
        <v>43</v>
      </c>
      <c r="O219" s="85"/>
      <c r="P219" s="222">
        <f>O219*H219</f>
        <v>0</v>
      </c>
      <c r="Q219" s="222">
        <v>0</v>
      </c>
      <c r="R219" s="222">
        <f>Q219*H219</f>
        <v>0</v>
      </c>
      <c r="S219" s="222">
        <v>0</v>
      </c>
      <c r="T219" s="223">
        <f>S219*H219</f>
        <v>0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24" t="s">
        <v>164</v>
      </c>
      <c r="AT219" s="224" t="s">
        <v>159</v>
      </c>
      <c r="AU219" s="224" t="s">
        <v>81</v>
      </c>
      <c r="AY219" s="18" t="s">
        <v>156</v>
      </c>
      <c r="BE219" s="225">
        <f>IF(N219="základní",J219,0)</f>
        <v>0</v>
      </c>
      <c r="BF219" s="225">
        <f>IF(N219="snížená",J219,0)</f>
        <v>0</v>
      </c>
      <c r="BG219" s="225">
        <f>IF(N219="zákl. přenesená",J219,0)</f>
        <v>0</v>
      </c>
      <c r="BH219" s="225">
        <f>IF(N219="sníž. přenesená",J219,0)</f>
        <v>0</v>
      </c>
      <c r="BI219" s="225">
        <f>IF(N219="nulová",J219,0)</f>
        <v>0</v>
      </c>
      <c r="BJ219" s="18" t="s">
        <v>79</v>
      </c>
      <c r="BK219" s="225">
        <f>ROUND(I219*H219,2)</f>
        <v>0</v>
      </c>
      <c r="BL219" s="18" t="s">
        <v>164</v>
      </c>
      <c r="BM219" s="224" t="s">
        <v>1023</v>
      </c>
    </row>
    <row r="220" spans="1:65" s="2" customFormat="1" ht="16.5" customHeight="1">
      <c r="A220" s="39"/>
      <c r="B220" s="40"/>
      <c r="C220" s="213" t="s">
        <v>1024</v>
      </c>
      <c r="D220" s="213" t="s">
        <v>159</v>
      </c>
      <c r="E220" s="214" t="s">
        <v>1025</v>
      </c>
      <c r="F220" s="215" t="s">
        <v>1026</v>
      </c>
      <c r="G220" s="216" t="s">
        <v>172</v>
      </c>
      <c r="H220" s="217">
        <v>1</v>
      </c>
      <c r="I220" s="218"/>
      <c r="J220" s="219">
        <f>ROUND(I220*H220,2)</f>
        <v>0</v>
      </c>
      <c r="K220" s="215" t="s">
        <v>19</v>
      </c>
      <c r="L220" s="45"/>
      <c r="M220" s="220" t="s">
        <v>19</v>
      </c>
      <c r="N220" s="221" t="s">
        <v>43</v>
      </c>
      <c r="O220" s="85"/>
      <c r="P220" s="222">
        <f>O220*H220</f>
        <v>0</v>
      </c>
      <c r="Q220" s="222">
        <v>0</v>
      </c>
      <c r="R220" s="222">
        <f>Q220*H220</f>
        <v>0</v>
      </c>
      <c r="S220" s="222">
        <v>0</v>
      </c>
      <c r="T220" s="223">
        <f>S220*H220</f>
        <v>0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224" t="s">
        <v>164</v>
      </c>
      <c r="AT220" s="224" t="s">
        <v>159</v>
      </c>
      <c r="AU220" s="224" t="s">
        <v>81</v>
      </c>
      <c r="AY220" s="18" t="s">
        <v>156</v>
      </c>
      <c r="BE220" s="225">
        <f>IF(N220="základní",J220,0)</f>
        <v>0</v>
      </c>
      <c r="BF220" s="225">
        <f>IF(N220="snížená",J220,0)</f>
        <v>0</v>
      </c>
      <c r="BG220" s="225">
        <f>IF(N220="zákl. přenesená",J220,0)</f>
        <v>0</v>
      </c>
      <c r="BH220" s="225">
        <f>IF(N220="sníž. přenesená",J220,0)</f>
        <v>0</v>
      </c>
      <c r="BI220" s="225">
        <f>IF(N220="nulová",J220,0)</f>
        <v>0</v>
      </c>
      <c r="BJ220" s="18" t="s">
        <v>79</v>
      </c>
      <c r="BK220" s="225">
        <f>ROUND(I220*H220,2)</f>
        <v>0</v>
      </c>
      <c r="BL220" s="18" t="s">
        <v>164</v>
      </c>
      <c r="BM220" s="224" t="s">
        <v>1027</v>
      </c>
    </row>
    <row r="221" spans="1:65" s="2" customFormat="1" ht="16.5" customHeight="1">
      <c r="A221" s="39"/>
      <c r="B221" s="40"/>
      <c r="C221" s="213" t="s">
        <v>1028</v>
      </c>
      <c r="D221" s="213" t="s">
        <v>159</v>
      </c>
      <c r="E221" s="214" t="s">
        <v>1029</v>
      </c>
      <c r="F221" s="215" t="s">
        <v>1030</v>
      </c>
      <c r="G221" s="216" t="s">
        <v>172</v>
      </c>
      <c r="H221" s="217">
        <v>1</v>
      </c>
      <c r="I221" s="218"/>
      <c r="J221" s="219">
        <f>ROUND(I221*H221,2)</f>
        <v>0</v>
      </c>
      <c r="K221" s="215" t="s">
        <v>19</v>
      </c>
      <c r="L221" s="45"/>
      <c r="M221" s="220" t="s">
        <v>19</v>
      </c>
      <c r="N221" s="221" t="s">
        <v>43</v>
      </c>
      <c r="O221" s="85"/>
      <c r="P221" s="222">
        <f>O221*H221</f>
        <v>0</v>
      </c>
      <c r="Q221" s="222">
        <v>0</v>
      </c>
      <c r="R221" s="222">
        <f>Q221*H221</f>
        <v>0</v>
      </c>
      <c r="S221" s="222">
        <v>0</v>
      </c>
      <c r="T221" s="223">
        <f>S221*H221</f>
        <v>0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24" t="s">
        <v>164</v>
      </c>
      <c r="AT221" s="224" t="s">
        <v>159</v>
      </c>
      <c r="AU221" s="224" t="s">
        <v>81</v>
      </c>
      <c r="AY221" s="18" t="s">
        <v>156</v>
      </c>
      <c r="BE221" s="225">
        <f>IF(N221="základní",J221,0)</f>
        <v>0</v>
      </c>
      <c r="BF221" s="225">
        <f>IF(N221="snížená",J221,0)</f>
        <v>0</v>
      </c>
      <c r="BG221" s="225">
        <f>IF(N221="zákl. přenesená",J221,0)</f>
        <v>0</v>
      </c>
      <c r="BH221" s="225">
        <f>IF(N221="sníž. přenesená",J221,0)</f>
        <v>0</v>
      </c>
      <c r="BI221" s="225">
        <f>IF(N221="nulová",J221,0)</f>
        <v>0</v>
      </c>
      <c r="BJ221" s="18" t="s">
        <v>79</v>
      </c>
      <c r="BK221" s="225">
        <f>ROUND(I221*H221,2)</f>
        <v>0</v>
      </c>
      <c r="BL221" s="18" t="s">
        <v>164</v>
      </c>
      <c r="BM221" s="224" t="s">
        <v>1031</v>
      </c>
    </row>
    <row r="222" spans="1:65" s="2" customFormat="1" ht="12">
      <c r="A222" s="39"/>
      <c r="B222" s="40"/>
      <c r="C222" s="213" t="s">
        <v>1032</v>
      </c>
      <c r="D222" s="213" t="s">
        <v>159</v>
      </c>
      <c r="E222" s="214" t="s">
        <v>742</v>
      </c>
      <c r="F222" s="215" t="s">
        <v>743</v>
      </c>
      <c r="G222" s="216" t="s">
        <v>207</v>
      </c>
      <c r="H222" s="217">
        <v>100</v>
      </c>
      <c r="I222" s="218"/>
      <c r="J222" s="219">
        <f>ROUND(I222*H222,2)</f>
        <v>0</v>
      </c>
      <c r="K222" s="215" t="s">
        <v>163</v>
      </c>
      <c r="L222" s="45"/>
      <c r="M222" s="220" t="s">
        <v>19</v>
      </c>
      <c r="N222" s="221" t="s">
        <v>43</v>
      </c>
      <c r="O222" s="85"/>
      <c r="P222" s="222">
        <f>O222*H222</f>
        <v>0</v>
      </c>
      <c r="Q222" s="222">
        <v>0</v>
      </c>
      <c r="R222" s="222">
        <f>Q222*H222</f>
        <v>0</v>
      </c>
      <c r="S222" s="222">
        <v>0</v>
      </c>
      <c r="T222" s="223">
        <f>S222*H222</f>
        <v>0</v>
      </c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R222" s="224" t="s">
        <v>164</v>
      </c>
      <c r="AT222" s="224" t="s">
        <v>159</v>
      </c>
      <c r="AU222" s="224" t="s">
        <v>81</v>
      </c>
      <c r="AY222" s="18" t="s">
        <v>156</v>
      </c>
      <c r="BE222" s="225">
        <f>IF(N222="základní",J222,0)</f>
        <v>0</v>
      </c>
      <c r="BF222" s="225">
        <f>IF(N222="snížená",J222,0)</f>
        <v>0</v>
      </c>
      <c r="BG222" s="225">
        <f>IF(N222="zákl. přenesená",J222,0)</f>
        <v>0</v>
      </c>
      <c r="BH222" s="225">
        <f>IF(N222="sníž. přenesená",J222,0)</f>
        <v>0</v>
      </c>
      <c r="BI222" s="225">
        <f>IF(N222="nulová",J222,0)</f>
        <v>0</v>
      </c>
      <c r="BJ222" s="18" t="s">
        <v>79</v>
      </c>
      <c r="BK222" s="225">
        <f>ROUND(I222*H222,2)</f>
        <v>0</v>
      </c>
      <c r="BL222" s="18" t="s">
        <v>164</v>
      </c>
      <c r="BM222" s="224" t="s">
        <v>1033</v>
      </c>
    </row>
    <row r="223" spans="1:65" s="2" customFormat="1" ht="16.5" customHeight="1">
      <c r="A223" s="39"/>
      <c r="B223" s="40"/>
      <c r="C223" s="213" t="s">
        <v>1034</v>
      </c>
      <c r="D223" s="213" t="s">
        <v>159</v>
      </c>
      <c r="E223" s="214" t="s">
        <v>1035</v>
      </c>
      <c r="F223" s="215" t="s">
        <v>1036</v>
      </c>
      <c r="G223" s="216" t="s">
        <v>207</v>
      </c>
      <c r="H223" s="217">
        <v>100</v>
      </c>
      <c r="I223" s="218"/>
      <c r="J223" s="219">
        <f>ROUND(I223*H223,2)</f>
        <v>0</v>
      </c>
      <c r="K223" s="215" t="s">
        <v>19</v>
      </c>
      <c r="L223" s="45"/>
      <c r="M223" s="227" t="s">
        <v>19</v>
      </c>
      <c r="N223" s="228" t="s">
        <v>43</v>
      </c>
      <c r="O223" s="229"/>
      <c r="P223" s="230">
        <f>O223*H223</f>
        <v>0</v>
      </c>
      <c r="Q223" s="230">
        <v>0</v>
      </c>
      <c r="R223" s="230">
        <f>Q223*H223</f>
        <v>0</v>
      </c>
      <c r="S223" s="230">
        <v>0</v>
      </c>
      <c r="T223" s="231">
        <f>S223*H223</f>
        <v>0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24" t="s">
        <v>164</v>
      </c>
      <c r="AT223" s="224" t="s">
        <v>159</v>
      </c>
      <c r="AU223" s="224" t="s">
        <v>81</v>
      </c>
      <c r="AY223" s="18" t="s">
        <v>156</v>
      </c>
      <c r="BE223" s="225">
        <f>IF(N223="základní",J223,0)</f>
        <v>0</v>
      </c>
      <c r="BF223" s="225">
        <f>IF(N223="snížená",J223,0)</f>
        <v>0</v>
      </c>
      <c r="BG223" s="225">
        <f>IF(N223="zákl. přenesená",J223,0)</f>
        <v>0</v>
      </c>
      <c r="BH223" s="225">
        <f>IF(N223="sníž. přenesená",J223,0)</f>
        <v>0</v>
      </c>
      <c r="BI223" s="225">
        <f>IF(N223="nulová",J223,0)</f>
        <v>0</v>
      </c>
      <c r="BJ223" s="18" t="s">
        <v>79</v>
      </c>
      <c r="BK223" s="225">
        <f>ROUND(I223*H223,2)</f>
        <v>0</v>
      </c>
      <c r="BL223" s="18" t="s">
        <v>164</v>
      </c>
      <c r="BM223" s="224" t="s">
        <v>1037</v>
      </c>
    </row>
    <row r="224" spans="1:31" s="2" customFormat="1" ht="6.95" customHeight="1">
      <c r="A224" s="39"/>
      <c r="B224" s="60"/>
      <c r="C224" s="61"/>
      <c r="D224" s="61"/>
      <c r="E224" s="61"/>
      <c r="F224" s="61"/>
      <c r="G224" s="61"/>
      <c r="H224" s="61"/>
      <c r="I224" s="61"/>
      <c r="J224" s="61"/>
      <c r="K224" s="61"/>
      <c r="L224" s="45"/>
      <c r="M224" s="39"/>
      <c r="O224" s="39"/>
      <c r="P224" s="39"/>
      <c r="Q224" s="39"/>
      <c r="R224" s="39"/>
      <c r="S224" s="39"/>
      <c r="T224" s="39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</row>
  </sheetData>
  <sheetProtection password="CC35" sheet="1" objects="1" scenarios="1" formatColumns="0" formatRows="0" autoFilter="0"/>
  <autoFilter ref="C99:K223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8:H88"/>
    <mergeCell ref="E90:H90"/>
    <mergeCell ref="E92:H9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4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95</v>
      </c>
    </row>
    <row r="3" spans="2:46" s="1" customFormat="1" ht="6.95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21"/>
      <c r="AT3" s="18" t="s">
        <v>81</v>
      </c>
    </row>
    <row r="4" spans="2:46" s="1" customFormat="1" ht="24.95" customHeight="1">
      <c r="B4" s="21"/>
      <c r="D4" s="141" t="s">
        <v>117</v>
      </c>
      <c r="L4" s="21"/>
      <c r="M4" s="14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3" t="s">
        <v>16</v>
      </c>
      <c r="L6" s="21"/>
    </row>
    <row r="7" spans="2:12" s="1" customFormat="1" ht="26.25" customHeight="1">
      <c r="B7" s="21"/>
      <c r="E7" s="144" t="str">
        <f>'Rekapitulace stavby'!K6</f>
        <v>MODERNIZACE ODBORNÝCH UČEBEN ZŠ ANTONÍNA SOVY, ČESKÁ LÍPA</v>
      </c>
      <c r="F7" s="143"/>
      <c r="G7" s="143"/>
      <c r="H7" s="143"/>
      <c r="L7" s="21"/>
    </row>
    <row r="8" spans="2:12" s="1" customFormat="1" ht="12" customHeight="1">
      <c r="B8" s="21"/>
      <c r="D8" s="143" t="s">
        <v>118</v>
      </c>
      <c r="L8" s="21"/>
    </row>
    <row r="9" spans="1:31" s="2" customFormat="1" ht="16.5" customHeight="1">
      <c r="A9" s="39"/>
      <c r="B9" s="45"/>
      <c r="C9" s="39"/>
      <c r="D9" s="39"/>
      <c r="E9" s="144" t="s">
        <v>950</v>
      </c>
      <c r="F9" s="39"/>
      <c r="G9" s="39"/>
      <c r="H9" s="39"/>
      <c r="I9" s="39"/>
      <c r="J9" s="39"/>
      <c r="K9" s="39"/>
      <c r="L9" s="14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43" t="s">
        <v>120</v>
      </c>
      <c r="E10" s="39"/>
      <c r="F10" s="39"/>
      <c r="G10" s="39"/>
      <c r="H10" s="39"/>
      <c r="I10" s="39"/>
      <c r="J10" s="39"/>
      <c r="K10" s="39"/>
      <c r="L10" s="14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46" t="s">
        <v>1038</v>
      </c>
      <c r="F11" s="39"/>
      <c r="G11" s="39"/>
      <c r="H11" s="39"/>
      <c r="I11" s="39"/>
      <c r="J11" s="39"/>
      <c r="K11" s="39"/>
      <c r="L11" s="14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14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43" t="s">
        <v>18</v>
      </c>
      <c r="E13" s="39"/>
      <c r="F13" s="134" t="s">
        <v>19</v>
      </c>
      <c r="G13" s="39"/>
      <c r="H13" s="39"/>
      <c r="I13" s="143" t="s">
        <v>20</v>
      </c>
      <c r="J13" s="134" t="s">
        <v>19</v>
      </c>
      <c r="K13" s="39"/>
      <c r="L13" s="14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3" t="s">
        <v>21</v>
      </c>
      <c r="E14" s="39"/>
      <c r="F14" s="134" t="s">
        <v>22</v>
      </c>
      <c r="G14" s="39"/>
      <c r="H14" s="39"/>
      <c r="I14" s="143" t="s">
        <v>23</v>
      </c>
      <c r="J14" s="147" t="str">
        <f>'Rekapitulace stavby'!AN8</f>
        <v>21. 1. 2021</v>
      </c>
      <c r="K14" s="39"/>
      <c r="L14" s="14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14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43" t="s">
        <v>25</v>
      </c>
      <c r="E16" s="39"/>
      <c r="F16" s="39"/>
      <c r="G16" s="39"/>
      <c r="H16" s="39"/>
      <c r="I16" s="143" t="s">
        <v>26</v>
      </c>
      <c r="J16" s="134" t="s">
        <v>19</v>
      </c>
      <c r="K16" s="39"/>
      <c r="L16" s="14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34" t="s">
        <v>27</v>
      </c>
      <c r="F17" s="39"/>
      <c r="G17" s="39"/>
      <c r="H17" s="39"/>
      <c r="I17" s="143" t="s">
        <v>28</v>
      </c>
      <c r="J17" s="134" t="s">
        <v>19</v>
      </c>
      <c r="K17" s="39"/>
      <c r="L17" s="14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14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43" t="s">
        <v>29</v>
      </c>
      <c r="E19" s="39"/>
      <c r="F19" s="39"/>
      <c r="G19" s="39"/>
      <c r="H19" s="39"/>
      <c r="I19" s="143" t="s">
        <v>26</v>
      </c>
      <c r="J19" s="34" t="str">
        <f>'Rekapitulace stavby'!AN13</f>
        <v>Vyplň údaj</v>
      </c>
      <c r="K19" s="39"/>
      <c r="L19" s="14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34"/>
      <c r="G20" s="134"/>
      <c r="H20" s="134"/>
      <c r="I20" s="143" t="s">
        <v>28</v>
      </c>
      <c r="J20" s="34" t="str">
        <f>'Rekapitulace stavby'!AN14</f>
        <v>Vyplň údaj</v>
      </c>
      <c r="K20" s="39"/>
      <c r="L20" s="14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14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43" t="s">
        <v>31</v>
      </c>
      <c r="E22" s="39"/>
      <c r="F22" s="39"/>
      <c r="G22" s="39"/>
      <c r="H22" s="39"/>
      <c r="I22" s="143" t="s">
        <v>26</v>
      </c>
      <c r="J22" s="134" t="str">
        <f>IF('Rekapitulace stavby'!AN16="","",'Rekapitulace stavby'!AN16)</f>
        <v/>
      </c>
      <c r="K22" s="39"/>
      <c r="L22" s="14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34" t="str">
        <f>IF('Rekapitulace stavby'!E17="","",'Rekapitulace stavby'!E17)</f>
        <v>Ing. Petr KUČERA</v>
      </c>
      <c r="F23" s="39"/>
      <c r="G23" s="39"/>
      <c r="H23" s="39"/>
      <c r="I23" s="143" t="s">
        <v>28</v>
      </c>
      <c r="J23" s="134" t="str">
        <f>IF('Rekapitulace stavby'!AN17="","",'Rekapitulace stavby'!AN17)</f>
        <v/>
      </c>
      <c r="K23" s="39"/>
      <c r="L23" s="14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14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43" t="s">
        <v>34</v>
      </c>
      <c r="E25" s="39"/>
      <c r="F25" s="39"/>
      <c r="G25" s="39"/>
      <c r="H25" s="39"/>
      <c r="I25" s="143" t="s">
        <v>26</v>
      </c>
      <c r="J25" s="134" t="s">
        <v>19</v>
      </c>
      <c r="K25" s="39"/>
      <c r="L25" s="14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34" t="s">
        <v>35</v>
      </c>
      <c r="F26" s="39"/>
      <c r="G26" s="39"/>
      <c r="H26" s="39"/>
      <c r="I26" s="143" t="s">
        <v>28</v>
      </c>
      <c r="J26" s="134" t="s">
        <v>19</v>
      </c>
      <c r="K26" s="39"/>
      <c r="L26" s="14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145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43" t="s">
        <v>36</v>
      </c>
      <c r="E28" s="39"/>
      <c r="F28" s="39"/>
      <c r="G28" s="39"/>
      <c r="H28" s="39"/>
      <c r="I28" s="39"/>
      <c r="J28" s="39"/>
      <c r="K28" s="39"/>
      <c r="L28" s="14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71.25" customHeight="1">
      <c r="A29" s="148"/>
      <c r="B29" s="149"/>
      <c r="C29" s="148"/>
      <c r="D29" s="148"/>
      <c r="E29" s="150" t="s">
        <v>123</v>
      </c>
      <c r="F29" s="150"/>
      <c r="G29" s="150"/>
      <c r="H29" s="150"/>
      <c r="I29" s="148"/>
      <c r="J29" s="148"/>
      <c r="K29" s="148"/>
      <c r="L29" s="151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14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2"/>
      <c r="E31" s="152"/>
      <c r="F31" s="152"/>
      <c r="G31" s="152"/>
      <c r="H31" s="152"/>
      <c r="I31" s="152"/>
      <c r="J31" s="152"/>
      <c r="K31" s="152"/>
      <c r="L31" s="14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53" t="s">
        <v>38</v>
      </c>
      <c r="E32" s="39"/>
      <c r="F32" s="39"/>
      <c r="G32" s="39"/>
      <c r="H32" s="39"/>
      <c r="I32" s="39"/>
      <c r="J32" s="154">
        <f>ROUND(J101,2)</f>
        <v>0</v>
      </c>
      <c r="K32" s="39"/>
      <c r="L32" s="14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2"/>
      <c r="E33" s="152"/>
      <c r="F33" s="152"/>
      <c r="G33" s="152"/>
      <c r="H33" s="152"/>
      <c r="I33" s="152"/>
      <c r="J33" s="152"/>
      <c r="K33" s="152"/>
      <c r="L33" s="14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55" t="s">
        <v>40</v>
      </c>
      <c r="G34" s="39"/>
      <c r="H34" s="39"/>
      <c r="I34" s="155" t="s">
        <v>39</v>
      </c>
      <c r="J34" s="155" t="s">
        <v>41</v>
      </c>
      <c r="K34" s="39"/>
      <c r="L34" s="14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56" t="s">
        <v>42</v>
      </c>
      <c r="E35" s="143" t="s">
        <v>43</v>
      </c>
      <c r="F35" s="157">
        <f>ROUND((SUM(BE101:BE242)),2)</f>
        <v>0</v>
      </c>
      <c r="G35" s="39"/>
      <c r="H35" s="39"/>
      <c r="I35" s="158">
        <v>0.21</v>
      </c>
      <c r="J35" s="157">
        <f>ROUND(((SUM(BE101:BE242))*I35),2)</f>
        <v>0</v>
      </c>
      <c r="K35" s="39"/>
      <c r="L35" s="14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43" t="s">
        <v>44</v>
      </c>
      <c r="F36" s="157">
        <f>ROUND((SUM(BF101:BF242)),2)</f>
        <v>0</v>
      </c>
      <c r="G36" s="39"/>
      <c r="H36" s="39"/>
      <c r="I36" s="158">
        <v>0.15</v>
      </c>
      <c r="J36" s="157">
        <f>ROUND(((SUM(BF101:BF242))*I36),2)</f>
        <v>0</v>
      </c>
      <c r="K36" s="39"/>
      <c r="L36" s="14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3" t="s">
        <v>45</v>
      </c>
      <c r="F37" s="157">
        <f>ROUND((SUM(BG101:BG242)),2)</f>
        <v>0</v>
      </c>
      <c r="G37" s="39"/>
      <c r="H37" s="39"/>
      <c r="I37" s="158">
        <v>0.21</v>
      </c>
      <c r="J37" s="157">
        <f>0</f>
        <v>0</v>
      </c>
      <c r="K37" s="39"/>
      <c r="L37" s="14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43" t="s">
        <v>46</v>
      </c>
      <c r="F38" s="157">
        <f>ROUND((SUM(BH101:BH242)),2)</f>
        <v>0</v>
      </c>
      <c r="G38" s="39"/>
      <c r="H38" s="39"/>
      <c r="I38" s="158">
        <v>0.15</v>
      </c>
      <c r="J38" s="157">
        <f>0</f>
        <v>0</v>
      </c>
      <c r="K38" s="39"/>
      <c r="L38" s="14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43" t="s">
        <v>47</v>
      </c>
      <c r="F39" s="157">
        <f>ROUND((SUM(BI101:BI242)),2)</f>
        <v>0</v>
      </c>
      <c r="G39" s="39"/>
      <c r="H39" s="39"/>
      <c r="I39" s="158">
        <v>0</v>
      </c>
      <c r="J39" s="157">
        <f>0</f>
        <v>0</v>
      </c>
      <c r="K39" s="39"/>
      <c r="L39" s="14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14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59"/>
      <c r="D41" s="160" t="s">
        <v>48</v>
      </c>
      <c r="E41" s="161"/>
      <c r="F41" s="161"/>
      <c r="G41" s="162" t="s">
        <v>49</v>
      </c>
      <c r="H41" s="163" t="s">
        <v>50</v>
      </c>
      <c r="I41" s="161"/>
      <c r="J41" s="164">
        <f>SUM(J32:J39)</f>
        <v>0</v>
      </c>
      <c r="K41" s="165"/>
      <c r="L41" s="145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166"/>
      <c r="C42" s="167"/>
      <c r="D42" s="167"/>
      <c r="E42" s="167"/>
      <c r="F42" s="167"/>
      <c r="G42" s="167"/>
      <c r="H42" s="167"/>
      <c r="I42" s="167"/>
      <c r="J42" s="167"/>
      <c r="K42" s="167"/>
      <c r="L42" s="145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6" spans="1:31" s="2" customFormat="1" ht="6.95" customHeight="1">
      <c r="A46" s="39"/>
      <c r="B46" s="168"/>
      <c r="C46" s="169"/>
      <c r="D46" s="169"/>
      <c r="E46" s="169"/>
      <c r="F46" s="169"/>
      <c r="G46" s="169"/>
      <c r="H46" s="169"/>
      <c r="I46" s="169"/>
      <c r="J46" s="169"/>
      <c r="K46" s="169"/>
      <c r="L46" s="14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24.95" customHeight="1">
      <c r="A47" s="39"/>
      <c r="B47" s="40"/>
      <c r="C47" s="24" t="s">
        <v>124</v>
      </c>
      <c r="D47" s="41"/>
      <c r="E47" s="41"/>
      <c r="F47" s="41"/>
      <c r="G47" s="41"/>
      <c r="H47" s="41"/>
      <c r="I47" s="41"/>
      <c r="J47" s="41"/>
      <c r="K47" s="41"/>
      <c r="L47" s="14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14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16</v>
      </c>
      <c r="D49" s="41"/>
      <c r="E49" s="41"/>
      <c r="F49" s="41"/>
      <c r="G49" s="41"/>
      <c r="H49" s="41"/>
      <c r="I49" s="41"/>
      <c r="J49" s="41"/>
      <c r="K49" s="41"/>
      <c r="L49" s="14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26.25" customHeight="1">
      <c r="A50" s="39"/>
      <c r="B50" s="40"/>
      <c r="C50" s="41"/>
      <c r="D50" s="41"/>
      <c r="E50" s="170" t="str">
        <f>E7</f>
        <v>MODERNIZACE ODBORNÝCH UČEBEN ZŠ ANTONÍNA SOVY, ČESKÁ LÍPA</v>
      </c>
      <c r="F50" s="33"/>
      <c r="G50" s="33"/>
      <c r="H50" s="33"/>
      <c r="I50" s="41"/>
      <c r="J50" s="41"/>
      <c r="K50" s="41"/>
      <c r="L50" s="14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2:12" s="1" customFormat="1" ht="12" customHeight="1">
      <c r="B51" s="22"/>
      <c r="C51" s="33" t="s">
        <v>118</v>
      </c>
      <c r="D51" s="23"/>
      <c r="E51" s="23"/>
      <c r="F51" s="23"/>
      <c r="G51" s="23"/>
      <c r="H51" s="23"/>
      <c r="I51" s="23"/>
      <c r="J51" s="23"/>
      <c r="K51" s="23"/>
      <c r="L51" s="21"/>
    </row>
    <row r="52" spans="1:31" s="2" customFormat="1" ht="16.5" customHeight="1">
      <c r="A52" s="39"/>
      <c r="B52" s="40"/>
      <c r="C52" s="41"/>
      <c r="D52" s="41"/>
      <c r="E52" s="170" t="s">
        <v>950</v>
      </c>
      <c r="F52" s="41"/>
      <c r="G52" s="41"/>
      <c r="H52" s="41"/>
      <c r="I52" s="41"/>
      <c r="J52" s="41"/>
      <c r="K52" s="41"/>
      <c r="L52" s="14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12" customHeight="1">
      <c r="A53" s="39"/>
      <c r="B53" s="40"/>
      <c r="C53" s="33" t="s">
        <v>120</v>
      </c>
      <c r="D53" s="41"/>
      <c r="E53" s="41"/>
      <c r="F53" s="41"/>
      <c r="G53" s="41"/>
      <c r="H53" s="41"/>
      <c r="I53" s="41"/>
      <c r="J53" s="41"/>
      <c r="K53" s="41"/>
      <c r="L53" s="14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6.5" customHeight="1">
      <c r="A54" s="39"/>
      <c r="B54" s="40"/>
      <c r="C54" s="41"/>
      <c r="D54" s="41"/>
      <c r="E54" s="70" t="str">
        <f>E11</f>
        <v>STAVBA - HRUBÉ STAVEBNÍ PRÁCE UČEBNY JAZYKŮ</v>
      </c>
      <c r="F54" s="41"/>
      <c r="G54" s="41"/>
      <c r="H54" s="41"/>
      <c r="I54" s="41"/>
      <c r="J54" s="41"/>
      <c r="K54" s="41"/>
      <c r="L54" s="14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6.95" customHeight="1">
      <c r="A55" s="39"/>
      <c r="B55" s="40"/>
      <c r="C55" s="41"/>
      <c r="D55" s="41"/>
      <c r="E55" s="41"/>
      <c r="F55" s="41"/>
      <c r="G55" s="41"/>
      <c r="H55" s="41"/>
      <c r="I55" s="41"/>
      <c r="J55" s="41"/>
      <c r="K55" s="41"/>
      <c r="L55" s="14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2" customHeight="1">
      <c r="A56" s="39"/>
      <c r="B56" s="40"/>
      <c r="C56" s="33" t="s">
        <v>21</v>
      </c>
      <c r="D56" s="41"/>
      <c r="E56" s="41"/>
      <c r="F56" s="28" t="str">
        <f>F14</f>
        <v>ČESKÁ LÍPA</v>
      </c>
      <c r="G56" s="41"/>
      <c r="H56" s="41"/>
      <c r="I56" s="33" t="s">
        <v>23</v>
      </c>
      <c r="J56" s="73" t="str">
        <f>IF(J14="","",J14)</f>
        <v>21. 1. 2021</v>
      </c>
      <c r="K56" s="41"/>
      <c r="L56" s="14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6.95" customHeight="1">
      <c r="A57" s="39"/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14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5.15" customHeight="1">
      <c r="A58" s="39"/>
      <c r="B58" s="40"/>
      <c r="C58" s="33" t="s">
        <v>25</v>
      </c>
      <c r="D58" s="41"/>
      <c r="E58" s="41"/>
      <c r="F58" s="28" t="str">
        <f>E17</f>
        <v>ZŠ SLOVANKA, ČESKÁ LÍPA</v>
      </c>
      <c r="G58" s="41"/>
      <c r="H58" s="41"/>
      <c r="I58" s="33" t="s">
        <v>31</v>
      </c>
      <c r="J58" s="37" t="str">
        <f>E23</f>
        <v>Ing. Petr KUČERA</v>
      </c>
      <c r="K58" s="41"/>
      <c r="L58" s="14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31" s="2" customFormat="1" ht="15.15" customHeight="1">
      <c r="A59" s="39"/>
      <c r="B59" s="40"/>
      <c r="C59" s="33" t="s">
        <v>29</v>
      </c>
      <c r="D59" s="41"/>
      <c r="E59" s="41"/>
      <c r="F59" s="28" t="str">
        <f>IF(E20="","",E20)</f>
        <v>Vyplň údaj</v>
      </c>
      <c r="G59" s="41"/>
      <c r="H59" s="41"/>
      <c r="I59" s="33" t="s">
        <v>34</v>
      </c>
      <c r="J59" s="37" t="str">
        <f>E26</f>
        <v xml:space="preserve">Jaroslav VALENTA                    </v>
      </c>
      <c r="K59" s="41"/>
      <c r="L59" s="14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pans="1:31" s="2" customFormat="1" ht="10.3" customHeight="1">
      <c r="A60" s="39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145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pans="1:31" s="2" customFormat="1" ht="29.25" customHeight="1">
      <c r="A61" s="39"/>
      <c r="B61" s="40"/>
      <c r="C61" s="171" t="s">
        <v>125</v>
      </c>
      <c r="D61" s="172"/>
      <c r="E61" s="172"/>
      <c r="F61" s="172"/>
      <c r="G61" s="172"/>
      <c r="H61" s="172"/>
      <c r="I61" s="172"/>
      <c r="J61" s="173" t="s">
        <v>126</v>
      </c>
      <c r="K61" s="172"/>
      <c r="L61" s="145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1:31" s="2" customFormat="1" ht="10.3" customHeight="1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145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pans="1:47" s="2" customFormat="1" ht="22.8" customHeight="1">
      <c r="A63" s="39"/>
      <c r="B63" s="40"/>
      <c r="C63" s="174" t="s">
        <v>70</v>
      </c>
      <c r="D63" s="41"/>
      <c r="E63" s="41"/>
      <c r="F63" s="41"/>
      <c r="G63" s="41"/>
      <c r="H63" s="41"/>
      <c r="I63" s="41"/>
      <c r="J63" s="103">
        <f>J101</f>
        <v>0</v>
      </c>
      <c r="K63" s="41"/>
      <c r="L63" s="145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U63" s="18" t="s">
        <v>127</v>
      </c>
    </row>
    <row r="64" spans="1:31" s="9" customFormat="1" ht="24.95" customHeight="1">
      <c r="A64" s="9"/>
      <c r="B64" s="175"/>
      <c r="C64" s="176"/>
      <c r="D64" s="177" t="s">
        <v>128</v>
      </c>
      <c r="E64" s="178"/>
      <c r="F64" s="178"/>
      <c r="G64" s="178"/>
      <c r="H64" s="178"/>
      <c r="I64" s="178"/>
      <c r="J64" s="179">
        <f>J102</f>
        <v>0</v>
      </c>
      <c r="K64" s="176"/>
      <c r="L64" s="180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1"/>
      <c r="C65" s="126"/>
      <c r="D65" s="182" t="s">
        <v>1039</v>
      </c>
      <c r="E65" s="183"/>
      <c r="F65" s="183"/>
      <c r="G65" s="183"/>
      <c r="H65" s="183"/>
      <c r="I65" s="183"/>
      <c r="J65" s="184">
        <f>J103</f>
        <v>0</v>
      </c>
      <c r="K65" s="126"/>
      <c r="L65" s="185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1"/>
      <c r="C66" s="126"/>
      <c r="D66" s="182" t="s">
        <v>129</v>
      </c>
      <c r="E66" s="183"/>
      <c r="F66" s="183"/>
      <c r="G66" s="183"/>
      <c r="H66" s="183"/>
      <c r="I66" s="183"/>
      <c r="J66" s="184">
        <f>J110</f>
        <v>0</v>
      </c>
      <c r="K66" s="126"/>
      <c r="L66" s="185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1"/>
      <c r="C67" s="126"/>
      <c r="D67" s="182" t="s">
        <v>130</v>
      </c>
      <c r="E67" s="183"/>
      <c r="F67" s="183"/>
      <c r="G67" s="183"/>
      <c r="H67" s="183"/>
      <c r="I67" s="183"/>
      <c r="J67" s="184">
        <f>J123</f>
        <v>0</v>
      </c>
      <c r="K67" s="126"/>
      <c r="L67" s="185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1"/>
      <c r="C68" s="126"/>
      <c r="D68" s="182" t="s">
        <v>131</v>
      </c>
      <c r="E68" s="183"/>
      <c r="F68" s="183"/>
      <c r="G68" s="183"/>
      <c r="H68" s="183"/>
      <c r="I68" s="183"/>
      <c r="J68" s="184">
        <f>J133</f>
        <v>0</v>
      </c>
      <c r="K68" s="126"/>
      <c r="L68" s="185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1"/>
      <c r="C69" s="126"/>
      <c r="D69" s="182" t="s">
        <v>132</v>
      </c>
      <c r="E69" s="183"/>
      <c r="F69" s="183"/>
      <c r="G69" s="183"/>
      <c r="H69" s="183"/>
      <c r="I69" s="183"/>
      <c r="J69" s="184">
        <f>J139</f>
        <v>0</v>
      </c>
      <c r="K69" s="126"/>
      <c r="L69" s="185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9" customFormat="1" ht="24.95" customHeight="1">
      <c r="A70" s="9"/>
      <c r="B70" s="175"/>
      <c r="C70" s="176"/>
      <c r="D70" s="177" t="s">
        <v>133</v>
      </c>
      <c r="E70" s="178"/>
      <c r="F70" s="178"/>
      <c r="G70" s="178"/>
      <c r="H70" s="178"/>
      <c r="I70" s="178"/>
      <c r="J70" s="179">
        <f>J141</f>
        <v>0</v>
      </c>
      <c r="K70" s="176"/>
      <c r="L70" s="180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pans="1:31" s="10" customFormat="1" ht="19.9" customHeight="1">
      <c r="A71" s="10"/>
      <c r="B71" s="181"/>
      <c r="C71" s="126"/>
      <c r="D71" s="182" t="s">
        <v>588</v>
      </c>
      <c r="E71" s="183"/>
      <c r="F71" s="183"/>
      <c r="G71" s="183"/>
      <c r="H71" s="183"/>
      <c r="I71" s="183"/>
      <c r="J71" s="184">
        <f>J142</f>
        <v>0</v>
      </c>
      <c r="K71" s="126"/>
      <c r="L71" s="185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81"/>
      <c r="C72" s="126"/>
      <c r="D72" s="182" t="s">
        <v>590</v>
      </c>
      <c r="E72" s="183"/>
      <c r="F72" s="183"/>
      <c r="G72" s="183"/>
      <c r="H72" s="183"/>
      <c r="I72" s="183"/>
      <c r="J72" s="184">
        <f>J174</f>
        <v>0</v>
      </c>
      <c r="K72" s="126"/>
      <c r="L72" s="185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81"/>
      <c r="C73" s="126"/>
      <c r="D73" s="182" t="s">
        <v>591</v>
      </c>
      <c r="E73" s="183"/>
      <c r="F73" s="183"/>
      <c r="G73" s="183"/>
      <c r="H73" s="183"/>
      <c r="I73" s="183"/>
      <c r="J73" s="184">
        <f>J188</f>
        <v>0</v>
      </c>
      <c r="K73" s="126"/>
      <c r="L73" s="185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>
      <c r="A74" s="10"/>
      <c r="B74" s="181"/>
      <c r="C74" s="126"/>
      <c r="D74" s="182" t="s">
        <v>1040</v>
      </c>
      <c r="E74" s="183"/>
      <c r="F74" s="183"/>
      <c r="G74" s="183"/>
      <c r="H74" s="183"/>
      <c r="I74" s="183"/>
      <c r="J74" s="184">
        <f>J205</f>
        <v>0</v>
      </c>
      <c r="K74" s="126"/>
      <c r="L74" s="185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0" customFormat="1" ht="19.9" customHeight="1">
      <c r="A75" s="10"/>
      <c r="B75" s="181"/>
      <c r="C75" s="126"/>
      <c r="D75" s="182" t="s">
        <v>592</v>
      </c>
      <c r="E75" s="183"/>
      <c r="F75" s="183"/>
      <c r="G75" s="183"/>
      <c r="H75" s="183"/>
      <c r="I75" s="183"/>
      <c r="J75" s="184">
        <f>J217</f>
        <v>0</v>
      </c>
      <c r="K75" s="126"/>
      <c r="L75" s="185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10" customFormat="1" ht="19.9" customHeight="1">
      <c r="A76" s="10"/>
      <c r="B76" s="181"/>
      <c r="C76" s="126"/>
      <c r="D76" s="182" t="s">
        <v>137</v>
      </c>
      <c r="E76" s="183"/>
      <c r="F76" s="183"/>
      <c r="G76" s="183"/>
      <c r="H76" s="183"/>
      <c r="I76" s="183"/>
      <c r="J76" s="184">
        <f>J226</f>
        <v>0</v>
      </c>
      <c r="K76" s="126"/>
      <c r="L76" s="185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1:31" s="9" customFormat="1" ht="24.95" customHeight="1">
      <c r="A77" s="9"/>
      <c r="B77" s="175"/>
      <c r="C77" s="176"/>
      <c r="D77" s="177" t="s">
        <v>593</v>
      </c>
      <c r="E77" s="178"/>
      <c r="F77" s="178"/>
      <c r="G77" s="178"/>
      <c r="H77" s="178"/>
      <c r="I77" s="178"/>
      <c r="J77" s="179">
        <f>J231</f>
        <v>0</v>
      </c>
      <c r="K77" s="176"/>
      <c r="L77" s="180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</row>
    <row r="78" spans="1:31" s="10" customFormat="1" ht="19.9" customHeight="1">
      <c r="A78" s="10"/>
      <c r="B78" s="181"/>
      <c r="C78" s="126"/>
      <c r="D78" s="182" t="s">
        <v>594</v>
      </c>
      <c r="E78" s="183"/>
      <c r="F78" s="183"/>
      <c r="G78" s="183"/>
      <c r="H78" s="183"/>
      <c r="I78" s="183"/>
      <c r="J78" s="184">
        <f>J232</f>
        <v>0</v>
      </c>
      <c r="K78" s="126"/>
      <c r="L78" s="185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1:31" s="10" customFormat="1" ht="19.9" customHeight="1">
      <c r="A79" s="10"/>
      <c r="B79" s="181"/>
      <c r="C79" s="126"/>
      <c r="D79" s="182" t="s">
        <v>595</v>
      </c>
      <c r="E79" s="183"/>
      <c r="F79" s="183"/>
      <c r="G79" s="183"/>
      <c r="H79" s="183"/>
      <c r="I79" s="183"/>
      <c r="J79" s="184">
        <f>J235</f>
        <v>0</v>
      </c>
      <c r="K79" s="126"/>
      <c r="L79" s="185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</row>
    <row r="80" spans="1:31" s="2" customFormat="1" ht="21.8" customHeight="1">
      <c r="A80" s="39"/>
      <c r="B80" s="40"/>
      <c r="C80" s="41"/>
      <c r="D80" s="41"/>
      <c r="E80" s="41"/>
      <c r="F80" s="41"/>
      <c r="G80" s="41"/>
      <c r="H80" s="41"/>
      <c r="I80" s="41"/>
      <c r="J80" s="41"/>
      <c r="K80" s="41"/>
      <c r="L80" s="14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6.95" customHeight="1">
      <c r="A81" s="39"/>
      <c r="B81" s="60"/>
      <c r="C81" s="61"/>
      <c r="D81" s="61"/>
      <c r="E81" s="61"/>
      <c r="F81" s="61"/>
      <c r="G81" s="61"/>
      <c r="H81" s="61"/>
      <c r="I81" s="61"/>
      <c r="J81" s="61"/>
      <c r="K81" s="61"/>
      <c r="L81" s="14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5" spans="1:31" s="2" customFormat="1" ht="6.95" customHeight="1">
      <c r="A85" s="39"/>
      <c r="B85" s="62"/>
      <c r="C85" s="63"/>
      <c r="D85" s="63"/>
      <c r="E85" s="63"/>
      <c r="F85" s="63"/>
      <c r="G85" s="63"/>
      <c r="H85" s="63"/>
      <c r="I85" s="63"/>
      <c r="J85" s="63"/>
      <c r="K85" s="63"/>
      <c r="L85" s="14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24.95" customHeight="1">
      <c r="A86" s="39"/>
      <c r="B86" s="40"/>
      <c r="C86" s="24" t="s">
        <v>141</v>
      </c>
      <c r="D86" s="41"/>
      <c r="E86" s="41"/>
      <c r="F86" s="41"/>
      <c r="G86" s="41"/>
      <c r="H86" s="41"/>
      <c r="I86" s="41"/>
      <c r="J86" s="41"/>
      <c r="K86" s="41"/>
      <c r="L86" s="145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6.95" customHeight="1">
      <c r="A87" s="39"/>
      <c r="B87" s="40"/>
      <c r="C87" s="41"/>
      <c r="D87" s="41"/>
      <c r="E87" s="41"/>
      <c r="F87" s="41"/>
      <c r="G87" s="41"/>
      <c r="H87" s="41"/>
      <c r="I87" s="41"/>
      <c r="J87" s="41"/>
      <c r="K87" s="41"/>
      <c r="L87" s="145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3" t="s">
        <v>16</v>
      </c>
      <c r="D88" s="41"/>
      <c r="E88" s="41"/>
      <c r="F88" s="41"/>
      <c r="G88" s="41"/>
      <c r="H88" s="41"/>
      <c r="I88" s="41"/>
      <c r="J88" s="41"/>
      <c r="K88" s="41"/>
      <c r="L88" s="145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26.25" customHeight="1">
      <c r="A89" s="39"/>
      <c r="B89" s="40"/>
      <c r="C89" s="41"/>
      <c r="D89" s="41"/>
      <c r="E89" s="170" t="str">
        <f>E7</f>
        <v>MODERNIZACE ODBORNÝCH UČEBEN ZŠ ANTONÍNA SOVY, ČESKÁ LÍPA</v>
      </c>
      <c r="F89" s="33"/>
      <c r="G89" s="33"/>
      <c r="H89" s="33"/>
      <c r="I89" s="41"/>
      <c r="J89" s="41"/>
      <c r="K89" s="41"/>
      <c r="L89" s="145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2:12" s="1" customFormat="1" ht="12" customHeight="1">
      <c r="B90" s="22"/>
      <c r="C90" s="33" t="s">
        <v>118</v>
      </c>
      <c r="D90" s="23"/>
      <c r="E90" s="23"/>
      <c r="F90" s="23"/>
      <c r="G90" s="23"/>
      <c r="H90" s="23"/>
      <c r="I90" s="23"/>
      <c r="J90" s="23"/>
      <c r="K90" s="23"/>
      <c r="L90" s="21"/>
    </row>
    <row r="91" spans="1:31" s="2" customFormat="1" ht="16.5" customHeight="1">
      <c r="A91" s="39"/>
      <c r="B91" s="40"/>
      <c r="C91" s="41"/>
      <c r="D91" s="41"/>
      <c r="E91" s="170" t="s">
        <v>950</v>
      </c>
      <c r="F91" s="41"/>
      <c r="G91" s="41"/>
      <c r="H91" s="41"/>
      <c r="I91" s="41"/>
      <c r="J91" s="41"/>
      <c r="K91" s="41"/>
      <c r="L91" s="145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2" customHeight="1">
      <c r="A92" s="39"/>
      <c r="B92" s="40"/>
      <c r="C92" s="33" t="s">
        <v>120</v>
      </c>
      <c r="D92" s="41"/>
      <c r="E92" s="41"/>
      <c r="F92" s="41"/>
      <c r="G92" s="41"/>
      <c r="H92" s="41"/>
      <c r="I92" s="41"/>
      <c r="J92" s="41"/>
      <c r="K92" s="41"/>
      <c r="L92" s="145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6.5" customHeight="1">
      <c r="A93" s="39"/>
      <c r="B93" s="40"/>
      <c r="C93" s="41"/>
      <c r="D93" s="41"/>
      <c r="E93" s="70" t="str">
        <f>E11</f>
        <v>STAVBA - HRUBÉ STAVEBNÍ PRÁCE UČEBNY JAZYKŮ</v>
      </c>
      <c r="F93" s="41"/>
      <c r="G93" s="41"/>
      <c r="H93" s="41"/>
      <c r="I93" s="41"/>
      <c r="J93" s="41"/>
      <c r="K93" s="41"/>
      <c r="L93" s="145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6.95" customHeight="1">
      <c r="A94" s="39"/>
      <c r="B94" s="40"/>
      <c r="C94" s="41"/>
      <c r="D94" s="41"/>
      <c r="E94" s="41"/>
      <c r="F94" s="41"/>
      <c r="G94" s="41"/>
      <c r="H94" s="41"/>
      <c r="I94" s="41"/>
      <c r="J94" s="41"/>
      <c r="K94" s="41"/>
      <c r="L94" s="145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2" customHeight="1">
      <c r="A95" s="39"/>
      <c r="B95" s="40"/>
      <c r="C95" s="33" t="s">
        <v>21</v>
      </c>
      <c r="D95" s="41"/>
      <c r="E95" s="41"/>
      <c r="F95" s="28" t="str">
        <f>F14</f>
        <v>ČESKÁ LÍPA</v>
      </c>
      <c r="G95" s="41"/>
      <c r="H95" s="41"/>
      <c r="I95" s="33" t="s">
        <v>23</v>
      </c>
      <c r="J95" s="73" t="str">
        <f>IF(J14="","",J14)</f>
        <v>21. 1. 2021</v>
      </c>
      <c r="K95" s="41"/>
      <c r="L95" s="145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6.95" customHeight="1">
      <c r="A96" s="39"/>
      <c r="B96" s="40"/>
      <c r="C96" s="41"/>
      <c r="D96" s="41"/>
      <c r="E96" s="41"/>
      <c r="F96" s="41"/>
      <c r="G96" s="41"/>
      <c r="H96" s="41"/>
      <c r="I96" s="41"/>
      <c r="J96" s="41"/>
      <c r="K96" s="41"/>
      <c r="L96" s="145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5.15" customHeight="1">
      <c r="A97" s="39"/>
      <c r="B97" s="40"/>
      <c r="C97" s="33" t="s">
        <v>25</v>
      </c>
      <c r="D97" s="41"/>
      <c r="E97" s="41"/>
      <c r="F97" s="28" t="str">
        <f>E17</f>
        <v>ZŠ SLOVANKA, ČESKÁ LÍPA</v>
      </c>
      <c r="G97" s="41"/>
      <c r="H97" s="41"/>
      <c r="I97" s="33" t="s">
        <v>31</v>
      </c>
      <c r="J97" s="37" t="str">
        <f>E23</f>
        <v>Ing. Petr KUČERA</v>
      </c>
      <c r="K97" s="41"/>
      <c r="L97" s="145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31" s="2" customFormat="1" ht="15.15" customHeight="1">
      <c r="A98" s="39"/>
      <c r="B98" s="40"/>
      <c r="C98" s="33" t="s">
        <v>29</v>
      </c>
      <c r="D98" s="41"/>
      <c r="E98" s="41"/>
      <c r="F98" s="28" t="str">
        <f>IF(E20="","",E20)</f>
        <v>Vyplň údaj</v>
      </c>
      <c r="G98" s="41"/>
      <c r="H98" s="41"/>
      <c r="I98" s="33" t="s">
        <v>34</v>
      </c>
      <c r="J98" s="37" t="str">
        <f>E26</f>
        <v xml:space="preserve">Jaroslav VALENTA                    </v>
      </c>
      <c r="K98" s="41"/>
      <c r="L98" s="145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</row>
    <row r="99" spans="1:31" s="2" customFormat="1" ht="10.3" customHeight="1">
      <c r="A99" s="39"/>
      <c r="B99" s="40"/>
      <c r="C99" s="41"/>
      <c r="D99" s="41"/>
      <c r="E99" s="41"/>
      <c r="F99" s="41"/>
      <c r="G99" s="41"/>
      <c r="H99" s="41"/>
      <c r="I99" s="41"/>
      <c r="J99" s="41"/>
      <c r="K99" s="41"/>
      <c r="L99" s="145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</row>
    <row r="100" spans="1:31" s="11" customFormat="1" ht="29.25" customHeight="1">
      <c r="A100" s="186"/>
      <c r="B100" s="187"/>
      <c r="C100" s="188" t="s">
        <v>142</v>
      </c>
      <c r="D100" s="189" t="s">
        <v>57</v>
      </c>
      <c r="E100" s="189" t="s">
        <v>53</v>
      </c>
      <c r="F100" s="189" t="s">
        <v>54</v>
      </c>
      <c r="G100" s="189" t="s">
        <v>143</v>
      </c>
      <c r="H100" s="189" t="s">
        <v>144</v>
      </c>
      <c r="I100" s="189" t="s">
        <v>145</v>
      </c>
      <c r="J100" s="189" t="s">
        <v>126</v>
      </c>
      <c r="K100" s="190" t="s">
        <v>146</v>
      </c>
      <c r="L100" s="191"/>
      <c r="M100" s="93" t="s">
        <v>19</v>
      </c>
      <c r="N100" s="94" t="s">
        <v>42</v>
      </c>
      <c r="O100" s="94" t="s">
        <v>147</v>
      </c>
      <c r="P100" s="94" t="s">
        <v>148</v>
      </c>
      <c r="Q100" s="94" t="s">
        <v>149</v>
      </c>
      <c r="R100" s="94" t="s">
        <v>150</v>
      </c>
      <c r="S100" s="94" t="s">
        <v>151</v>
      </c>
      <c r="T100" s="95" t="s">
        <v>152</v>
      </c>
      <c r="U100" s="186"/>
      <c r="V100" s="186"/>
      <c r="W100" s="186"/>
      <c r="X100" s="186"/>
      <c r="Y100" s="186"/>
      <c r="Z100" s="186"/>
      <c r="AA100" s="186"/>
      <c r="AB100" s="186"/>
      <c r="AC100" s="186"/>
      <c r="AD100" s="186"/>
      <c r="AE100" s="186"/>
    </row>
    <row r="101" spans="1:63" s="2" customFormat="1" ht="22.8" customHeight="1">
      <c r="A101" s="39"/>
      <c r="B101" s="40"/>
      <c r="C101" s="100" t="s">
        <v>153</v>
      </c>
      <c r="D101" s="41"/>
      <c r="E101" s="41"/>
      <c r="F101" s="41"/>
      <c r="G101" s="41"/>
      <c r="H101" s="41"/>
      <c r="I101" s="41"/>
      <c r="J101" s="192">
        <f>BK101</f>
        <v>0</v>
      </c>
      <c r="K101" s="41"/>
      <c r="L101" s="45"/>
      <c r="M101" s="96"/>
      <c r="N101" s="193"/>
      <c r="O101" s="97"/>
      <c r="P101" s="194">
        <f>P102+P141+P231</f>
        <v>0</v>
      </c>
      <c r="Q101" s="97"/>
      <c r="R101" s="194">
        <f>R102+R141+R231</f>
        <v>18.345101770000003</v>
      </c>
      <c r="S101" s="97"/>
      <c r="T101" s="195">
        <f>T102+T141+T231</f>
        <v>23.9191973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T101" s="18" t="s">
        <v>71</v>
      </c>
      <c r="AU101" s="18" t="s">
        <v>127</v>
      </c>
      <c r="BK101" s="196">
        <f>BK102+BK141+BK231</f>
        <v>0</v>
      </c>
    </row>
    <row r="102" spans="1:63" s="12" customFormat="1" ht="25.9" customHeight="1">
      <c r="A102" s="12"/>
      <c r="B102" s="197"/>
      <c r="C102" s="198"/>
      <c r="D102" s="199" t="s">
        <v>71</v>
      </c>
      <c r="E102" s="200" t="s">
        <v>154</v>
      </c>
      <c r="F102" s="200" t="s">
        <v>155</v>
      </c>
      <c r="G102" s="198"/>
      <c r="H102" s="198"/>
      <c r="I102" s="201"/>
      <c r="J102" s="202">
        <f>BK102</f>
        <v>0</v>
      </c>
      <c r="K102" s="198"/>
      <c r="L102" s="203"/>
      <c r="M102" s="204"/>
      <c r="N102" s="205"/>
      <c r="O102" s="205"/>
      <c r="P102" s="206">
        <f>P103+P110+P123+P133+P139</f>
        <v>0</v>
      </c>
      <c r="Q102" s="205"/>
      <c r="R102" s="206">
        <f>R103+R110+R123+R133+R139</f>
        <v>17.379802050000002</v>
      </c>
      <c r="S102" s="205"/>
      <c r="T102" s="207">
        <f>T103+T110+T123+T133+T139</f>
        <v>22.466116</v>
      </c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R102" s="208" t="s">
        <v>79</v>
      </c>
      <c r="AT102" s="209" t="s">
        <v>71</v>
      </c>
      <c r="AU102" s="209" t="s">
        <v>72</v>
      </c>
      <c r="AY102" s="208" t="s">
        <v>156</v>
      </c>
      <c r="BK102" s="210">
        <f>BK103+BK110+BK123+BK133+BK139</f>
        <v>0</v>
      </c>
    </row>
    <row r="103" spans="1:63" s="12" customFormat="1" ht="22.8" customHeight="1">
      <c r="A103" s="12"/>
      <c r="B103" s="197"/>
      <c r="C103" s="198"/>
      <c r="D103" s="199" t="s">
        <v>71</v>
      </c>
      <c r="E103" s="211" t="s">
        <v>169</v>
      </c>
      <c r="F103" s="211" t="s">
        <v>1041</v>
      </c>
      <c r="G103" s="198"/>
      <c r="H103" s="198"/>
      <c r="I103" s="201"/>
      <c r="J103" s="212">
        <f>BK103</f>
        <v>0</v>
      </c>
      <c r="K103" s="198"/>
      <c r="L103" s="203"/>
      <c r="M103" s="204"/>
      <c r="N103" s="205"/>
      <c r="O103" s="205"/>
      <c r="P103" s="206">
        <f>SUM(P104:P109)</f>
        <v>0</v>
      </c>
      <c r="Q103" s="205"/>
      <c r="R103" s="206">
        <f>SUM(R104:R109)</f>
        <v>5.6679718</v>
      </c>
      <c r="S103" s="205"/>
      <c r="T103" s="207">
        <f>SUM(T104:T109)</f>
        <v>0</v>
      </c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R103" s="208" t="s">
        <v>79</v>
      </c>
      <c r="AT103" s="209" t="s">
        <v>71</v>
      </c>
      <c r="AU103" s="209" t="s">
        <v>79</v>
      </c>
      <c r="AY103" s="208" t="s">
        <v>156</v>
      </c>
      <c r="BK103" s="210">
        <f>SUM(BK104:BK109)</f>
        <v>0</v>
      </c>
    </row>
    <row r="104" spans="1:65" s="2" customFormat="1" ht="12">
      <c r="A104" s="39"/>
      <c r="B104" s="40"/>
      <c r="C104" s="213" t="s">
        <v>79</v>
      </c>
      <c r="D104" s="213" t="s">
        <v>159</v>
      </c>
      <c r="E104" s="214" t="s">
        <v>1042</v>
      </c>
      <c r="F104" s="215" t="s">
        <v>1043</v>
      </c>
      <c r="G104" s="216" t="s">
        <v>172</v>
      </c>
      <c r="H104" s="217">
        <v>2</v>
      </c>
      <c r="I104" s="218"/>
      <c r="J104" s="219">
        <f>ROUND(I104*H104,2)</f>
        <v>0</v>
      </c>
      <c r="K104" s="215" t="s">
        <v>163</v>
      </c>
      <c r="L104" s="45"/>
      <c r="M104" s="220" t="s">
        <v>19</v>
      </c>
      <c r="N104" s="221" t="s">
        <v>43</v>
      </c>
      <c r="O104" s="85"/>
      <c r="P104" s="222">
        <f>O104*H104</f>
        <v>0</v>
      </c>
      <c r="Q104" s="222">
        <v>0.02693</v>
      </c>
      <c r="R104" s="222">
        <f>Q104*H104</f>
        <v>0.05386</v>
      </c>
      <c r="S104" s="222">
        <v>0</v>
      </c>
      <c r="T104" s="223">
        <f>S104*H104</f>
        <v>0</v>
      </c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R104" s="224" t="s">
        <v>164</v>
      </c>
      <c r="AT104" s="224" t="s">
        <v>159</v>
      </c>
      <c r="AU104" s="224" t="s">
        <v>81</v>
      </c>
      <c r="AY104" s="18" t="s">
        <v>156</v>
      </c>
      <c r="BE104" s="225">
        <f>IF(N104="základní",J104,0)</f>
        <v>0</v>
      </c>
      <c r="BF104" s="225">
        <f>IF(N104="snížená",J104,0)</f>
        <v>0</v>
      </c>
      <c r="BG104" s="225">
        <f>IF(N104="zákl. přenesená",J104,0)</f>
        <v>0</v>
      </c>
      <c r="BH104" s="225">
        <f>IF(N104="sníž. přenesená",J104,0)</f>
        <v>0</v>
      </c>
      <c r="BI104" s="225">
        <f>IF(N104="nulová",J104,0)</f>
        <v>0</v>
      </c>
      <c r="BJ104" s="18" t="s">
        <v>79</v>
      </c>
      <c r="BK104" s="225">
        <f>ROUND(I104*H104,2)</f>
        <v>0</v>
      </c>
      <c r="BL104" s="18" t="s">
        <v>164</v>
      </c>
      <c r="BM104" s="224" t="s">
        <v>1044</v>
      </c>
    </row>
    <row r="105" spans="1:51" s="14" customFormat="1" ht="12">
      <c r="A105" s="14"/>
      <c r="B105" s="243"/>
      <c r="C105" s="244"/>
      <c r="D105" s="234" t="s">
        <v>599</v>
      </c>
      <c r="E105" s="245" t="s">
        <v>19</v>
      </c>
      <c r="F105" s="246" t="s">
        <v>81</v>
      </c>
      <c r="G105" s="244"/>
      <c r="H105" s="247">
        <v>2</v>
      </c>
      <c r="I105" s="248"/>
      <c r="J105" s="244"/>
      <c r="K105" s="244"/>
      <c r="L105" s="249"/>
      <c r="M105" s="250"/>
      <c r="N105" s="251"/>
      <c r="O105" s="251"/>
      <c r="P105" s="251"/>
      <c r="Q105" s="251"/>
      <c r="R105" s="251"/>
      <c r="S105" s="251"/>
      <c r="T105" s="252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53" t="s">
        <v>599</v>
      </c>
      <c r="AU105" s="253" t="s">
        <v>81</v>
      </c>
      <c r="AV105" s="14" t="s">
        <v>81</v>
      </c>
      <c r="AW105" s="14" t="s">
        <v>33</v>
      </c>
      <c r="AX105" s="14" t="s">
        <v>79</v>
      </c>
      <c r="AY105" s="253" t="s">
        <v>156</v>
      </c>
    </row>
    <row r="106" spans="1:65" s="2" customFormat="1" ht="12">
      <c r="A106" s="39"/>
      <c r="B106" s="40"/>
      <c r="C106" s="213" t="s">
        <v>81</v>
      </c>
      <c r="D106" s="213" t="s">
        <v>159</v>
      </c>
      <c r="E106" s="214" t="s">
        <v>1045</v>
      </c>
      <c r="F106" s="215" t="s">
        <v>1046</v>
      </c>
      <c r="G106" s="216" t="s">
        <v>162</v>
      </c>
      <c r="H106" s="217">
        <v>53.724</v>
      </c>
      <c r="I106" s="218"/>
      <c r="J106" s="219">
        <f>ROUND(I106*H106,2)</f>
        <v>0</v>
      </c>
      <c r="K106" s="215" t="s">
        <v>163</v>
      </c>
      <c r="L106" s="45"/>
      <c r="M106" s="220" t="s">
        <v>19</v>
      </c>
      <c r="N106" s="221" t="s">
        <v>43</v>
      </c>
      <c r="O106" s="85"/>
      <c r="P106" s="222">
        <f>O106*H106</f>
        <v>0</v>
      </c>
      <c r="Q106" s="222">
        <v>0.10445</v>
      </c>
      <c r="R106" s="222">
        <f>Q106*H106</f>
        <v>5.6114717999999995</v>
      </c>
      <c r="S106" s="222">
        <v>0</v>
      </c>
      <c r="T106" s="223">
        <f>S106*H106</f>
        <v>0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224" t="s">
        <v>164</v>
      </c>
      <c r="AT106" s="224" t="s">
        <v>159</v>
      </c>
      <c r="AU106" s="224" t="s">
        <v>81</v>
      </c>
      <c r="AY106" s="18" t="s">
        <v>156</v>
      </c>
      <c r="BE106" s="225">
        <f>IF(N106="základní",J106,0)</f>
        <v>0</v>
      </c>
      <c r="BF106" s="225">
        <f>IF(N106="snížená",J106,0)</f>
        <v>0</v>
      </c>
      <c r="BG106" s="225">
        <f>IF(N106="zákl. přenesená",J106,0)</f>
        <v>0</v>
      </c>
      <c r="BH106" s="225">
        <f>IF(N106="sníž. přenesená",J106,0)</f>
        <v>0</v>
      </c>
      <c r="BI106" s="225">
        <f>IF(N106="nulová",J106,0)</f>
        <v>0</v>
      </c>
      <c r="BJ106" s="18" t="s">
        <v>79</v>
      </c>
      <c r="BK106" s="225">
        <f>ROUND(I106*H106,2)</f>
        <v>0</v>
      </c>
      <c r="BL106" s="18" t="s">
        <v>164</v>
      </c>
      <c r="BM106" s="224" t="s">
        <v>1047</v>
      </c>
    </row>
    <row r="107" spans="1:51" s="14" customFormat="1" ht="12">
      <c r="A107" s="14"/>
      <c r="B107" s="243"/>
      <c r="C107" s="244"/>
      <c r="D107" s="234" t="s">
        <v>599</v>
      </c>
      <c r="E107" s="245" t="s">
        <v>19</v>
      </c>
      <c r="F107" s="246" t="s">
        <v>1048</v>
      </c>
      <c r="G107" s="244"/>
      <c r="H107" s="247">
        <v>53.724</v>
      </c>
      <c r="I107" s="248"/>
      <c r="J107" s="244"/>
      <c r="K107" s="244"/>
      <c r="L107" s="249"/>
      <c r="M107" s="250"/>
      <c r="N107" s="251"/>
      <c r="O107" s="251"/>
      <c r="P107" s="251"/>
      <c r="Q107" s="251"/>
      <c r="R107" s="251"/>
      <c r="S107" s="251"/>
      <c r="T107" s="252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53" t="s">
        <v>599</v>
      </c>
      <c r="AU107" s="253" t="s">
        <v>81</v>
      </c>
      <c r="AV107" s="14" t="s">
        <v>81</v>
      </c>
      <c r="AW107" s="14" t="s">
        <v>33</v>
      </c>
      <c r="AX107" s="14" t="s">
        <v>79</v>
      </c>
      <c r="AY107" s="253" t="s">
        <v>156</v>
      </c>
    </row>
    <row r="108" spans="1:65" s="2" customFormat="1" ht="12">
      <c r="A108" s="39"/>
      <c r="B108" s="40"/>
      <c r="C108" s="213" t="s">
        <v>169</v>
      </c>
      <c r="D108" s="213" t="s">
        <v>159</v>
      </c>
      <c r="E108" s="214" t="s">
        <v>1049</v>
      </c>
      <c r="F108" s="215" t="s">
        <v>1050</v>
      </c>
      <c r="G108" s="216" t="s">
        <v>207</v>
      </c>
      <c r="H108" s="217">
        <v>13.2</v>
      </c>
      <c r="I108" s="218"/>
      <c r="J108" s="219">
        <f>ROUND(I108*H108,2)</f>
        <v>0</v>
      </c>
      <c r="K108" s="215" t="s">
        <v>163</v>
      </c>
      <c r="L108" s="45"/>
      <c r="M108" s="220" t="s">
        <v>19</v>
      </c>
      <c r="N108" s="221" t="s">
        <v>43</v>
      </c>
      <c r="O108" s="85"/>
      <c r="P108" s="222">
        <f>O108*H108</f>
        <v>0</v>
      </c>
      <c r="Q108" s="222">
        <v>0.0002</v>
      </c>
      <c r="R108" s="222">
        <f>Q108*H108</f>
        <v>0.00264</v>
      </c>
      <c r="S108" s="222">
        <v>0</v>
      </c>
      <c r="T108" s="223">
        <f>S108*H108</f>
        <v>0</v>
      </c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R108" s="224" t="s">
        <v>164</v>
      </c>
      <c r="AT108" s="224" t="s">
        <v>159</v>
      </c>
      <c r="AU108" s="224" t="s">
        <v>81</v>
      </c>
      <c r="AY108" s="18" t="s">
        <v>156</v>
      </c>
      <c r="BE108" s="225">
        <f>IF(N108="základní",J108,0)</f>
        <v>0</v>
      </c>
      <c r="BF108" s="225">
        <f>IF(N108="snížená",J108,0)</f>
        <v>0</v>
      </c>
      <c r="BG108" s="225">
        <f>IF(N108="zákl. přenesená",J108,0)</f>
        <v>0</v>
      </c>
      <c r="BH108" s="225">
        <f>IF(N108="sníž. přenesená",J108,0)</f>
        <v>0</v>
      </c>
      <c r="BI108" s="225">
        <f>IF(N108="nulová",J108,0)</f>
        <v>0</v>
      </c>
      <c r="BJ108" s="18" t="s">
        <v>79</v>
      </c>
      <c r="BK108" s="225">
        <f>ROUND(I108*H108,2)</f>
        <v>0</v>
      </c>
      <c r="BL108" s="18" t="s">
        <v>164</v>
      </c>
      <c r="BM108" s="224" t="s">
        <v>1051</v>
      </c>
    </row>
    <row r="109" spans="1:51" s="14" customFormat="1" ht="12">
      <c r="A109" s="14"/>
      <c r="B109" s="243"/>
      <c r="C109" s="244"/>
      <c r="D109" s="234" t="s">
        <v>599</v>
      </c>
      <c r="E109" s="245" t="s">
        <v>19</v>
      </c>
      <c r="F109" s="246" t="s">
        <v>1052</v>
      </c>
      <c r="G109" s="244"/>
      <c r="H109" s="247">
        <v>13.2</v>
      </c>
      <c r="I109" s="248"/>
      <c r="J109" s="244"/>
      <c r="K109" s="244"/>
      <c r="L109" s="249"/>
      <c r="M109" s="250"/>
      <c r="N109" s="251"/>
      <c r="O109" s="251"/>
      <c r="P109" s="251"/>
      <c r="Q109" s="251"/>
      <c r="R109" s="251"/>
      <c r="S109" s="251"/>
      <c r="T109" s="252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T109" s="253" t="s">
        <v>599</v>
      </c>
      <c r="AU109" s="253" t="s">
        <v>81</v>
      </c>
      <c r="AV109" s="14" t="s">
        <v>81</v>
      </c>
      <c r="AW109" s="14" t="s">
        <v>33</v>
      </c>
      <c r="AX109" s="14" t="s">
        <v>79</v>
      </c>
      <c r="AY109" s="253" t="s">
        <v>156</v>
      </c>
    </row>
    <row r="110" spans="1:63" s="12" customFormat="1" ht="22.8" customHeight="1">
      <c r="A110" s="12"/>
      <c r="B110" s="197"/>
      <c r="C110" s="198"/>
      <c r="D110" s="199" t="s">
        <v>71</v>
      </c>
      <c r="E110" s="211" t="s">
        <v>157</v>
      </c>
      <c r="F110" s="211" t="s">
        <v>158</v>
      </c>
      <c r="G110" s="198"/>
      <c r="H110" s="198"/>
      <c r="I110" s="201"/>
      <c r="J110" s="212">
        <f>BK110</f>
        <v>0</v>
      </c>
      <c r="K110" s="198"/>
      <c r="L110" s="203"/>
      <c r="M110" s="204"/>
      <c r="N110" s="205"/>
      <c r="O110" s="205"/>
      <c r="P110" s="206">
        <f>SUM(P111:P122)</f>
        <v>0</v>
      </c>
      <c r="Q110" s="205"/>
      <c r="R110" s="206">
        <f>SUM(R111:R122)</f>
        <v>11.711830250000002</v>
      </c>
      <c r="S110" s="205"/>
      <c r="T110" s="207">
        <f>SUM(T111:T122)</f>
        <v>0</v>
      </c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R110" s="208" t="s">
        <v>79</v>
      </c>
      <c r="AT110" s="209" t="s">
        <v>71</v>
      </c>
      <c r="AU110" s="209" t="s">
        <v>79</v>
      </c>
      <c r="AY110" s="208" t="s">
        <v>156</v>
      </c>
      <c r="BK110" s="210">
        <f>SUM(BK111:BK122)</f>
        <v>0</v>
      </c>
    </row>
    <row r="111" spans="1:65" s="2" customFormat="1" ht="33" customHeight="1">
      <c r="A111" s="39"/>
      <c r="B111" s="40"/>
      <c r="C111" s="213" t="s">
        <v>164</v>
      </c>
      <c r="D111" s="213" t="s">
        <v>159</v>
      </c>
      <c r="E111" s="214" t="s">
        <v>1053</v>
      </c>
      <c r="F111" s="215" t="s">
        <v>1054</v>
      </c>
      <c r="G111" s="216" t="s">
        <v>162</v>
      </c>
      <c r="H111" s="217">
        <v>107.447</v>
      </c>
      <c r="I111" s="218"/>
      <c r="J111" s="219">
        <f>ROUND(I111*H111,2)</f>
        <v>0</v>
      </c>
      <c r="K111" s="215" t="s">
        <v>163</v>
      </c>
      <c r="L111" s="45"/>
      <c r="M111" s="220" t="s">
        <v>19</v>
      </c>
      <c r="N111" s="221" t="s">
        <v>43</v>
      </c>
      <c r="O111" s="85"/>
      <c r="P111" s="222">
        <f>O111*H111</f>
        <v>0</v>
      </c>
      <c r="Q111" s="222">
        <v>0.0065</v>
      </c>
      <c r="R111" s="222">
        <f>Q111*H111</f>
        <v>0.6984055</v>
      </c>
      <c r="S111" s="222">
        <v>0</v>
      </c>
      <c r="T111" s="223">
        <f>S111*H111</f>
        <v>0</v>
      </c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R111" s="224" t="s">
        <v>164</v>
      </c>
      <c r="AT111" s="224" t="s">
        <v>159</v>
      </c>
      <c r="AU111" s="224" t="s">
        <v>81</v>
      </c>
      <c r="AY111" s="18" t="s">
        <v>156</v>
      </c>
      <c r="BE111" s="225">
        <f>IF(N111="základní",J111,0)</f>
        <v>0</v>
      </c>
      <c r="BF111" s="225">
        <f>IF(N111="snížená",J111,0)</f>
        <v>0</v>
      </c>
      <c r="BG111" s="225">
        <f>IF(N111="zákl. přenesená",J111,0)</f>
        <v>0</v>
      </c>
      <c r="BH111" s="225">
        <f>IF(N111="sníž. přenesená",J111,0)</f>
        <v>0</v>
      </c>
      <c r="BI111" s="225">
        <f>IF(N111="nulová",J111,0)</f>
        <v>0</v>
      </c>
      <c r="BJ111" s="18" t="s">
        <v>79</v>
      </c>
      <c r="BK111" s="225">
        <f>ROUND(I111*H111,2)</f>
        <v>0</v>
      </c>
      <c r="BL111" s="18" t="s">
        <v>164</v>
      </c>
      <c r="BM111" s="224" t="s">
        <v>1055</v>
      </c>
    </row>
    <row r="112" spans="1:51" s="14" customFormat="1" ht="12">
      <c r="A112" s="14"/>
      <c r="B112" s="243"/>
      <c r="C112" s="244"/>
      <c r="D112" s="234" t="s">
        <v>599</v>
      </c>
      <c r="E112" s="245" t="s">
        <v>19</v>
      </c>
      <c r="F112" s="246" t="s">
        <v>1056</v>
      </c>
      <c r="G112" s="244"/>
      <c r="H112" s="247">
        <v>107.447</v>
      </c>
      <c r="I112" s="248"/>
      <c r="J112" s="244"/>
      <c r="K112" s="244"/>
      <c r="L112" s="249"/>
      <c r="M112" s="250"/>
      <c r="N112" s="251"/>
      <c r="O112" s="251"/>
      <c r="P112" s="251"/>
      <c r="Q112" s="251"/>
      <c r="R112" s="251"/>
      <c r="S112" s="251"/>
      <c r="T112" s="252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253" t="s">
        <v>599</v>
      </c>
      <c r="AU112" s="253" t="s">
        <v>81</v>
      </c>
      <c r="AV112" s="14" t="s">
        <v>81</v>
      </c>
      <c r="AW112" s="14" t="s">
        <v>33</v>
      </c>
      <c r="AX112" s="14" t="s">
        <v>79</v>
      </c>
      <c r="AY112" s="253" t="s">
        <v>156</v>
      </c>
    </row>
    <row r="113" spans="1:65" s="2" customFormat="1" ht="44.25" customHeight="1">
      <c r="A113" s="39"/>
      <c r="B113" s="40"/>
      <c r="C113" s="213" t="s">
        <v>177</v>
      </c>
      <c r="D113" s="213" t="s">
        <v>159</v>
      </c>
      <c r="E113" s="214" t="s">
        <v>1057</v>
      </c>
      <c r="F113" s="215" t="s">
        <v>1058</v>
      </c>
      <c r="G113" s="216" t="s">
        <v>162</v>
      </c>
      <c r="H113" s="217">
        <v>107.447</v>
      </c>
      <c r="I113" s="218"/>
      <c r="J113" s="219">
        <f>ROUND(I113*H113,2)</f>
        <v>0</v>
      </c>
      <c r="K113" s="215" t="s">
        <v>163</v>
      </c>
      <c r="L113" s="45"/>
      <c r="M113" s="220" t="s">
        <v>19</v>
      </c>
      <c r="N113" s="221" t="s">
        <v>43</v>
      </c>
      <c r="O113" s="85"/>
      <c r="P113" s="222">
        <f>O113*H113</f>
        <v>0</v>
      </c>
      <c r="Q113" s="222">
        <v>0.01838</v>
      </c>
      <c r="R113" s="222">
        <f>Q113*H113</f>
        <v>1.97487586</v>
      </c>
      <c r="S113" s="222">
        <v>0</v>
      </c>
      <c r="T113" s="223">
        <f>S113*H113</f>
        <v>0</v>
      </c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R113" s="224" t="s">
        <v>164</v>
      </c>
      <c r="AT113" s="224" t="s">
        <v>159</v>
      </c>
      <c r="AU113" s="224" t="s">
        <v>81</v>
      </c>
      <c r="AY113" s="18" t="s">
        <v>156</v>
      </c>
      <c r="BE113" s="225">
        <f>IF(N113="základní",J113,0)</f>
        <v>0</v>
      </c>
      <c r="BF113" s="225">
        <f>IF(N113="snížená",J113,0)</f>
        <v>0</v>
      </c>
      <c r="BG113" s="225">
        <f>IF(N113="zákl. přenesená",J113,0)</f>
        <v>0</v>
      </c>
      <c r="BH113" s="225">
        <f>IF(N113="sníž. přenesená",J113,0)</f>
        <v>0</v>
      </c>
      <c r="BI113" s="225">
        <f>IF(N113="nulová",J113,0)</f>
        <v>0</v>
      </c>
      <c r="BJ113" s="18" t="s">
        <v>79</v>
      </c>
      <c r="BK113" s="225">
        <f>ROUND(I113*H113,2)</f>
        <v>0</v>
      </c>
      <c r="BL113" s="18" t="s">
        <v>164</v>
      </c>
      <c r="BM113" s="224" t="s">
        <v>1059</v>
      </c>
    </row>
    <row r="114" spans="1:51" s="14" customFormat="1" ht="12">
      <c r="A114" s="14"/>
      <c r="B114" s="243"/>
      <c r="C114" s="244"/>
      <c r="D114" s="234" t="s">
        <v>599</v>
      </c>
      <c r="E114" s="245" t="s">
        <v>19</v>
      </c>
      <c r="F114" s="246" t="s">
        <v>1056</v>
      </c>
      <c r="G114" s="244"/>
      <c r="H114" s="247">
        <v>107.447</v>
      </c>
      <c r="I114" s="248"/>
      <c r="J114" s="244"/>
      <c r="K114" s="244"/>
      <c r="L114" s="249"/>
      <c r="M114" s="250"/>
      <c r="N114" s="251"/>
      <c r="O114" s="251"/>
      <c r="P114" s="251"/>
      <c r="Q114" s="251"/>
      <c r="R114" s="251"/>
      <c r="S114" s="251"/>
      <c r="T114" s="252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53" t="s">
        <v>599</v>
      </c>
      <c r="AU114" s="253" t="s">
        <v>81</v>
      </c>
      <c r="AV114" s="14" t="s">
        <v>81</v>
      </c>
      <c r="AW114" s="14" t="s">
        <v>33</v>
      </c>
      <c r="AX114" s="14" t="s">
        <v>79</v>
      </c>
      <c r="AY114" s="253" t="s">
        <v>156</v>
      </c>
    </row>
    <row r="115" spans="1:65" s="2" customFormat="1" ht="33" customHeight="1">
      <c r="A115" s="39"/>
      <c r="B115" s="40"/>
      <c r="C115" s="213" t="s">
        <v>157</v>
      </c>
      <c r="D115" s="213" t="s">
        <v>159</v>
      </c>
      <c r="E115" s="214" t="s">
        <v>612</v>
      </c>
      <c r="F115" s="215" t="s">
        <v>613</v>
      </c>
      <c r="G115" s="216" t="s">
        <v>614</v>
      </c>
      <c r="H115" s="217">
        <v>3.641</v>
      </c>
      <c r="I115" s="218"/>
      <c r="J115" s="219">
        <f>ROUND(I115*H115,2)</f>
        <v>0</v>
      </c>
      <c r="K115" s="215" t="s">
        <v>163</v>
      </c>
      <c r="L115" s="45"/>
      <c r="M115" s="220" t="s">
        <v>19</v>
      </c>
      <c r="N115" s="221" t="s">
        <v>43</v>
      </c>
      <c r="O115" s="85"/>
      <c r="P115" s="222">
        <f>O115*H115</f>
        <v>0</v>
      </c>
      <c r="Q115" s="222">
        <v>2.45329</v>
      </c>
      <c r="R115" s="222">
        <f>Q115*H115</f>
        <v>8.93242889</v>
      </c>
      <c r="S115" s="222">
        <v>0</v>
      </c>
      <c r="T115" s="223">
        <f>S115*H115</f>
        <v>0</v>
      </c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R115" s="224" t="s">
        <v>164</v>
      </c>
      <c r="AT115" s="224" t="s">
        <v>159</v>
      </c>
      <c r="AU115" s="224" t="s">
        <v>81</v>
      </c>
      <c r="AY115" s="18" t="s">
        <v>156</v>
      </c>
      <c r="BE115" s="225">
        <f>IF(N115="základní",J115,0)</f>
        <v>0</v>
      </c>
      <c r="BF115" s="225">
        <f>IF(N115="snížená",J115,0)</f>
        <v>0</v>
      </c>
      <c r="BG115" s="225">
        <f>IF(N115="zákl. přenesená",J115,0)</f>
        <v>0</v>
      </c>
      <c r="BH115" s="225">
        <f>IF(N115="sníž. přenesená",J115,0)</f>
        <v>0</v>
      </c>
      <c r="BI115" s="225">
        <f>IF(N115="nulová",J115,0)</f>
        <v>0</v>
      </c>
      <c r="BJ115" s="18" t="s">
        <v>79</v>
      </c>
      <c r="BK115" s="225">
        <f>ROUND(I115*H115,2)</f>
        <v>0</v>
      </c>
      <c r="BL115" s="18" t="s">
        <v>164</v>
      </c>
      <c r="BM115" s="224" t="s">
        <v>1060</v>
      </c>
    </row>
    <row r="116" spans="1:51" s="14" customFormat="1" ht="12">
      <c r="A116" s="14"/>
      <c r="B116" s="243"/>
      <c r="C116" s="244"/>
      <c r="D116" s="234" t="s">
        <v>599</v>
      </c>
      <c r="E116" s="245" t="s">
        <v>19</v>
      </c>
      <c r="F116" s="246" t="s">
        <v>1061</v>
      </c>
      <c r="G116" s="244"/>
      <c r="H116" s="247">
        <v>3.641</v>
      </c>
      <c r="I116" s="248"/>
      <c r="J116" s="244"/>
      <c r="K116" s="244"/>
      <c r="L116" s="249"/>
      <c r="M116" s="250"/>
      <c r="N116" s="251"/>
      <c r="O116" s="251"/>
      <c r="P116" s="251"/>
      <c r="Q116" s="251"/>
      <c r="R116" s="251"/>
      <c r="S116" s="251"/>
      <c r="T116" s="252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T116" s="253" t="s">
        <v>599</v>
      </c>
      <c r="AU116" s="253" t="s">
        <v>81</v>
      </c>
      <c r="AV116" s="14" t="s">
        <v>81</v>
      </c>
      <c r="AW116" s="14" t="s">
        <v>33</v>
      </c>
      <c r="AX116" s="14" t="s">
        <v>79</v>
      </c>
      <c r="AY116" s="253" t="s">
        <v>156</v>
      </c>
    </row>
    <row r="117" spans="1:65" s="2" customFormat="1" ht="12">
      <c r="A117" s="39"/>
      <c r="B117" s="40"/>
      <c r="C117" s="213" t="s">
        <v>186</v>
      </c>
      <c r="D117" s="213" t="s">
        <v>159</v>
      </c>
      <c r="E117" s="214" t="s">
        <v>617</v>
      </c>
      <c r="F117" s="215" t="s">
        <v>618</v>
      </c>
      <c r="G117" s="216" t="s">
        <v>614</v>
      </c>
      <c r="H117" s="217">
        <v>3.641</v>
      </c>
      <c r="I117" s="218"/>
      <c r="J117" s="219">
        <f>ROUND(I117*H117,2)</f>
        <v>0</v>
      </c>
      <c r="K117" s="215" t="s">
        <v>163</v>
      </c>
      <c r="L117" s="45"/>
      <c r="M117" s="220" t="s">
        <v>19</v>
      </c>
      <c r="N117" s="221" t="s">
        <v>43</v>
      </c>
      <c r="O117" s="85"/>
      <c r="P117" s="222">
        <f>O117*H117</f>
        <v>0</v>
      </c>
      <c r="Q117" s="222">
        <v>0.02</v>
      </c>
      <c r="R117" s="222">
        <f>Q117*H117</f>
        <v>0.07282</v>
      </c>
      <c r="S117" s="222">
        <v>0</v>
      </c>
      <c r="T117" s="223">
        <f>S117*H117</f>
        <v>0</v>
      </c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R117" s="224" t="s">
        <v>164</v>
      </c>
      <c r="AT117" s="224" t="s">
        <v>159</v>
      </c>
      <c r="AU117" s="224" t="s">
        <v>81</v>
      </c>
      <c r="AY117" s="18" t="s">
        <v>156</v>
      </c>
      <c r="BE117" s="225">
        <f>IF(N117="základní",J117,0)</f>
        <v>0</v>
      </c>
      <c r="BF117" s="225">
        <f>IF(N117="snížená",J117,0)</f>
        <v>0</v>
      </c>
      <c r="BG117" s="225">
        <f>IF(N117="zákl. přenesená",J117,0)</f>
        <v>0</v>
      </c>
      <c r="BH117" s="225">
        <f>IF(N117="sníž. přenesená",J117,0)</f>
        <v>0</v>
      </c>
      <c r="BI117" s="225">
        <f>IF(N117="nulová",J117,0)</f>
        <v>0</v>
      </c>
      <c r="BJ117" s="18" t="s">
        <v>79</v>
      </c>
      <c r="BK117" s="225">
        <f>ROUND(I117*H117,2)</f>
        <v>0</v>
      </c>
      <c r="BL117" s="18" t="s">
        <v>164</v>
      </c>
      <c r="BM117" s="224" t="s">
        <v>1062</v>
      </c>
    </row>
    <row r="118" spans="1:51" s="14" customFormat="1" ht="12">
      <c r="A118" s="14"/>
      <c r="B118" s="243"/>
      <c r="C118" s="244"/>
      <c r="D118" s="234" t="s">
        <v>599</v>
      </c>
      <c r="E118" s="245" t="s">
        <v>19</v>
      </c>
      <c r="F118" s="246" t="s">
        <v>1061</v>
      </c>
      <c r="G118" s="244"/>
      <c r="H118" s="247">
        <v>3.641</v>
      </c>
      <c r="I118" s="248"/>
      <c r="J118" s="244"/>
      <c r="K118" s="244"/>
      <c r="L118" s="249"/>
      <c r="M118" s="250"/>
      <c r="N118" s="251"/>
      <c r="O118" s="251"/>
      <c r="P118" s="251"/>
      <c r="Q118" s="251"/>
      <c r="R118" s="251"/>
      <c r="S118" s="251"/>
      <c r="T118" s="252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253" t="s">
        <v>599</v>
      </c>
      <c r="AU118" s="253" t="s">
        <v>81</v>
      </c>
      <c r="AV118" s="14" t="s">
        <v>81</v>
      </c>
      <c r="AW118" s="14" t="s">
        <v>33</v>
      </c>
      <c r="AX118" s="14" t="s">
        <v>79</v>
      </c>
      <c r="AY118" s="253" t="s">
        <v>156</v>
      </c>
    </row>
    <row r="119" spans="1:65" s="2" customFormat="1" ht="12">
      <c r="A119" s="39"/>
      <c r="B119" s="40"/>
      <c r="C119" s="213" t="s">
        <v>190</v>
      </c>
      <c r="D119" s="213" t="s">
        <v>159</v>
      </c>
      <c r="E119" s="214" t="s">
        <v>1063</v>
      </c>
      <c r="F119" s="215" t="s">
        <v>1064</v>
      </c>
      <c r="G119" s="216" t="s">
        <v>172</v>
      </c>
      <c r="H119" s="217">
        <v>1</v>
      </c>
      <c r="I119" s="218"/>
      <c r="J119" s="219">
        <f>ROUND(I119*H119,2)</f>
        <v>0</v>
      </c>
      <c r="K119" s="215" t="s">
        <v>163</v>
      </c>
      <c r="L119" s="45"/>
      <c r="M119" s="220" t="s">
        <v>19</v>
      </c>
      <c r="N119" s="221" t="s">
        <v>43</v>
      </c>
      <c r="O119" s="85"/>
      <c r="P119" s="222">
        <f>O119*H119</f>
        <v>0</v>
      </c>
      <c r="Q119" s="222">
        <v>0.01777</v>
      </c>
      <c r="R119" s="222">
        <f>Q119*H119</f>
        <v>0.01777</v>
      </c>
      <c r="S119" s="222">
        <v>0</v>
      </c>
      <c r="T119" s="223">
        <f>S119*H119</f>
        <v>0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R119" s="224" t="s">
        <v>164</v>
      </c>
      <c r="AT119" s="224" t="s">
        <v>159</v>
      </c>
      <c r="AU119" s="224" t="s">
        <v>81</v>
      </c>
      <c r="AY119" s="18" t="s">
        <v>156</v>
      </c>
      <c r="BE119" s="225">
        <f>IF(N119="základní",J119,0)</f>
        <v>0</v>
      </c>
      <c r="BF119" s="225">
        <f>IF(N119="snížená",J119,0)</f>
        <v>0</v>
      </c>
      <c r="BG119" s="225">
        <f>IF(N119="zákl. přenesená",J119,0)</f>
        <v>0</v>
      </c>
      <c r="BH119" s="225">
        <f>IF(N119="sníž. přenesená",J119,0)</f>
        <v>0</v>
      </c>
      <c r="BI119" s="225">
        <f>IF(N119="nulová",J119,0)</f>
        <v>0</v>
      </c>
      <c r="BJ119" s="18" t="s">
        <v>79</v>
      </c>
      <c r="BK119" s="225">
        <f>ROUND(I119*H119,2)</f>
        <v>0</v>
      </c>
      <c r="BL119" s="18" t="s">
        <v>164</v>
      </c>
      <c r="BM119" s="224" t="s">
        <v>1065</v>
      </c>
    </row>
    <row r="120" spans="1:51" s="14" customFormat="1" ht="12">
      <c r="A120" s="14"/>
      <c r="B120" s="243"/>
      <c r="C120" s="244"/>
      <c r="D120" s="234" t="s">
        <v>599</v>
      </c>
      <c r="E120" s="245" t="s">
        <v>19</v>
      </c>
      <c r="F120" s="246" t="s">
        <v>865</v>
      </c>
      <c r="G120" s="244"/>
      <c r="H120" s="247">
        <v>1</v>
      </c>
      <c r="I120" s="248"/>
      <c r="J120" s="244"/>
      <c r="K120" s="244"/>
      <c r="L120" s="249"/>
      <c r="M120" s="250"/>
      <c r="N120" s="251"/>
      <c r="O120" s="251"/>
      <c r="P120" s="251"/>
      <c r="Q120" s="251"/>
      <c r="R120" s="251"/>
      <c r="S120" s="251"/>
      <c r="T120" s="252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T120" s="253" t="s">
        <v>599</v>
      </c>
      <c r="AU120" s="253" t="s">
        <v>81</v>
      </c>
      <c r="AV120" s="14" t="s">
        <v>81</v>
      </c>
      <c r="AW120" s="14" t="s">
        <v>33</v>
      </c>
      <c r="AX120" s="14" t="s">
        <v>79</v>
      </c>
      <c r="AY120" s="253" t="s">
        <v>156</v>
      </c>
    </row>
    <row r="121" spans="1:65" s="2" customFormat="1" ht="12">
      <c r="A121" s="39"/>
      <c r="B121" s="40"/>
      <c r="C121" s="265" t="s">
        <v>184</v>
      </c>
      <c r="D121" s="265" t="s">
        <v>709</v>
      </c>
      <c r="E121" s="266" t="s">
        <v>1066</v>
      </c>
      <c r="F121" s="267" t="s">
        <v>1067</v>
      </c>
      <c r="G121" s="268" t="s">
        <v>172</v>
      </c>
      <c r="H121" s="269">
        <v>1</v>
      </c>
      <c r="I121" s="270"/>
      <c r="J121" s="271">
        <f>ROUND(I121*H121,2)</f>
        <v>0</v>
      </c>
      <c r="K121" s="267" t="s">
        <v>163</v>
      </c>
      <c r="L121" s="272"/>
      <c r="M121" s="273" t="s">
        <v>19</v>
      </c>
      <c r="N121" s="274" t="s">
        <v>43</v>
      </c>
      <c r="O121" s="85"/>
      <c r="P121" s="222">
        <f>O121*H121</f>
        <v>0</v>
      </c>
      <c r="Q121" s="222">
        <v>0.01553</v>
      </c>
      <c r="R121" s="222">
        <f>Q121*H121</f>
        <v>0.01553</v>
      </c>
      <c r="S121" s="222">
        <v>0</v>
      </c>
      <c r="T121" s="223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24" t="s">
        <v>190</v>
      </c>
      <c r="AT121" s="224" t="s">
        <v>709</v>
      </c>
      <c r="AU121" s="224" t="s">
        <v>81</v>
      </c>
      <c r="AY121" s="18" t="s">
        <v>156</v>
      </c>
      <c r="BE121" s="225">
        <f>IF(N121="základní",J121,0)</f>
        <v>0</v>
      </c>
      <c r="BF121" s="225">
        <f>IF(N121="snížená",J121,0)</f>
        <v>0</v>
      </c>
      <c r="BG121" s="225">
        <f>IF(N121="zákl. přenesená",J121,0)</f>
        <v>0</v>
      </c>
      <c r="BH121" s="225">
        <f>IF(N121="sníž. přenesená",J121,0)</f>
        <v>0</v>
      </c>
      <c r="BI121" s="225">
        <f>IF(N121="nulová",J121,0)</f>
        <v>0</v>
      </c>
      <c r="BJ121" s="18" t="s">
        <v>79</v>
      </c>
      <c r="BK121" s="225">
        <f>ROUND(I121*H121,2)</f>
        <v>0</v>
      </c>
      <c r="BL121" s="18" t="s">
        <v>164</v>
      </c>
      <c r="BM121" s="224" t="s">
        <v>1068</v>
      </c>
    </row>
    <row r="122" spans="1:51" s="14" customFormat="1" ht="12">
      <c r="A122" s="14"/>
      <c r="B122" s="243"/>
      <c r="C122" s="244"/>
      <c r="D122" s="234" t="s">
        <v>599</v>
      </c>
      <c r="E122" s="245" t="s">
        <v>19</v>
      </c>
      <c r="F122" s="246" t="s">
        <v>865</v>
      </c>
      <c r="G122" s="244"/>
      <c r="H122" s="247">
        <v>1</v>
      </c>
      <c r="I122" s="248"/>
      <c r="J122" s="244"/>
      <c r="K122" s="244"/>
      <c r="L122" s="249"/>
      <c r="M122" s="250"/>
      <c r="N122" s="251"/>
      <c r="O122" s="251"/>
      <c r="P122" s="251"/>
      <c r="Q122" s="251"/>
      <c r="R122" s="251"/>
      <c r="S122" s="251"/>
      <c r="T122" s="252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53" t="s">
        <v>599</v>
      </c>
      <c r="AU122" s="253" t="s">
        <v>81</v>
      </c>
      <c r="AV122" s="14" t="s">
        <v>81</v>
      </c>
      <c r="AW122" s="14" t="s">
        <v>33</v>
      </c>
      <c r="AX122" s="14" t="s">
        <v>79</v>
      </c>
      <c r="AY122" s="253" t="s">
        <v>156</v>
      </c>
    </row>
    <row r="123" spans="1:63" s="12" customFormat="1" ht="22.8" customHeight="1">
      <c r="A123" s="12"/>
      <c r="B123" s="197"/>
      <c r="C123" s="198"/>
      <c r="D123" s="199" t="s">
        <v>71</v>
      </c>
      <c r="E123" s="211" t="s">
        <v>184</v>
      </c>
      <c r="F123" s="211" t="s">
        <v>185</v>
      </c>
      <c r="G123" s="198"/>
      <c r="H123" s="198"/>
      <c r="I123" s="201"/>
      <c r="J123" s="212">
        <f>BK123</f>
        <v>0</v>
      </c>
      <c r="K123" s="198"/>
      <c r="L123" s="203"/>
      <c r="M123" s="204"/>
      <c r="N123" s="205"/>
      <c r="O123" s="205"/>
      <c r="P123" s="206">
        <f>SUM(P124:P132)</f>
        <v>0</v>
      </c>
      <c r="Q123" s="205"/>
      <c r="R123" s="206">
        <f>SUM(R124:R132)</f>
        <v>0</v>
      </c>
      <c r="S123" s="205"/>
      <c r="T123" s="207">
        <f>SUM(T124:T132)</f>
        <v>22.466116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08" t="s">
        <v>79</v>
      </c>
      <c r="AT123" s="209" t="s">
        <v>71</v>
      </c>
      <c r="AU123" s="209" t="s">
        <v>79</v>
      </c>
      <c r="AY123" s="208" t="s">
        <v>156</v>
      </c>
      <c r="BK123" s="210">
        <f>SUM(BK124:BK132)</f>
        <v>0</v>
      </c>
    </row>
    <row r="124" spans="1:65" s="2" customFormat="1" ht="16.5" customHeight="1">
      <c r="A124" s="39"/>
      <c r="B124" s="40"/>
      <c r="C124" s="213" t="s">
        <v>165</v>
      </c>
      <c r="D124" s="213" t="s">
        <v>159</v>
      </c>
      <c r="E124" s="214" t="s">
        <v>620</v>
      </c>
      <c r="F124" s="215" t="s">
        <v>621</v>
      </c>
      <c r="G124" s="216" t="s">
        <v>622</v>
      </c>
      <c r="H124" s="217">
        <v>1</v>
      </c>
      <c r="I124" s="218"/>
      <c r="J124" s="219">
        <f>ROUND(I124*H124,2)</f>
        <v>0</v>
      </c>
      <c r="K124" s="215" t="s">
        <v>19</v>
      </c>
      <c r="L124" s="45"/>
      <c r="M124" s="220" t="s">
        <v>19</v>
      </c>
      <c r="N124" s="221" t="s">
        <v>43</v>
      </c>
      <c r="O124" s="85"/>
      <c r="P124" s="222">
        <f>O124*H124</f>
        <v>0</v>
      </c>
      <c r="Q124" s="222">
        <v>0</v>
      </c>
      <c r="R124" s="222">
        <f>Q124*H124</f>
        <v>0</v>
      </c>
      <c r="S124" s="222">
        <v>0</v>
      </c>
      <c r="T124" s="223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24" t="s">
        <v>164</v>
      </c>
      <c r="AT124" s="224" t="s">
        <v>159</v>
      </c>
      <c r="AU124" s="224" t="s">
        <v>81</v>
      </c>
      <c r="AY124" s="18" t="s">
        <v>156</v>
      </c>
      <c r="BE124" s="225">
        <f>IF(N124="základní",J124,0)</f>
        <v>0</v>
      </c>
      <c r="BF124" s="225">
        <f>IF(N124="snížená",J124,0)</f>
        <v>0</v>
      </c>
      <c r="BG124" s="225">
        <f>IF(N124="zákl. přenesená",J124,0)</f>
        <v>0</v>
      </c>
      <c r="BH124" s="225">
        <f>IF(N124="sníž. přenesená",J124,0)</f>
        <v>0</v>
      </c>
      <c r="BI124" s="225">
        <f>IF(N124="nulová",J124,0)</f>
        <v>0</v>
      </c>
      <c r="BJ124" s="18" t="s">
        <v>79</v>
      </c>
      <c r="BK124" s="225">
        <f>ROUND(I124*H124,2)</f>
        <v>0</v>
      </c>
      <c r="BL124" s="18" t="s">
        <v>164</v>
      </c>
      <c r="BM124" s="224" t="s">
        <v>1069</v>
      </c>
    </row>
    <row r="125" spans="1:65" s="2" customFormat="1" ht="44.25" customHeight="1">
      <c r="A125" s="39"/>
      <c r="B125" s="40"/>
      <c r="C125" s="213" t="s">
        <v>200</v>
      </c>
      <c r="D125" s="213" t="s">
        <v>159</v>
      </c>
      <c r="E125" s="214" t="s">
        <v>1070</v>
      </c>
      <c r="F125" s="215" t="s">
        <v>1071</v>
      </c>
      <c r="G125" s="216" t="s">
        <v>162</v>
      </c>
      <c r="H125" s="217">
        <v>53.724</v>
      </c>
      <c r="I125" s="218"/>
      <c r="J125" s="219">
        <f>ROUND(I125*H125,2)</f>
        <v>0</v>
      </c>
      <c r="K125" s="215" t="s">
        <v>163</v>
      </c>
      <c r="L125" s="45"/>
      <c r="M125" s="220" t="s">
        <v>19</v>
      </c>
      <c r="N125" s="221" t="s">
        <v>43</v>
      </c>
      <c r="O125" s="85"/>
      <c r="P125" s="222">
        <f>O125*H125</f>
        <v>0</v>
      </c>
      <c r="Q125" s="222">
        <v>0</v>
      </c>
      <c r="R125" s="222">
        <f>Q125*H125</f>
        <v>0</v>
      </c>
      <c r="S125" s="222">
        <v>0.261</v>
      </c>
      <c r="T125" s="223">
        <f>S125*H125</f>
        <v>14.021963999999999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24" t="s">
        <v>164</v>
      </c>
      <c r="AT125" s="224" t="s">
        <v>159</v>
      </c>
      <c r="AU125" s="224" t="s">
        <v>81</v>
      </c>
      <c r="AY125" s="18" t="s">
        <v>156</v>
      </c>
      <c r="BE125" s="225">
        <f>IF(N125="základní",J125,0)</f>
        <v>0</v>
      </c>
      <c r="BF125" s="225">
        <f>IF(N125="snížená",J125,0)</f>
        <v>0</v>
      </c>
      <c r="BG125" s="225">
        <f>IF(N125="zákl. přenesená",J125,0)</f>
        <v>0</v>
      </c>
      <c r="BH125" s="225">
        <f>IF(N125="sníž. přenesená",J125,0)</f>
        <v>0</v>
      </c>
      <c r="BI125" s="225">
        <f>IF(N125="nulová",J125,0)</f>
        <v>0</v>
      </c>
      <c r="BJ125" s="18" t="s">
        <v>79</v>
      </c>
      <c r="BK125" s="225">
        <f>ROUND(I125*H125,2)</f>
        <v>0</v>
      </c>
      <c r="BL125" s="18" t="s">
        <v>164</v>
      </c>
      <c r="BM125" s="224" t="s">
        <v>1072</v>
      </c>
    </row>
    <row r="126" spans="1:51" s="14" customFormat="1" ht="12">
      <c r="A126" s="14"/>
      <c r="B126" s="243"/>
      <c r="C126" s="244"/>
      <c r="D126" s="234" t="s">
        <v>599</v>
      </c>
      <c r="E126" s="245" t="s">
        <v>19</v>
      </c>
      <c r="F126" s="246" t="s">
        <v>1048</v>
      </c>
      <c r="G126" s="244"/>
      <c r="H126" s="247">
        <v>53.724</v>
      </c>
      <c r="I126" s="248"/>
      <c r="J126" s="244"/>
      <c r="K126" s="244"/>
      <c r="L126" s="249"/>
      <c r="M126" s="250"/>
      <c r="N126" s="251"/>
      <c r="O126" s="251"/>
      <c r="P126" s="251"/>
      <c r="Q126" s="251"/>
      <c r="R126" s="251"/>
      <c r="S126" s="251"/>
      <c r="T126" s="252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53" t="s">
        <v>599</v>
      </c>
      <c r="AU126" s="253" t="s">
        <v>81</v>
      </c>
      <c r="AV126" s="14" t="s">
        <v>81</v>
      </c>
      <c r="AW126" s="14" t="s">
        <v>33</v>
      </c>
      <c r="AX126" s="14" t="s">
        <v>79</v>
      </c>
      <c r="AY126" s="253" t="s">
        <v>156</v>
      </c>
    </row>
    <row r="127" spans="1:65" s="2" customFormat="1" ht="33" customHeight="1">
      <c r="A127" s="39"/>
      <c r="B127" s="40"/>
      <c r="C127" s="213" t="s">
        <v>204</v>
      </c>
      <c r="D127" s="213" t="s">
        <v>159</v>
      </c>
      <c r="E127" s="214" t="s">
        <v>1073</v>
      </c>
      <c r="F127" s="215" t="s">
        <v>1074</v>
      </c>
      <c r="G127" s="216" t="s">
        <v>614</v>
      </c>
      <c r="H127" s="217">
        <v>0.081</v>
      </c>
      <c r="I127" s="218"/>
      <c r="J127" s="219">
        <f>ROUND(I127*H127,2)</f>
        <v>0</v>
      </c>
      <c r="K127" s="215" t="s">
        <v>163</v>
      </c>
      <c r="L127" s="45"/>
      <c r="M127" s="220" t="s">
        <v>19</v>
      </c>
      <c r="N127" s="221" t="s">
        <v>43</v>
      </c>
      <c r="O127" s="85"/>
      <c r="P127" s="222">
        <f>O127*H127</f>
        <v>0</v>
      </c>
      <c r="Q127" s="222">
        <v>0</v>
      </c>
      <c r="R127" s="222">
        <f>Q127*H127</f>
        <v>0</v>
      </c>
      <c r="S127" s="222">
        <v>2.4</v>
      </c>
      <c r="T127" s="223">
        <f>S127*H127</f>
        <v>0.1944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24" t="s">
        <v>164</v>
      </c>
      <c r="AT127" s="224" t="s">
        <v>159</v>
      </c>
      <c r="AU127" s="224" t="s">
        <v>81</v>
      </c>
      <c r="AY127" s="18" t="s">
        <v>156</v>
      </c>
      <c r="BE127" s="225">
        <f>IF(N127="základní",J127,0)</f>
        <v>0</v>
      </c>
      <c r="BF127" s="225">
        <f>IF(N127="snížená",J127,0)</f>
        <v>0</v>
      </c>
      <c r="BG127" s="225">
        <f>IF(N127="zákl. přenesená",J127,0)</f>
        <v>0</v>
      </c>
      <c r="BH127" s="225">
        <f>IF(N127="sníž. přenesená",J127,0)</f>
        <v>0</v>
      </c>
      <c r="BI127" s="225">
        <f>IF(N127="nulová",J127,0)</f>
        <v>0</v>
      </c>
      <c r="BJ127" s="18" t="s">
        <v>79</v>
      </c>
      <c r="BK127" s="225">
        <f>ROUND(I127*H127,2)</f>
        <v>0</v>
      </c>
      <c r="BL127" s="18" t="s">
        <v>164</v>
      </c>
      <c r="BM127" s="224" t="s">
        <v>1075</v>
      </c>
    </row>
    <row r="128" spans="1:51" s="14" customFormat="1" ht="12">
      <c r="A128" s="14"/>
      <c r="B128" s="243"/>
      <c r="C128" s="244"/>
      <c r="D128" s="234" t="s">
        <v>599</v>
      </c>
      <c r="E128" s="245" t="s">
        <v>19</v>
      </c>
      <c r="F128" s="246" t="s">
        <v>1076</v>
      </c>
      <c r="G128" s="244"/>
      <c r="H128" s="247">
        <v>0.081</v>
      </c>
      <c r="I128" s="248"/>
      <c r="J128" s="244"/>
      <c r="K128" s="244"/>
      <c r="L128" s="249"/>
      <c r="M128" s="250"/>
      <c r="N128" s="251"/>
      <c r="O128" s="251"/>
      <c r="P128" s="251"/>
      <c r="Q128" s="251"/>
      <c r="R128" s="251"/>
      <c r="S128" s="251"/>
      <c r="T128" s="252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53" t="s">
        <v>599</v>
      </c>
      <c r="AU128" s="253" t="s">
        <v>81</v>
      </c>
      <c r="AV128" s="14" t="s">
        <v>81</v>
      </c>
      <c r="AW128" s="14" t="s">
        <v>33</v>
      </c>
      <c r="AX128" s="14" t="s">
        <v>79</v>
      </c>
      <c r="AY128" s="253" t="s">
        <v>156</v>
      </c>
    </row>
    <row r="129" spans="1:65" s="2" customFormat="1" ht="12">
      <c r="A129" s="39"/>
      <c r="B129" s="40"/>
      <c r="C129" s="213" t="s">
        <v>209</v>
      </c>
      <c r="D129" s="213" t="s">
        <v>159</v>
      </c>
      <c r="E129" s="214" t="s">
        <v>624</v>
      </c>
      <c r="F129" s="215" t="s">
        <v>625</v>
      </c>
      <c r="G129" s="216" t="s">
        <v>614</v>
      </c>
      <c r="H129" s="217">
        <v>3.641</v>
      </c>
      <c r="I129" s="218"/>
      <c r="J129" s="219">
        <f>ROUND(I129*H129,2)</f>
        <v>0</v>
      </c>
      <c r="K129" s="215" t="s">
        <v>163</v>
      </c>
      <c r="L129" s="45"/>
      <c r="M129" s="220" t="s">
        <v>19</v>
      </c>
      <c r="N129" s="221" t="s">
        <v>43</v>
      </c>
      <c r="O129" s="85"/>
      <c r="P129" s="222">
        <f>O129*H129</f>
        <v>0</v>
      </c>
      <c r="Q129" s="222">
        <v>0</v>
      </c>
      <c r="R129" s="222">
        <f>Q129*H129</f>
        <v>0</v>
      </c>
      <c r="S129" s="222">
        <v>2.2</v>
      </c>
      <c r="T129" s="223">
        <f>S129*H129</f>
        <v>8.010200000000001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24" t="s">
        <v>164</v>
      </c>
      <c r="AT129" s="224" t="s">
        <v>159</v>
      </c>
      <c r="AU129" s="224" t="s">
        <v>81</v>
      </c>
      <c r="AY129" s="18" t="s">
        <v>156</v>
      </c>
      <c r="BE129" s="225">
        <f>IF(N129="základní",J129,0)</f>
        <v>0</v>
      </c>
      <c r="BF129" s="225">
        <f>IF(N129="snížená",J129,0)</f>
        <v>0</v>
      </c>
      <c r="BG129" s="225">
        <f>IF(N129="zákl. přenesená",J129,0)</f>
        <v>0</v>
      </c>
      <c r="BH129" s="225">
        <f>IF(N129="sníž. přenesená",J129,0)</f>
        <v>0</v>
      </c>
      <c r="BI129" s="225">
        <f>IF(N129="nulová",J129,0)</f>
        <v>0</v>
      </c>
      <c r="BJ129" s="18" t="s">
        <v>79</v>
      </c>
      <c r="BK129" s="225">
        <f>ROUND(I129*H129,2)</f>
        <v>0</v>
      </c>
      <c r="BL129" s="18" t="s">
        <v>164</v>
      </c>
      <c r="BM129" s="224" t="s">
        <v>1077</v>
      </c>
    </row>
    <row r="130" spans="1:51" s="14" customFormat="1" ht="12">
      <c r="A130" s="14"/>
      <c r="B130" s="243"/>
      <c r="C130" s="244"/>
      <c r="D130" s="234" t="s">
        <v>599</v>
      </c>
      <c r="E130" s="245" t="s">
        <v>19</v>
      </c>
      <c r="F130" s="246" t="s">
        <v>1061</v>
      </c>
      <c r="G130" s="244"/>
      <c r="H130" s="247">
        <v>3.641</v>
      </c>
      <c r="I130" s="248"/>
      <c r="J130" s="244"/>
      <c r="K130" s="244"/>
      <c r="L130" s="249"/>
      <c r="M130" s="250"/>
      <c r="N130" s="251"/>
      <c r="O130" s="251"/>
      <c r="P130" s="251"/>
      <c r="Q130" s="251"/>
      <c r="R130" s="251"/>
      <c r="S130" s="251"/>
      <c r="T130" s="252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53" t="s">
        <v>599</v>
      </c>
      <c r="AU130" s="253" t="s">
        <v>81</v>
      </c>
      <c r="AV130" s="14" t="s">
        <v>81</v>
      </c>
      <c r="AW130" s="14" t="s">
        <v>33</v>
      </c>
      <c r="AX130" s="14" t="s">
        <v>79</v>
      </c>
      <c r="AY130" s="253" t="s">
        <v>156</v>
      </c>
    </row>
    <row r="131" spans="1:65" s="2" customFormat="1" ht="12">
      <c r="A131" s="39"/>
      <c r="B131" s="40"/>
      <c r="C131" s="213" t="s">
        <v>168</v>
      </c>
      <c r="D131" s="213" t="s">
        <v>159</v>
      </c>
      <c r="E131" s="214" t="s">
        <v>1078</v>
      </c>
      <c r="F131" s="215" t="s">
        <v>1079</v>
      </c>
      <c r="G131" s="216" t="s">
        <v>162</v>
      </c>
      <c r="H131" s="217">
        <v>3.152</v>
      </c>
      <c r="I131" s="218"/>
      <c r="J131" s="219">
        <f>ROUND(I131*H131,2)</f>
        <v>0</v>
      </c>
      <c r="K131" s="215" t="s">
        <v>163</v>
      </c>
      <c r="L131" s="45"/>
      <c r="M131" s="220" t="s">
        <v>19</v>
      </c>
      <c r="N131" s="221" t="s">
        <v>43</v>
      </c>
      <c r="O131" s="85"/>
      <c r="P131" s="222">
        <f>O131*H131</f>
        <v>0</v>
      </c>
      <c r="Q131" s="222">
        <v>0</v>
      </c>
      <c r="R131" s="222">
        <f>Q131*H131</f>
        <v>0</v>
      </c>
      <c r="S131" s="222">
        <v>0.076</v>
      </c>
      <c r="T131" s="223">
        <f>S131*H131</f>
        <v>0.23955200000000001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24" t="s">
        <v>164</v>
      </c>
      <c r="AT131" s="224" t="s">
        <v>159</v>
      </c>
      <c r="AU131" s="224" t="s">
        <v>81</v>
      </c>
      <c r="AY131" s="18" t="s">
        <v>156</v>
      </c>
      <c r="BE131" s="225">
        <f>IF(N131="základní",J131,0)</f>
        <v>0</v>
      </c>
      <c r="BF131" s="225">
        <f>IF(N131="snížená",J131,0)</f>
        <v>0</v>
      </c>
      <c r="BG131" s="225">
        <f>IF(N131="zákl. přenesená",J131,0)</f>
        <v>0</v>
      </c>
      <c r="BH131" s="225">
        <f>IF(N131="sníž. přenesená",J131,0)</f>
        <v>0</v>
      </c>
      <c r="BI131" s="225">
        <f>IF(N131="nulová",J131,0)</f>
        <v>0</v>
      </c>
      <c r="BJ131" s="18" t="s">
        <v>79</v>
      </c>
      <c r="BK131" s="225">
        <f>ROUND(I131*H131,2)</f>
        <v>0</v>
      </c>
      <c r="BL131" s="18" t="s">
        <v>164</v>
      </c>
      <c r="BM131" s="224" t="s">
        <v>1080</v>
      </c>
    </row>
    <row r="132" spans="1:51" s="14" customFormat="1" ht="12">
      <c r="A132" s="14"/>
      <c r="B132" s="243"/>
      <c r="C132" s="244"/>
      <c r="D132" s="234" t="s">
        <v>599</v>
      </c>
      <c r="E132" s="245" t="s">
        <v>19</v>
      </c>
      <c r="F132" s="246" t="s">
        <v>1081</v>
      </c>
      <c r="G132" s="244"/>
      <c r="H132" s="247">
        <v>3.152</v>
      </c>
      <c r="I132" s="248"/>
      <c r="J132" s="244"/>
      <c r="K132" s="244"/>
      <c r="L132" s="249"/>
      <c r="M132" s="250"/>
      <c r="N132" s="251"/>
      <c r="O132" s="251"/>
      <c r="P132" s="251"/>
      <c r="Q132" s="251"/>
      <c r="R132" s="251"/>
      <c r="S132" s="251"/>
      <c r="T132" s="252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53" t="s">
        <v>599</v>
      </c>
      <c r="AU132" s="253" t="s">
        <v>81</v>
      </c>
      <c r="AV132" s="14" t="s">
        <v>81</v>
      </c>
      <c r="AW132" s="14" t="s">
        <v>33</v>
      </c>
      <c r="AX132" s="14" t="s">
        <v>79</v>
      </c>
      <c r="AY132" s="253" t="s">
        <v>156</v>
      </c>
    </row>
    <row r="133" spans="1:63" s="12" customFormat="1" ht="22.8" customHeight="1">
      <c r="A133" s="12"/>
      <c r="B133" s="197"/>
      <c r="C133" s="198"/>
      <c r="D133" s="199" t="s">
        <v>71</v>
      </c>
      <c r="E133" s="211" t="s">
        <v>228</v>
      </c>
      <c r="F133" s="211" t="s">
        <v>229</v>
      </c>
      <c r="G133" s="198"/>
      <c r="H133" s="198"/>
      <c r="I133" s="201"/>
      <c r="J133" s="212">
        <f>BK133</f>
        <v>0</v>
      </c>
      <c r="K133" s="198"/>
      <c r="L133" s="203"/>
      <c r="M133" s="204"/>
      <c r="N133" s="205"/>
      <c r="O133" s="205"/>
      <c r="P133" s="206">
        <f>SUM(P134:P138)</f>
        <v>0</v>
      </c>
      <c r="Q133" s="205"/>
      <c r="R133" s="206">
        <f>SUM(R134:R138)</f>
        <v>0</v>
      </c>
      <c r="S133" s="205"/>
      <c r="T133" s="207">
        <f>SUM(T134:T138)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08" t="s">
        <v>79</v>
      </c>
      <c r="AT133" s="209" t="s">
        <v>71</v>
      </c>
      <c r="AU133" s="209" t="s">
        <v>79</v>
      </c>
      <c r="AY133" s="208" t="s">
        <v>156</v>
      </c>
      <c r="BK133" s="210">
        <f>SUM(BK134:BK138)</f>
        <v>0</v>
      </c>
    </row>
    <row r="134" spans="1:65" s="2" customFormat="1" ht="12">
      <c r="A134" s="39"/>
      <c r="B134" s="40"/>
      <c r="C134" s="213" t="s">
        <v>8</v>
      </c>
      <c r="D134" s="213" t="s">
        <v>159</v>
      </c>
      <c r="E134" s="214" t="s">
        <v>231</v>
      </c>
      <c r="F134" s="215" t="s">
        <v>232</v>
      </c>
      <c r="G134" s="216" t="s">
        <v>233</v>
      </c>
      <c r="H134" s="217">
        <v>23.747</v>
      </c>
      <c r="I134" s="218"/>
      <c r="J134" s="219">
        <f>ROUND(I134*H134,2)</f>
        <v>0</v>
      </c>
      <c r="K134" s="215" t="s">
        <v>163</v>
      </c>
      <c r="L134" s="45"/>
      <c r="M134" s="220" t="s">
        <v>19</v>
      </c>
      <c r="N134" s="221" t="s">
        <v>43</v>
      </c>
      <c r="O134" s="85"/>
      <c r="P134" s="222">
        <f>O134*H134</f>
        <v>0</v>
      </c>
      <c r="Q134" s="222">
        <v>0</v>
      </c>
      <c r="R134" s="222">
        <f>Q134*H134</f>
        <v>0</v>
      </c>
      <c r="S134" s="222">
        <v>0</v>
      </c>
      <c r="T134" s="223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24" t="s">
        <v>164</v>
      </c>
      <c r="AT134" s="224" t="s">
        <v>159</v>
      </c>
      <c r="AU134" s="224" t="s">
        <v>81</v>
      </c>
      <c r="AY134" s="18" t="s">
        <v>156</v>
      </c>
      <c r="BE134" s="225">
        <f>IF(N134="základní",J134,0)</f>
        <v>0</v>
      </c>
      <c r="BF134" s="225">
        <f>IF(N134="snížená",J134,0)</f>
        <v>0</v>
      </c>
      <c r="BG134" s="225">
        <f>IF(N134="zákl. přenesená",J134,0)</f>
        <v>0</v>
      </c>
      <c r="BH134" s="225">
        <f>IF(N134="sníž. přenesená",J134,0)</f>
        <v>0</v>
      </c>
      <c r="BI134" s="225">
        <f>IF(N134="nulová",J134,0)</f>
        <v>0</v>
      </c>
      <c r="BJ134" s="18" t="s">
        <v>79</v>
      </c>
      <c r="BK134" s="225">
        <f>ROUND(I134*H134,2)</f>
        <v>0</v>
      </c>
      <c r="BL134" s="18" t="s">
        <v>164</v>
      </c>
      <c r="BM134" s="224" t="s">
        <v>1082</v>
      </c>
    </row>
    <row r="135" spans="1:65" s="2" customFormat="1" ht="33" customHeight="1">
      <c r="A135" s="39"/>
      <c r="B135" s="40"/>
      <c r="C135" s="213" t="s">
        <v>219</v>
      </c>
      <c r="D135" s="213" t="s">
        <v>159</v>
      </c>
      <c r="E135" s="214" t="s">
        <v>240</v>
      </c>
      <c r="F135" s="215" t="s">
        <v>241</v>
      </c>
      <c r="G135" s="216" t="s">
        <v>233</v>
      </c>
      <c r="H135" s="217">
        <v>23.747</v>
      </c>
      <c r="I135" s="218"/>
      <c r="J135" s="219">
        <f>ROUND(I135*H135,2)</f>
        <v>0</v>
      </c>
      <c r="K135" s="215" t="s">
        <v>163</v>
      </c>
      <c r="L135" s="45"/>
      <c r="M135" s="220" t="s">
        <v>19</v>
      </c>
      <c r="N135" s="221" t="s">
        <v>43</v>
      </c>
      <c r="O135" s="85"/>
      <c r="P135" s="222">
        <f>O135*H135</f>
        <v>0</v>
      </c>
      <c r="Q135" s="222">
        <v>0</v>
      </c>
      <c r="R135" s="222">
        <f>Q135*H135</f>
        <v>0</v>
      </c>
      <c r="S135" s="222">
        <v>0</v>
      </c>
      <c r="T135" s="223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24" t="s">
        <v>164</v>
      </c>
      <c r="AT135" s="224" t="s">
        <v>159</v>
      </c>
      <c r="AU135" s="224" t="s">
        <v>81</v>
      </c>
      <c r="AY135" s="18" t="s">
        <v>156</v>
      </c>
      <c r="BE135" s="225">
        <f>IF(N135="základní",J135,0)</f>
        <v>0</v>
      </c>
      <c r="BF135" s="225">
        <f>IF(N135="snížená",J135,0)</f>
        <v>0</v>
      </c>
      <c r="BG135" s="225">
        <f>IF(N135="zákl. přenesená",J135,0)</f>
        <v>0</v>
      </c>
      <c r="BH135" s="225">
        <f>IF(N135="sníž. přenesená",J135,0)</f>
        <v>0</v>
      </c>
      <c r="BI135" s="225">
        <f>IF(N135="nulová",J135,0)</f>
        <v>0</v>
      </c>
      <c r="BJ135" s="18" t="s">
        <v>79</v>
      </c>
      <c r="BK135" s="225">
        <f>ROUND(I135*H135,2)</f>
        <v>0</v>
      </c>
      <c r="BL135" s="18" t="s">
        <v>164</v>
      </c>
      <c r="BM135" s="224" t="s">
        <v>1083</v>
      </c>
    </row>
    <row r="136" spans="1:65" s="2" customFormat="1" ht="44.25" customHeight="1">
      <c r="A136" s="39"/>
      <c r="B136" s="40"/>
      <c r="C136" s="213" t="s">
        <v>223</v>
      </c>
      <c r="D136" s="213" t="s">
        <v>159</v>
      </c>
      <c r="E136" s="214" t="s">
        <v>243</v>
      </c>
      <c r="F136" s="215" t="s">
        <v>244</v>
      </c>
      <c r="G136" s="216" t="s">
        <v>233</v>
      </c>
      <c r="H136" s="217">
        <v>450.965</v>
      </c>
      <c r="I136" s="218"/>
      <c r="J136" s="219">
        <f>ROUND(I136*H136,2)</f>
        <v>0</v>
      </c>
      <c r="K136" s="215" t="s">
        <v>163</v>
      </c>
      <c r="L136" s="45"/>
      <c r="M136" s="220" t="s">
        <v>19</v>
      </c>
      <c r="N136" s="221" t="s">
        <v>43</v>
      </c>
      <c r="O136" s="85"/>
      <c r="P136" s="222">
        <f>O136*H136</f>
        <v>0</v>
      </c>
      <c r="Q136" s="222">
        <v>0</v>
      </c>
      <c r="R136" s="222">
        <f>Q136*H136</f>
        <v>0</v>
      </c>
      <c r="S136" s="222">
        <v>0</v>
      </c>
      <c r="T136" s="223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24" t="s">
        <v>164</v>
      </c>
      <c r="AT136" s="224" t="s">
        <v>159</v>
      </c>
      <c r="AU136" s="224" t="s">
        <v>81</v>
      </c>
      <c r="AY136" s="18" t="s">
        <v>156</v>
      </c>
      <c r="BE136" s="225">
        <f>IF(N136="základní",J136,0)</f>
        <v>0</v>
      </c>
      <c r="BF136" s="225">
        <f>IF(N136="snížená",J136,0)</f>
        <v>0</v>
      </c>
      <c r="BG136" s="225">
        <f>IF(N136="zákl. přenesená",J136,0)</f>
        <v>0</v>
      </c>
      <c r="BH136" s="225">
        <f>IF(N136="sníž. přenesená",J136,0)</f>
        <v>0</v>
      </c>
      <c r="BI136" s="225">
        <f>IF(N136="nulová",J136,0)</f>
        <v>0</v>
      </c>
      <c r="BJ136" s="18" t="s">
        <v>79</v>
      </c>
      <c r="BK136" s="225">
        <f>ROUND(I136*H136,2)</f>
        <v>0</v>
      </c>
      <c r="BL136" s="18" t="s">
        <v>164</v>
      </c>
      <c r="BM136" s="224" t="s">
        <v>1084</v>
      </c>
    </row>
    <row r="137" spans="1:51" s="14" customFormat="1" ht="12">
      <c r="A137" s="14"/>
      <c r="B137" s="243"/>
      <c r="C137" s="244"/>
      <c r="D137" s="234" t="s">
        <v>599</v>
      </c>
      <c r="E137" s="245" t="s">
        <v>19</v>
      </c>
      <c r="F137" s="246" t="s">
        <v>1085</v>
      </c>
      <c r="G137" s="244"/>
      <c r="H137" s="247">
        <v>450.965</v>
      </c>
      <c r="I137" s="248"/>
      <c r="J137" s="244"/>
      <c r="K137" s="244"/>
      <c r="L137" s="249"/>
      <c r="M137" s="250"/>
      <c r="N137" s="251"/>
      <c r="O137" s="251"/>
      <c r="P137" s="251"/>
      <c r="Q137" s="251"/>
      <c r="R137" s="251"/>
      <c r="S137" s="251"/>
      <c r="T137" s="252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53" t="s">
        <v>599</v>
      </c>
      <c r="AU137" s="253" t="s">
        <v>81</v>
      </c>
      <c r="AV137" s="14" t="s">
        <v>81</v>
      </c>
      <c r="AW137" s="14" t="s">
        <v>33</v>
      </c>
      <c r="AX137" s="14" t="s">
        <v>79</v>
      </c>
      <c r="AY137" s="253" t="s">
        <v>156</v>
      </c>
    </row>
    <row r="138" spans="1:65" s="2" customFormat="1" ht="44.25" customHeight="1">
      <c r="A138" s="39"/>
      <c r="B138" s="40"/>
      <c r="C138" s="213" t="s">
        <v>230</v>
      </c>
      <c r="D138" s="213" t="s">
        <v>159</v>
      </c>
      <c r="E138" s="214" t="s">
        <v>639</v>
      </c>
      <c r="F138" s="215" t="s">
        <v>640</v>
      </c>
      <c r="G138" s="216" t="s">
        <v>233</v>
      </c>
      <c r="H138" s="217">
        <v>23.735</v>
      </c>
      <c r="I138" s="218"/>
      <c r="J138" s="219">
        <f>ROUND(I138*H138,2)</f>
        <v>0</v>
      </c>
      <c r="K138" s="215" t="s">
        <v>163</v>
      </c>
      <c r="L138" s="45"/>
      <c r="M138" s="220" t="s">
        <v>19</v>
      </c>
      <c r="N138" s="221" t="s">
        <v>43</v>
      </c>
      <c r="O138" s="85"/>
      <c r="P138" s="222">
        <f>O138*H138</f>
        <v>0</v>
      </c>
      <c r="Q138" s="222">
        <v>0</v>
      </c>
      <c r="R138" s="222">
        <f>Q138*H138</f>
        <v>0</v>
      </c>
      <c r="S138" s="222">
        <v>0</v>
      </c>
      <c r="T138" s="223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24" t="s">
        <v>164</v>
      </c>
      <c r="AT138" s="224" t="s">
        <v>159</v>
      </c>
      <c r="AU138" s="224" t="s">
        <v>81</v>
      </c>
      <c r="AY138" s="18" t="s">
        <v>156</v>
      </c>
      <c r="BE138" s="225">
        <f>IF(N138="základní",J138,0)</f>
        <v>0</v>
      </c>
      <c r="BF138" s="225">
        <f>IF(N138="snížená",J138,0)</f>
        <v>0</v>
      </c>
      <c r="BG138" s="225">
        <f>IF(N138="zákl. přenesená",J138,0)</f>
        <v>0</v>
      </c>
      <c r="BH138" s="225">
        <f>IF(N138="sníž. přenesená",J138,0)</f>
        <v>0</v>
      </c>
      <c r="BI138" s="225">
        <f>IF(N138="nulová",J138,0)</f>
        <v>0</v>
      </c>
      <c r="BJ138" s="18" t="s">
        <v>79</v>
      </c>
      <c r="BK138" s="225">
        <f>ROUND(I138*H138,2)</f>
        <v>0</v>
      </c>
      <c r="BL138" s="18" t="s">
        <v>164</v>
      </c>
      <c r="BM138" s="224" t="s">
        <v>1086</v>
      </c>
    </row>
    <row r="139" spans="1:63" s="12" customFormat="1" ht="22.8" customHeight="1">
      <c r="A139" s="12"/>
      <c r="B139" s="197"/>
      <c r="C139" s="198"/>
      <c r="D139" s="199" t="s">
        <v>71</v>
      </c>
      <c r="E139" s="211" t="s">
        <v>249</v>
      </c>
      <c r="F139" s="211" t="s">
        <v>250</v>
      </c>
      <c r="G139" s="198"/>
      <c r="H139" s="198"/>
      <c r="I139" s="201"/>
      <c r="J139" s="212">
        <f>BK139</f>
        <v>0</v>
      </c>
      <c r="K139" s="198"/>
      <c r="L139" s="203"/>
      <c r="M139" s="204"/>
      <c r="N139" s="205"/>
      <c r="O139" s="205"/>
      <c r="P139" s="206">
        <f>P140</f>
        <v>0</v>
      </c>
      <c r="Q139" s="205"/>
      <c r="R139" s="206">
        <f>R140</f>
        <v>0</v>
      </c>
      <c r="S139" s="205"/>
      <c r="T139" s="207">
        <f>T140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08" t="s">
        <v>79</v>
      </c>
      <c r="AT139" s="209" t="s">
        <v>71</v>
      </c>
      <c r="AU139" s="209" t="s">
        <v>79</v>
      </c>
      <c r="AY139" s="208" t="s">
        <v>156</v>
      </c>
      <c r="BK139" s="210">
        <f>BK140</f>
        <v>0</v>
      </c>
    </row>
    <row r="140" spans="1:65" s="2" customFormat="1" ht="55.5" customHeight="1">
      <c r="A140" s="39"/>
      <c r="B140" s="40"/>
      <c r="C140" s="213" t="s">
        <v>235</v>
      </c>
      <c r="D140" s="213" t="s">
        <v>159</v>
      </c>
      <c r="E140" s="214" t="s">
        <v>252</v>
      </c>
      <c r="F140" s="215" t="s">
        <v>253</v>
      </c>
      <c r="G140" s="216" t="s">
        <v>233</v>
      </c>
      <c r="H140" s="217">
        <v>17.38</v>
      </c>
      <c r="I140" s="218"/>
      <c r="J140" s="219">
        <f>ROUND(I140*H140,2)</f>
        <v>0</v>
      </c>
      <c r="K140" s="215" t="s">
        <v>163</v>
      </c>
      <c r="L140" s="45"/>
      <c r="M140" s="220" t="s">
        <v>19</v>
      </c>
      <c r="N140" s="221" t="s">
        <v>43</v>
      </c>
      <c r="O140" s="85"/>
      <c r="P140" s="222">
        <f>O140*H140</f>
        <v>0</v>
      </c>
      <c r="Q140" s="222">
        <v>0</v>
      </c>
      <c r="R140" s="222">
        <f>Q140*H140</f>
        <v>0</v>
      </c>
      <c r="S140" s="222">
        <v>0</v>
      </c>
      <c r="T140" s="223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24" t="s">
        <v>164</v>
      </c>
      <c r="AT140" s="224" t="s">
        <v>159</v>
      </c>
      <c r="AU140" s="224" t="s">
        <v>81</v>
      </c>
      <c r="AY140" s="18" t="s">
        <v>156</v>
      </c>
      <c r="BE140" s="225">
        <f>IF(N140="základní",J140,0)</f>
        <v>0</v>
      </c>
      <c r="BF140" s="225">
        <f>IF(N140="snížená",J140,0)</f>
        <v>0</v>
      </c>
      <c r="BG140" s="225">
        <f>IF(N140="zákl. přenesená",J140,0)</f>
        <v>0</v>
      </c>
      <c r="BH140" s="225">
        <f>IF(N140="sníž. přenesená",J140,0)</f>
        <v>0</v>
      </c>
      <c r="BI140" s="225">
        <f>IF(N140="nulová",J140,0)</f>
        <v>0</v>
      </c>
      <c r="BJ140" s="18" t="s">
        <v>79</v>
      </c>
      <c r="BK140" s="225">
        <f>ROUND(I140*H140,2)</f>
        <v>0</v>
      </c>
      <c r="BL140" s="18" t="s">
        <v>164</v>
      </c>
      <c r="BM140" s="224" t="s">
        <v>1087</v>
      </c>
    </row>
    <row r="141" spans="1:63" s="12" customFormat="1" ht="25.9" customHeight="1">
      <c r="A141" s="12"/>
      <c r="B141" s="197"/>
      <c r="C141" s="198"/>
      <c r="D141" s="199" t="s">
        <v>71</v>
      </c>
      <c r="E141" s="200" t="s">
        <v>255</v>
      </c>
      <c r="F141" s="200" t="s">
        <v>256</v>
      </c>
      <c r="G141" s="198"/>
      <c r="H141" s="198"/>
      <c r="I141" s="201"/>
      <c r="J141" s="202">
        <f>BK141</f>
        <v>0</v>
      </c>
      <c r="K141" s="198"/>
      <c r="L141" s="203"/>
      <c r="M141" s="204"/>
      <c r="N141" s="205"/>
      <c r="O141" s="205"/>
      <c r="P141" s="206">
        <f>P142+P174+P188+P205+P217+P226</f>
        <v>0</v>
      </c>
      <c r="Q141" s="205"/>
      <c r="R141" s="206">
        <f>R142+R174+R188+R205+R217+R226</f>
        <v>0.95444972</v>
      </c>
      <c r="S141" s="205"/>
      <c r="T141" s="207">
        <f>T142+T174+T188+T205+T217+T226</f>
        <v>1.2805313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08" t="s">
        <v>81</v>
      </c>
      <c r="AT141" s="209" t="s">
        <v>71</v>
      </c>
      <c r="AU141" s="209" t="s">
        <v>72</v>
      </c>
      <c r="AY141" s="208" t="s">
        <v>156</v>
      </c>
      <c r="BK141" s="210">
        <f>BK142+BK174+BK188+BK205+BK217+BK226</f>
        <v>0</v>
      </c>
    </row>
    <row r="142" spans="1:63" s="12" customFormat="1" ht="22.8" customHeight="1">
      <c r="A142" s="12"/>
      <c r="B142" s="197"/>
      <c r="C142" s="198"/>
      <c r="D142" s="199" t="s">
        <v>71</v>
      </c>
      <c r="E142" s="211" t="s">
        <v>448</v>
      </c>
      <c r="F142" s="211" t="s">
        <v>716</v>
      </c>
      <c r="G142" s="198"/>
      <c r="H142" s="198"/>
      <c r="I142" s="201"/>
      <c r="J142" s="212">
        <f>BK142</f>
        <v>0</v>
      </c>
      <c r="K142" s="198"/>
      <c r="L142" s="203"/>
      <c r="M142" s="204"/>
      <c r="N142" s="205"/>
      <c r="O142" s="205"/>
      <c r="P142" s="206">
        <f>SUM(P143:P173)</f>
        <v>0</v>
      </c>
      <c r="Q142" s="205"/>
      <c r="R142" s="206">
        <f>SUM(R143:R173)</f>
        <v>0.06899249999999998</v>
      </c>
      <c r="S142" s="205"/>
      <c r="T142" s="207">
        <f>SUM(T143:T173)</f>
        <v>0.011699999999999999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08" t="s">
        <v>81</v>
      </c>
      <c r="AT142" s="209" t="s">
        <v>71</v>
      </c>
      <c r="AU142" s="209" t="s">
        <v>79</v>
      </c>
      <c r="AY142" s="208" t="s">
        <v>156</v>
      </c>
      <c r="BK142" s="210">
        <f>SUM(BK143:BK173)</f>
        <v>0</v>
      </c>
    </row>
    <row r="143" spans="1:65" s="2" customFormat="1" ht="12">
      <c r="A143" s="39"/>
      <c r="B143" s="40"/>
      <c r="C143" s="213" t="s">
        <v>239</v>
      </c>
      <c r="D143" s="213" t="s">
        <v>159</v>
      </c>
      <c r="E143" s="214" t="s">
        <v>717</v>
      </c>
      <c r="F143" s="215" t="s">
        <v>718</v>
      </c>
      <c r="G143" s="216" t="s">
        <v>207</v>
      </c>
      <c r="H143" s="217">
        <v>15</v>
      </c>
      <c r="I143" s="218"/>
      <c r="J143" s="219">
        <f>ROUND(I143*H143,2)</f>
        <v>0</v>
      </c>
      <c r="K143" s="215" t="s">
        <v>163</v>
      </c>
      <c r="L143" s="45"/>
      <c r="M143" s="220" t="s">
        <v>19</v>
      </c>
      <c r="N143" s="221" t="s">
        <v>43</v>
      </c>
      <c r="O143" s="85"/>
      <c r="P143" s="222">
        <f>O143*H143</f>
        <v>0</v>
      </c>
      <c r="Q143" s="222">
        <v>0</v>
      </c>
      <c r="R143" s="222">
        <f>Q143*H143</f>
        <v>0</v>
      </c>
      <c r="S143" s="222">
        <v>0</v>
      </c>
      <c r="T143" s="223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24" t="s">
        <v>219</v>
      </c>
      <c r="AT143" s="224" t="s">
        <v>159</v>
      </c>
      <c r="AU143" s="224" t="s">
        <v>81</v>
      </c>
      <c r="AY143" s="18" t="s">
        <v>156</v>
      </c>
      <c r="BE143" s="225">
        <f>IF(N143="základní",J143,0)</f>
        <v>0</v>
      </c>
      <c r="BF143" s="225">
        <f>IF(N143="snížená",J143,0)</f>
        <v>0</v>
      </c>
      <c r="BG143" s="225">
        <f>IF(N143="zákl. přenesená",J143,0)</f>
        <v>0</v>
      </c>
      <c r="BH143" s="225">
        <f>IF(N143="sníž. přenesená",J143,0)</f>
        <v>0</v>
      </c>
      <c r="BI143" s="225">
        <f>IF(N143="nulová",J143,0)</f>
        <v>0</v>
      </c>
      <c r="BJ143" s="18" t="s">
        <v>79</v>
      </c>
      <c r="BK143" s="225">
        <f>ROUND(I143*H143,2)</f>
        <v>0</v>
      </c>
      <c r="BL143" s="18" t="s">
        <v>219</v>
      </c>
      <c r="BM143" s="224" t="s">
        <v>1088</v>
      </c>
    </row>
    <row r="144" spans="1:65" s="2" customFormat="1" ht="16.5" customHeight="1">
      <c r="A144" s="39"/>
      <c r="B144" s="40"/>
      <c r="C144" s="265" t="s">
        <v>7</v>
      </c>
      <c r="D144" s="265" t="s">
        <v>709</v>
      </c>
      <c r="E144" s="266" t="s">
        <v>720</v>
      </c>
      <c r="F144" s="267" t="s">
        <v>721</v>
      </c>
      <c r="G144" s="268" t="s">
        <v>207</v>
      </c>
      <c r="H144" s="269">
        <v>15.75</v>
      </c>
      <c r="I144" s="270"/>
      <c r="J144" s="271">
        <f>ROUND(I144*H144,2)</f>
        <v>0</v>
      </c>
      <c r="K144" s="267" t="s">
        <v>19</v>
      </c>
      <c r="L144" s="272"/>
      <c r="M144" s="273" t="s">
        <v>19</v>
      </c>
      <c r="N144" s="274" t="s">
        <v>43</v>
      </c>
      <c r="O144" s="85"/>
      <c r="P144" s="222">
        <f>O144*H144</f>
        <v>0</v>
      </c>
      <c r="Q144" s="222">
        <v>0.00018</v>
      </c>
      <c r="R144" s="222">
        <f>Q144*H144</f>
        <v>0.0028350000000000003</v>
      </c>
      <c r="S144" s="222">
        <v>0</v>
      </c>
      <c r="T144" s="223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24" t="s">
        <v>290</v>
      </c>
      <c r="AT144" s="224" t="s">
        <v>709</v>
      </c>
      <c r="AU144" s="224" t="s">
        <v>81</v>
      </c>
      <c r="AY144" s="18" t="s">
        <v>156</v>
      </c>
      <c r="BE144" s="225">
        <f>IF(N144="základní",J144,0)</f>
        <v>0</v>
      </c>
      <c r="BF144" s="225">
        <f>IF(N144="snížená",J144,0)</f>
        <v>0</v>
      </c>
      <c r="BG144" s="225">
        <f>IF(N144="zákl. přenesená",J144,0)</f>
        <v>0</v>
      </c>
      <c r="BH144" s="225">
        <f>IF(N144="sníž. přenesená",J144,0)</f>
        <v>0</v>
      </c>
      <c r="BI144" s="225">
        <f>IF(N144="nulová",J144,0)</f>
        <v>0</v>
      </c>
      <c r="BJ144" s="18" t="s">
        <v>79</v>
      </c>
      <c r="BK144" s="225">
        <f>ROUND(I144*H144,2)</f>
        <v>0</v>
      </c>
      <c r="BL144" s="18" t="s">
        <v>219</v>
      </c>
      <c r="BM144" s="224" t="s">
        <v>1089</v>
      </c>
    </row>
    <row r="145" spans="1:51" s="14" customFormat="1" ht="12">
      <c r="A145" s="14"/>
      <c r="B145" s="243"/>
      <c r="C145" s="244"/>
      <c r="D145" s="234" t="s">
        <v>599</v>
      </c>
      <c r="E145" s="244"/>
      <c r="F145" s="246" t="s">
        <v>1090</v>
      </c>
      <c r="G145" s="244"/>
      <c r="H145" s="247">
        <v>15.75</v>
      </c>
      <c r="I145" s="248"/>
      <c r="J145" s="244"/>
      <c r="K145" s="244"/>
      <c r="L145" s="249"/>
      <c r="M145" s="250"/>
      <c r="N145" s="251"/>
      <c r="O145" s="251"/>
      <c r="P145" s="251"/>
      <c r="Q145" s="251"/>
      <c r="R145" s="251"/>
      <c r="S145" s="251"/>
      <c r="T145" s="252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53" t="s">
        <v>599</v>
      </c>
      <c r="AU145" s="253" t="s">
        <v>81</v>
      </c>
      <c r="AV145" s="14" t="s">
        <v>81</v>
      </c>
      <c r="AW145" s="14" t="s">
        <v>4</v>
      </c>
      <c r="AX145" s="14" t="s">
        <v>79</v>
      </c>
      <c r="AY145" s="253" t="s">
        <v>156</v>
      </c>
    </row>
    <row r="146" spans="1:65" s="2" customFormat="1" ht="12">
      <c r="A146" s="39"/>
      <c r="B146" s="40"/>
      <c r="C146" s="213" t="s">
        <v>173</v>
      </c>
      <c r="D146" s="213" t="s">
        <v>159</v>
      </c>
      <c r="E146" s="214" t="s">
        <v>724</v>
      </c>
      <c r="F146" s="215" t="s">
        <v>725</v>
      </c>
      <c r="G146" s="216" t="s">
        <v>172</v>
      </c>
      <c r="H146" s="217">
        <v>1</v>
      </c>
      <c r="I146" s="218"/>
      <c r="J146" s="219">
        <f>ROUND(I146*H146,2)</f>
        <v>0</v>
      </c>
      <c r="K146" s="215" t="s">
        <v>163</v>
      </c>
      <c r="L146" s="45"/>
      <c r="M146" s="220" t="s">
        <v>19</v>
      </c>
      <c r="N146" s="221" t="s">
        <v>43</v>
      </c>
      <c r="O146" s="85"/>
      <c r="P146" s="222">
        <f>O146*H146</f>
        <v>0</v>
      </c>
      <c r="Q146" s="222">
        <v>0</v>
      </c>
      <c r="R146" s="222">
        <f>Q146*H146</f>
        <v>0</v>
      </c>
      <c r="S146" s="222">
        <v>0</v>
      </c>
      <c r="T146" s="223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24" t="s">
        <v>219</v>
      </c>
      <c r="AT146" s="224" t="s">
        <v>159</v>
      </c>
      <c r="AU146" s="224" t="s">
        <v>81</v>
      </c>
      <c r="AY146" s="18" t="s">
        <v>156</v>
      </c>
      <c r="BE146" s="225">
        <f>IF(N146="základní",J146,0)</f>
        <v>0</v>
      </c>
      <c r="BF146" s="225">
        <f>IF(N146="snížená",J146,0)</f>
        <v>0</v>
      </c>
      <c r="BG146" s="225">
        <f>IF(N146="zákl. přenesená",J146,0)</f>
        <v>0</v>
      </c>
      <c r="BH146" s="225">
        <f>IF(N146="sníž. přenesená",J146,0)</f>
        <v>0</v>
      </c>
      <c r="BI146" s="225">
        <f>IF(N146="nulová",J146,0)</f>
        <v>0</v>
      </c>
      <c r="BJ146" s="18" t="s">
        <v>79</v>
      </c>
      <c r="BK146" s="225">
        <f>ROUND(I146*H146,2)</f>
        <v>0</v>
      </c>
      <c r="BL146" s="18" t="s">
        <v>219</v>
      </c>
      <c r="BM146" s="224" t="s">
        <v>1091</v>
      </c>
    </row>
    <row r="147" spans="1:65" s="2" customFormat="1" ht="12">
      <c r="A147" s="39"/>
      <c r="B147" s="40"/>
      <c r="C147" s="265" t="s">
        <v>251</v>
      </c>
      <c r="D147" s="265" t="s">
        <v>709</v>
      </c>
      <c r="E147" s="266" t="s">
        <v>727</v>
      </c>
      <c r="F147" s="267" t="s">
        <v>728</v>
      </c>
      <c r="G147" s="268" t="s">
        <v>172</v>
      </c>
      <c r="H147" s="269">
        <v>1</v>
      </c>
      <c r="I147" s="270"/>
      <c r="J147" s="271">
        <f>ROUND(I147*H147,2)</f>
        <v>0</v>
      </c>
      <c r="K147" s="267" t="s">
        <v>729</v>
      </c>
      <c r="L147" s="272"/>
      <c r="M147" s="273" t="s">
        <v>19</v>
      </c>
      <c r="N147" s="274" t="s">
        <v>43</v>
      </c>
      <c r="O147" s="85"/>
      <c r="P147" s="222">
        <f>O147*H147</f>
        <v>0</v>
      </c>
      <c r="Q147" s="222">
        <v>4E-05</v>
      </c>
      <c r="R147" s="222">
        <f>Q147*H147</f>
        <v>4E-05</v>
      </c>
      <c r="S147" s="222">
        <v>0</v>
      </c>
      <c r="T147" s="223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24" t="s">
        <v>290</v>
      </c>
      <c r="AT147" s="224" t="s">
        <v>709</v>
      </c>
      <c r="AU147" s="224" t="s">
        <v>81</v>
      </c>
      <c r="AY147" s="18" t="s">
        <v>156</v>
      </c>
      <c r="BE147" s="225">
        <f>IF(N147="základní",J147,0)</f>
        <v>0</v>
      </c>
      <c r="BF147" s="225">
        <f>IF(N147="snížená",J147,0)</f>
        <v>0</v>
      </c>
      <c r="BG147" s="225">
        <f>IF(N147="zákl. přenesená",J147,0)</f>
        <v>0</v>
      </c>
      <c r="BH147" s="225">
        <f>IF(N147="sníž. přenesená",J147,0)</f>
        <v>0</v>
      </c>
      <c r="BI147" s="225">
        <f>IF(N147="nulová",J147,0)</f>
        <v>0</v>
      </c>
      <c r="BJ147" s="18" t="s">
        <v>79</v>
      </c>
      <c r="BK147" s="225">
        <f>ROUND(I147*H147,2)</f>
        <v>0</v>
      </c>
      <c r="BL147" s="18" t="s">
        <v>219</v>
      </c>
      <c r="BM147" s="224" t="s">
        <v>1092</v>
      </c>
    </row>
    <row r="148" spans="1:65" s="2" customFormat="1" ht="44.25" customHeight="1">
      <c r="A148" s="39"/>
      <c r="B148" s="40"/>
      <c r="C148" s="213" t="s">
        <v>176</v>
      </c>
      <c r="D148" s="213" t="s">
        <v>159</v>
      </c>
      <c r="E148" s="214" t="s">
        <v>525</v>
      </c>
      <c r="F148" s="215" t="s">
        <v>526</v>
      </c>
      <c r="G148" s="216" t="s">
        <v>172</v>
      </c>
      <c r="H148" s="217">
        <v>1</v>
      </c>
      <c r="I148" s="218"/>
      <c r="J148" s="219">
        <f>ROUND(I148*H148,2)</f>
        <v>0</v>
      </c>
      <c r="K148" s="215" t="s">
        <v>163</v>
      </c>
      <c r="L148" s="45"/>
      <c r="M148" s="220" t="s">
        <v>19</v>
      </c>
      <c r="N148" s="221" t="s">
        <v>43</v>
      </c>
      <c r="O148" s="85"/>
      <c r="P148" s="222">
        <f>O148*H148</f>
        <v>0</v>
      </c>
      <c r="Q148" s="222">
        <v>0</v>
      </c>
      <c r="R148" s="222">
        <f>Q148*H148</f>
        <v>0</v>
      </c>
      <c r="S148" s="222">
        <v>0</v>
      </c>
      <c r="T148" s="223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24" t="s">
        <v>219</v>
      </c>
      <c r="AT148" s="224" t="s">
        <v>159</v>
      </c>
      <c r="AU148" s="224" t="s">
        <v>81</v>
      </c>
      <c r="AY148" s="18" t="s">
        <v>156</v>
      </c>
      <c r="BE148" s="225">
        <f>IF(N148="základní",J148,0)</f>
        <v>0</v>
      </c>
      <c r="BF148" s="225">
        <f>IF(N148="snížená",J148,0)</f>
        <v>0</v>
      </c>
      <c r="BG148" s="225">
        <f>IF(N148="zákl. přenesená",J148,0)</f>
        <v>0</v>
      </c>
      <c r="BH148" s="225">
        <f>IF(N148="sníž. přenesená",J148,0)</f>
        <v>0</v>
      </c>
      <c r="BI148" s="225">
        <f>IF(N148="nulová",J148,0)</f>
        <v>0</v>
      </c>
      <c r="BJ148" s="18" t="s">
        <v>79</v>
      </c>
      <c r="BK148" s="225">
        <f>ROUND(I148*H148,2)</f>
        <v>0</v>
      </c>
      <c r="BL148" s="18" t="s">
        <v>219</v>
      </c>
      <c r="BM148" s="224" t="s">
        <v>1093</v>
      </c>
    </row>
    <row r="149" spans="1:65" s="2" customFormat="1" ht="12">
      <c r="A149" s="39"/>
      <c r="B149" s="40"/>
      <c r="C149" s="265" t="s">
        <v>262</v>
      </c>
      <c r="D149" s="265" t="s">
        <v>709</v>
      </c>
      <c r="E149" s="266" t="s">
        <v>732</v>
      </c>
      <c r="F149" s="267" t="s">
        <v>733</v>
      </c>
      <c r="G149" s="268" t="s">
        <v>172</v>
      </c>
      <c r="H149" s="269">
        <v>1</v>
      </c>
      <c r="I149" s="270"/>
      <c r="J149" s="271">
        <f>ROUND(I149*H149,2)</f>
        <v>0</v>
      </c>
      <c r="K149" s="267" t="s">
        <v>729</v>
      </c>
      <c r="L149" s="272"/>
      <c r="M149" s="273" t="s">
        <v>19</v>
      </c>
      <c r="N149" s="274" t="s">
        <v>43</v>
      </c>
      <c r="O149" s="85"/>
      <c r="P149" s="222">
        <f>O149*H149</f>
        <v>0</v>
      </c>
      <c r="Q149" s="222">
        <v>5E-05</v>
      </c>
      <c r="R149" s="222">
        <f>Q149*H149</f>
        <v>5E-05</v>
      </c>
      <c r="S149" s="222">
        <v>0</v>
      </c>
      <c r="T149" s="223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24" t="s">
        <v>290</v>
      </c>
      <c r="AT149" s="224" t="s">
        <v>709</v>
      </c>
      <c r="AU149" s="224" t="s">
        <v>81</v>
      </c>
      <c r="AY149" s="18" t="s">
        <v>156</v>
      </c>
      <c r="BE149" s="225">
        <f>IF(N149="základní",J149,0)</f>
        <v>0</v>
      </c>
      <c r="BF149" s="225">
        <f>IF(N149="snížená",J149,0)</f>
        <v>0</v>
      </c>
      <c r="BG149" s="225">
        <f>IF(N149="zákl. přenesená",J149,0)</f>
        <v>0</v>
      </c>
      <c r="BH149" s="225">
        <f>IF(N149="sníž. přenesená",J149,0)</f>
        <v>0</v>
      </c>
      <c r="BI149" s="225">
        <f>IF(N149="nulová",J149,0)</f>
        <v>0</v>
      </c>
      <c r="BJ149" s="18" t="s">
        <v>79</v>
      </c>
      <c r="BK149" s="225">
        <f>ROUND(I149*H149,2)</f>
        <v>0</v>
      </c>
      <c r="BL149" s="18" t="s">
        <v>219</v>
      </c>
      <c r="BM149" s="224" t="s">
        <v>1094</v>
      </c>
    </row>
    <row r="150" spans="1:65" s="2" customFormat="1" ht="12">
      <c r="A150" s="39"/>
      <c r="B150" s="40"/>
      <c r="C150" s="213" t="s">
        <v>180</v>
      </c>
      <c r="D150" s="213" t="s">
        <v>159</v>
      </c>
      <c r="E150" s="214" t="s">
        <v>735</v>
      </c>
      <c r="F150" s="215" t="s">
        <v>736</v>
      </c>
      <c r="G150" s="216" t="s">
        <v>207</v>
      </c>
      <c r="H150" s="217">
        <v>10</v>
      </c>
      <c r="I150" s="218"/>
      <c r="J150" s="219">
        <f>ROUND(I150*H150,2)</f>
        <v>0</v>
      </c>
      <c r="K150" s="215" t="s">
        <v>163</v>
      </c>
      <c r="L150" s="45"/>
      <c r="M150" s="220" t="s">
        <v>19</v>
      </c>
      <c r="N150" s="221" t="s">
        <v>43</v>
      </c>
      <c r="O150" s="85"/>
      <c r="P150" s="222">
        <f>O150*H150</f>
        <v>0</v>
      </c>
      <c r="Q150" s="222">
        <v>0</v>
      </c>
      <c r="R150" s="222">
        <f>Q150*H150</f>
        <v>0</v>
      </c>
      <c r="S150" s="222">
        <v>0</v>
      </c>
      <c r="T150" s="223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24" t="s">
        <v>219</v>
      </c>
      <c r="AT150" s="224" t="s">
        <v>159</v>
      </c>
      <c r="AU150" s="224" t="s">
        <v>81</v>
      </c>
      <c r="AY150" s="18" t="s">
        <v>156</v>
      </c>
      <c r="BE150" s="225">
        <f>IF(N150="základní",J150,0)</f>
        <v>0</v>
      </c>
      <c r="BF150" s="225">
        <f>IF(N150="snížená",J150,0)</f>
        <v>0</v>
      </c>
      <c r="BG150" s="225">
        <f>IF(N150="zákl. přenesená",J150,0)</f>
        <v>0</v>
      </c>
      <c r="BH150" s="225">
        <f>IF(N150="sníž. přenesená",J150,0)</f>
        <v>0</v>
      </c>
      <c r="BI150" s="225">
        <f>IF(N150="nulová",J150,0)</f>
        <v>0</v>
      </c>
      <c r="BJ150" s="18" t="s">
        <v>79</v>
      </c>
      <c r="BK150" s="225">
        <f>ROUND(I150*H150,2)</f>
        <v>0</v>
      </c>
      <c r="BL150" s="18" t="s">
        <v>219</v>
      </c>
      <c r="BM150" s="224" t="s">
        <v>1095</v>
      </c>
    </row>
    <row r="151" spans="1:65" s="2" customFormat="1" ht="12">
      <c r="A151" s="39"/>
      <c r="B151" s="40"/>
      <c r="C151" s="265" t="s">
        <v>269</v>
      </c>
      <c r="D151" s="265" t="s">
        <v>709</v>
      </c>
      <c r="E151" s="266" t="s">
        <v>738</v>
      </c>
      <c r="F151" s="267" t="s">
        <v>739</v>
      </c>
      <c r="G151" s="268" t="s">
        <v>207</v>
      </c>
      <c r="H151" s="269">
        <v>11.5</v>
      </c>
      <c r="I151" s="270"/>
      <c r="J151" s="271">
        <f>ROUND(I151*H151,2)</f>
        <v>0</v>
      </c>
      <c r="K151" s="267" t="s">
        <v>729</v>
      </c>
      <c r="L151" s="272"/>
      <c r="M151" s="273" t="s">
        <v>19</v>
      </c>
      <c r="N151" s="274" t="s">
        <v>43</v>
      </c>
      <c r="O151" s="85"/>
      <c r="P151" s="222">
        <f>O151*H151</f>
        <v>0</v>
      </c>
      <c r="Q151" s="222">
        <v>0.00017</v>
      </c>
      <c r="R151" s="222">
        <f>Q151*H151</f>
        <v>0.001955</v>
      </c>
      <c r="S151" s="222">
        <v>0</v>
      </c>
      <c r="T151" s="223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24" t="s">
        <v>290</v>
      </c>
      <c r="AT151" s="224" t="s">
        <v>709</v>
      </c>
      <c r="AU151" s="224" t="s">
        <v>81</v>
      </c>
      <c r="AY151" s="18" t="s">
        <v>156</v>
      </c>
      <c r="BE151" s="225">
        <f>IF(N151="základní",J151,0)</f>
        <v>0</v>
      </c>
      <c r="BF151" s="225">
        <f>IF(N151="snížená",J151,0)</f>
        <v>0</v>
      </c>
      <c r="BG151" s="225">
        <f>IF(N151="zákl. přenesená",J151,0)</f>
        <v>0</v>
      </c>
      <c r="BH151" s="225">
        <f>IF(N151="sníž. přenesená",J151,0)</f>
        <v>0</v>
      </c>
      <c r="BI151" s="225">
        <f>IF(N151="nulová",J151,0)</f>
        <v>0</v>
      </c>
      <c r="BJ151" s="18" t="s">
        <v>79</v>
      </c>
      <c r="BK151" s="225">
        <f>ROUND(I151*H151,2)</f>
        <v>0</v>
      </c>
      <c r="BL151" s="18" t="s">
        <v>219</v>
      </c>
      <c r="BM151" s="224" t="s">
        <v>1096</v>
      </c>
    </row>
    <row r="152" spans="1:51" s="14" customFormat="1" ht="12">
      <c r="A152" s="14"/>
      <c r="B152" s="243"/>
      <c r="C152" s="244"/>
      <c r="D152" s="234" t="s">
        <v>599</v>
      </c>
      <c r="E152" s="244"/>
      <c r="F152" s="246" t="s">
        <v>1097</v>
      </c>
      <c r="G152" s="244"/>
      <c r="H152" s="247">
        <v>11.5</v>
      </c>
      <c r="I152" s="248"/>
      <c r="J152" s="244"/>
      <c r="K152" s="244"/>
      <c r="L152" s="249"/>
      <c r="M152" s="250"/>
      <c r="N152" s="251"/>
      <c r="O152" s="251"/>
      <c r="P152" s="251"/>
      <c r="Q152" s="251"/>
      <c r="R152" s="251"/>
      <c r="S152" s="251"/>
      <c r="T152" s="252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53" t="s">
        <v>599</v>
      </c>
      <c r="AU152" s="253" t="s">
        <v>81</v>
      </c>
      <c r="AV152" s="14" t="s">
        <v>81</v>
      </c>
      <c r="AW152" s="14" t="s">
        <v>4</v>
      </c>
      <c r="AX152" s="14" t="s">
        <v>79</v>
      </c>
      <c r="AY152" s="253" t="s">
        <v>156</v>
      </c>
    </row>
    <row r="153" spans="1:65" s="2" customFormat="1" ht="12">
      <c r="A153" s="39"/>
      <c r="B153" s="40"/>
      <c r="C153" s="213" t="s">
        <v>183</v>
      </c>
      <c r="D153" s="213" t="s">
        <v>159</v>
      </c>
      <c r="E153" s="214" t="s">
        <v>742</v>
      </c>
      <c r="F153" s="215" t="s">
        <v>743</v>
      </c>
      <c r="G153" s="216" t="s">
        <v>207</v>
      </c>
      <c r="H153" s="217">
        <v>50</v>
      </c>
      <c r="I153" s="218"/>
      <c r="J153" s="219">
        <f>ROUND(I153*H153,2)</f>
        <v>0</v>
      </c>
      <c r="K153" s="215" t="s">
        <v>163</v>
      </c>
      <c r="L153" s="45"/>
      <c r="M153" s="220" t="s">
        <v>19</v>
      </c>
      <c r="N153" s="221" t="s">
        <v>43</v>
      </c>
      <c r="O153" s="85"/>
      <c r="P153" s="222">
        <f>O153*H153</f>
        <v>0</v>
      </c>
      <c r="Q153" s="222">
        <v>0</v>
      </c>
      <c r="R153" s="222">
        <f>Q153*H153</f>
        <v>0</v>
      </c>
      <c r="S153" s="222">
        <v>0</v>
      </c>
      <c r="T153" s="223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24" t="s">
        <v>219</v>
      </c>
      <c r="AT153" s="224" t="s">
        <v>159</v>
      </c>
      <c r="AU153" s="224" t="s">
        <v>81</v>
      </c>
      <c r="AY153" s="18" t="s">
        <v>156</v>
      </c>
      <c r="BE153" s="225">
        <f>IF(N153="základní",J153,0)</f>
        <v>0</v>
      </c>
      <c r="BF153" s="225">
        <f>IF(N153="snížená",J153,0)</f>
        <v>0</v>
      </c>
      <c r="BG153" s="225">
        <f>IF(N153="zákl. přenesená",J153,0)</f>
        <v>0</v>
      </c>
      <c r="BH153" s="225">
        <f>IF(N153="sníž. přenesená",J153,0)</f>
        <v>0</v>
      </c>
      <c r="BI153" s="225">
        <f>IF(N153="nulová",J153,0)</f>
        <v>0</v>
      </c>
      <c r="BJ153" s="18" t="s">
        <v>79</v>
      </c>
      <c r="BK153" s="225">
        <f>ROUND(I153*H153,2)</f>
        <v>0</v>
      </c>
      <c r="BL153" s="18" t="s">
        <v>219</v>
      </c>
      <c r="BM153" s="224" t="s">
        <v>1098</v>
      </c>
    </row>
    <row r="154" spans="1:65" s="2" customFormat="1" ht="16.5" customHeight="1">
      <c r="A154" s="39"/>
      <c r="B154" s="40"/>
      <c r="C154" s="265" t="s">
        <v>278</v>
      </c>
      <c r="D154" s="265" t="s">
        <v>709</v>
      </c>
      <c r="E154" s="266" t="s">
        <v>745</v>
      </c>
      <c r="F154" s="267" t="s">
        <v>746</v>
      </c>
      <c r="G154" s="268" t="s">
        <v>207</v>
      </c>
      <c r="H154" s="269">
        <v>57.5</v>
      </c>
      <c r="I154" s="270"/>
      <c r="J154" s="271">
        <f>ROUND(I154*H154,2)</f>
        <v>0</v>
      </c>
      <c r="K154" s="267" t="s">
        <v>163</v>
      </c>
      <c r="L154" s="272"/>
      <c r="M154" s="273" t="s">
        <v>19</v>
      </c>
      <c r="N154" s="274" t="s">
        <v>43</v>
      </c>
      <c r="O154" s="85"/>
      <c r="P154" s="222">
        <f>O154*H154</f>
        <v>0</v>
      </c>
      <c r="Q154" s="222">
        <v>0.00012</v>
      </c>
      <c r="R154" s="222">
        <f>Q154*H154</f>
        <v>0.0069</v>
      </c>
      <c r="S154" s="222">
        <v>0</v>
      </c>
      <c r="T154" s="223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24" t="s">
        <v>290</v>
      </c>
      <c r="AT154" s="224" t="s">
        <v>709</v>
      </c>
      <c r="AU154" s="224" t="s">
        <v>81</v>
      </c>
      <c r="AY154" s="18" t="s">
        <v>156</v>
      </c>
      <c r="BE154" s="225">
        <f>IF(N154="základní",J154,0)</f>
        <v>0</v>
      </c>
      <c r="BF154" s="225">
        <f>IF(N154="snížená",J154,0)</f>
        <v>0</v>
      </c>
      <c r="BG154" s="225">
        <f>IF(N154="zákl. přenesená",J154,0)</f>
        <v>0</v>
      </c>
      <c r="BH154" s="225">
        <f>IF(N154="sníž. přenesená",J154,0)</f>
        <v>0</v>
      </c>
      <c r="BI154" s="225">
        <f>IF(N154="nulová",J154,0)</f>
        <v>0</v>
      </c>
      <c r="BJ154" s="18" t="s">
        <v>79</v>
      </c>
      <c r="BK154" s="225">
        <f>ROUND(I154*H154,2)</f>
        <v>0</v>
      </c>
      <c r="BL154" s="18" t="s">
        <v>219</v>
      </c>
      <c r="BM154" s="224" t="s">
        <v>1099</v>
      </c>
    </row>
    <row r="155" spans="1:51" s="14" customFormat="1" ht="12">
      <c r="A155" s="14"/>
      <c r="B155" s="243"/>
      <c r="C155" s="244"/>
      <c r="D155" s="234" t="s">
        <v>599</v>
      </c>
      <c r="E155" s="244"/>
      <c r="F155" s="246" t="s">
        <v>748</v>
      </c>
      <c r="G155" s="244"/>
      <c r="H155" s="247">
        <v>57.5</v>
      </c>
      <c r="I155" s="248"/>
      <c r="J155" s="244"/>
      <c r="K155" s="244"/>
      <c r="L155" s="249"/>
      <c r="M155" s="250"/>
      <c r="N155" s="251"/>
      <c r="O155" s="251"/>
      <c r="P155" s="251"/>
      <c r="Q155" s="251"/>
      <c r="R155" s="251"/>
      <c r="S155" s="251"/>
      <c r="T155" s="252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53" t="s">
        <v>599</v>
      </c>
      <c r="AU155" s="253" t="s">
        <v>81</v>
      </c>
      <c r="AV155" s="14" t="s">
        <v>81</v>
      </c>
      <c r="AW155" s="14" t="s">
        <v>4</v>
      </c>
      <c r="AX155" s="14" t="s">
        <v>79</v>
      </c>
      <c r="AY155" s="253" t="s">
        <v>156</v>
      </c>
    </row>
    <row r="156" spans="1:65" s="2" customFormat="1" ht="12">
      <c r="A156" s="39"/>
      <c r="B156" s="40"/>
      <c r="C156" s="213" t="s">
        <v>282</v>
      </c>
      <c r="D156" s="213" t="s">
        <v>159</v>
      </c>
      <c r="E156" s="214" t="s">
        <v>756</v>
      </c>
      <c r="F156" s="215" t="s">
        <v>757</v>
      </c>
      <c r="G156" s="216" t="s">
        <v>207</v>
      </c>
      <c r="H156" s="217">
        <v>15</v>
      </c>
      <c r="I156" s="218"/>
      <c r="J156" s="219">
        <f>ROUND(I156*H156,2)</f>
        <v>0</v>
      </c>
      <c r="K156" s="215" t="s">
        <v>163</v>
      </c>
      <c r="L156" s="45"/>
      <c r="M156" s="220" t="s">
        <v>19</v>
      </c>
      <c r="N156" s="221" t="s">
        <v>43</v>
      </c>
      <c r="O156" s="85"/>
      <c r="P156" s="222">
        <f>O156*H156</f>
        <v>0</v>
      </c>
      <c r="Q156" s="222">
        <v>0</v>
      </c>
      <c r="R156" s="222">
        <f>Q156*H156</f>
        <v>0</v>
      </c>
      <c r="S156" s="222">
        <v>0</v>
      </c>
      <c r="T156" s="223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24" t="s">
        <v>219</v>
      </c>
      <c r="AT156" s="224" t="s">
        <v>159</v>
      </c>
      <c r="AU156" s="224" t="s">
        <v>81</v>
      </c>
      <c r="AY156" s="18" t="s">
        <v>156</v>
      </c>
      <c r="BE156" s="225">
        <f>IF(N156="základní",J156,0)</f>
        <v>0</v>
      </c>
      <c r="BF156" s="225">
        <f>IF(N156="snížená",J156,0)</f>
        <v>0</v>
      </c>
      <c r="BG156" s="225">
        <f>IF(N156="zákl. přenesená",J156,0)</f>
        <v>0</v>
      </c>
      <c r="BH156" s="225">
        <f>IF(N156="sníž. přenesená",J156,0)</f>
        <v>0</v>
      </c>
      <c r="BI156" s="225">
        <f>IF(N156="nulová",J156,0)</f>
        <v>0</v>
      </c>
      <c r="BJ156" s="18" t="s">
        <v>79</v>
      </c>
      <c r="BK156" s="225">
        <f>ROUND(I156*H156,2)</f>
        <v>0</v>
      </c>
      <c r="BL156" s="18" t="s">
        <v>219</v>
      </c>
      <c r="BM156" s="224" t="s">
        <v>1100</v>
      </c>
    </row>
    <row r="157" spans="1:65" s="2" customFormat="1" ht="16.5" customHeight="1">
      <c r="A157" s="39"/>
      <c r="B157" s="40"/>
      <c r="C157" s="265" t="s">
        <v>286</v>
      </c>
      <c r="D157" s="265" t="s">
        <v>709</v>
      </c>
      <c r="E157" s="266" t="s">
        <v>759</v>
      </c>
      <c r="F157" s="267" t="s">
        <v>760</v>
      </c>
      <c r="G157" s="268" t="s">
        <v>207</v>
      </c>
      <c r="H157" s="269">
        <v>17.25</v>
      </c>
      <c r="I157" s="270"/>
      <c r="J157" s="271">
        <f>ROUND(I157*H157,2)</f>
        <v>0</v>
      </c>
      <c r="K157" s="267" t="s">
        <v>163</v>
      </c>
      <c r="L157" s="272"/>
      <c r="M157" s="273" t="s">
        <v>19</v>
      </c>
      <c r="N157" s="274" t="s">
        <v>43</v>
      </c>
      <c r="O157" s="85"/>
      <c r="P157" s="222">
        <f>O157*H157</f>
        <v>0</v>
      </c>
      <c r="Q157" s="222">
        <v>0.00053</v>
      </c>
      <c r="R157" s="222">
        <f>Q157*H157</f>
        <v>0.0091425</v>
      </c>
      <c r="S157" s="222">
        <v>0</v>
      </c>
      <c r="T157" s="223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24" t="s">
        <v>290</v>
      </c>
      <c r="AT157" s="224" t="s">
        <v>709</v>
      </c>
      <c r="AU157" s="224" t="s">
        <v>81</v>
      </c>
      <c r="AY157" s="18" t="s">
        <v>156</v>
      </c>
      <c r="BE157" s="225">
        <f>IF(N157="základní",J157,0)</f>
        <v>0</v>
      </c>
      <c r="BF157" s="225">
        <f>IF(N157="snížená",J157,0)</f>
        <v>0</v>
      </c>
      <c r="BG157" s="225">
        <f>IF(N157="zákl. přenesená",J157,0)</f>
        <v>0</v>
      </c>
      <c r="BH157" s="225">
        <f>IF(N157="sníž. přenesená",J157,0)</f>
        <v>0</v>
      </c>
      <c r="BI157" s="225">
        <f>IF(N157="nulová",J157,0)</f>
        <v>0</v>
      </c>
      <c r="BJ157" s="18" t="s">
        <v>79</v>
      </c>
      <c r="BK157" s="225">
        <f>ROUND(I157*H157,2)</f>
        <v>0</v>
      </c>
      <c r="BL157" s="18" t="s">
        <v>219</v>
      </c>
      <c r="BM157" s="224" t="s">
        <v>1101</v>
      </c>
    </row>
    <row r="158" spans="1:51" s="14" customFormat="1" ht="12">
      <c r="A158" s="14"/>
      <c r="B158" s="243"/>
      <c r="C158" s="244"/>
      <c r="D158" s="234" t="s">
        <v>599</v>
      </c>
      <c r="E158" s="244"/>
      <c r="F158" s="246" t="s">
        <v>1102</v>
      </c>
      <c r="G158" s="244"/>
      <c r="H158" s="247">
        <v>17.25</v>
      </c>
      <c r="I158" s="248"/>
      <c r="J158" s="244"/>
      <c r="K158" s="244"/>
      <c r="L158" s="249"/>
      <c r="M158" s="250"/>
      <c r="N158" s="251"/>
      <c r="O158" s="251"/>
      <c r="P158" s="251"/>
      <c r="Q158" s="251"/>
      <c r="R158" s="251"/>
      <c r="S158" s="251"/>
      <c r="T158" s="252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53" t="s">
        <v>599</v>
      </c>
      <c r="AU158" s="253" t="s">
        <v>81</v>
      </c>
      <c r="AV158" s="14" t="s">
        <v>81</v>
      </c>
      <c r="AW158" s="14" t="s">
        <v>4</v>
      </c>
      <c r="AX158" s="14" t="s">
        <v>79</v>
      </c>
      <c r="AY158" s="253" t="s">
        <v>156</v>
      </c>
    </row>
    <row r="159" spans="1:65" s="2" customFormat="1" ht="12">
      <c r="A159" s="39"/>
      <c r="B159" s="40"/>
      <c r="C159" s="213" t="s">
        <v>290</v>
      </c>
      <c r="D159" s="213" t="s">
        <v>159</v>
      </c>
      <c r="E159" s="214" t="s">
        <v>762</v>
      </c>
      <c r="F159" s="215" t="s">
        <v>763</v>
      </c>
      <c r="G159" s="216" t="s">
        <v>172</v>
      </c>
      <c r="H159" s="217">
        <v>18</v>
      </c>
      <c r="I159" s="218"/>
      <c r="J159" s="219">
        <f>ROUND(I159*H159,2)</f>
        <v>0</v>
      </c>
      <c r="K159" s="215" t="s">
        <v>163</v>
      </c>
      <c r="L159" s="45"/>
      <c r="M159" s="220" t="s">
        <v>19</v>
      </c>
      <c r="N159" s="221" t="s">
        <v>43</v>
      </c>
      <c r="O159" s="85"/>
      <c r="P159" s="222">
        <f>O159*H159</f>
        <v>0</v>
      </c>
      <c r="Q159" s="222">
        <v>0</v>
      </c>
      <c r="R159" s="222">
        <f>Q159*H159</f>
        <v>0</v>
      </c>
      <c r="S159" s="222">
        <v>0</v>
      </c>
      <c r="T159" s="223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24" t="s">
        <v>219</v>
      </c>
      <c r="AT159" s="224" t="s">
        <v>159</v>
      </c>
      <c r="AU159" s="224" t="s">
        <v>81</v>
      </c>
      <c r="AY159" s="18" t="s">
        <v>156</v>
      </c>
      <c r="BE159" s="225">
        <f>IF(N159="základní",J159,0)</f>
        <v>0</v>
      </c>
      <c r="BF159" s="225">
        <f>IF(N159="snížená",J159,0)</f>
        <v>0</v>
      </c>
      <c r="BG159" s="225">
        <f>IF(N159="zákl. přenesená",J159,0)</f>
        <v>0</v>
      </c>
      <c r="BH159" s="225">
        <f>IF(N159="sníž. přenesená",J159,0)</f>
        <v>0</v>
      </c>
      <c r="BI159" s="225">
        <f>IF(N159="nulová",J159,0)</f>
        <v>0</v>
      </c>
      <c r="BJ159" s="18" t="s">
        <v>79</v>
      </c>
      <c r="BK159" s="225">
        <f>ROUND(I159*H159,2)</f>
        <v>0</v>
      </c>
      <c r="BL159" s="18" t="s">
        <v>219</v>
      </c>
      <c r="BM159" s="224" t="s">
        <v>1103</v>
      </c>
    </row>
    <row r="160" spans="1:65" s="2" customFormat="1" ht="12">
      <c r="A160" s="39"/>
      <c r="B160" s="40"/>
      <c r="C160" s="213" t="s">
        <v>294</v>
      </c>
      <c r="D160" s="213" t="s">
        <v>159</v>
      </c>
      <c r="E160" s="214" t="s">
        <v>765</v>
      </c>
      <c r="F160" s="215" t="s">
        <v>766</v>
      </c>
      <c r="G160" s="216" t="s">
        <v>172</v>
      </c>
      <c r="H160" s="217">
        <v>10</v>
      </c>
      <c r="I160" s="218"/>
      <c r="J160" s="219">
        <f>ROUND(I160*H160,2)</f>
        <v>0</v>
      </c>
      <c r="K160" s="215" t="s">
        <v>163</v>
      </c>
      <c r="L160" s="45"/>
      <c r="M160" s="220" t="s">
        <v>19</v>
      </c>
      <c r="N160" s="221" t="s">
        <v>43</v>
      </c>
      <c r="O160" s="85"/>
      <c r="P160" s="222">
        <f>O160*H160</f>
        <v>0</v>
      </c>
      <c r="Q160" s="222">
        <v>0</v>
      </c>
      <c r="R160" s="222">
        <f>Q160*H160</f>
        <v>0</v>
      </c>
      <c r="S160" s="222">
        <v>0</v>
      </c>
      <c r="T160" s="223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24" t="s">
        <v>219</v>
      </c>
      <c r="AT160" s="224" t="s">
        <v>159</v>
      </c>
      <c r="AU160" s="224" t="s">
        <v>81</v>
      </c>
      <c r="AY160" s="18" t="s">
        <v>156</v>
      </c>
      <c r="BE160" s="225">
        <f>IF(N160="základní",J160,0)</f>
        <v>0</v>
      </c>
      <c r="BF160" s="225">
        <f>IF(N160="snížená",J160,0)</f>
        <v>0</v>
      </c>
      <c r="BG160" s="225">
        <f>IF(N160="zákl. přenesená",J160,0)</f>
        <v>0</v>
      </c>
      <c r="BH160" s="225">
        <f>IF(N160="sníž. přenesená",J160,0)</f>
        <v>0</v>
      </c>
      <c r="BI160" s="225">
        <f>IF(N160="nulová",J160,0)</f>
        <v>0</v>
      </c>
      <c r="BJ160" s="18" t="s">
        <v>79</v>
      </c>
      <c r="BK160" s="225">
        <f>ROUND(I160*H160,2)</f>
        <v>0</v>
      </c>
      <c r="BL160" s="18" t="s">
        <v>219</v>
      </c>
      <c r="BM160" s="224" t="s">
        <v>1104</v>
      </c>
    </row>
    <row r="161" spans="1:65" s="2" customFormat="1" ht="33" customHeight="1">
      <c r="A161" s="39"/>
      <c r="B161" s="40"/>
      <c r="C161" s="213" t="s">
        <v>298</v>
      </c>
      <c r="D161" s="213" t="s">
        <v>159</v>
      </c>
      <c r="E161" s="214" t="s">
        <v>768</v>
      </c>
      <c r="F161" s="215" t="s">
        <v>769</v>
      </c>
      <c r="G161" s="216" t="s">
        <v>172</v>
      </c>
      <c r="H161" s="217">
        <v>1</v>
      </c>
      <c r="I161" s="218"/>
      <c r="J161" s="219">
        <f>ROUND(I161*H161,2)</f>
        <v>0</v>
      </c>
      <c r="K161" s="215" t="s">
        <v>163</v>
      </c>
      <c r="L161" s="45"/>
      <c r="M161" s="220" t="s">
        <v>19</v>
      </c>
      <c r="N161" s="221" t="s">
        <v>43</v>
      </c>
      <c r="O161" s="85"/>
      <c r="P161" s="222">
        <f>O161*H161</f>
        <v>0</v>
      </c>
      <c r="Q161" s="222">
        <v>0</v>
      </c>
      <c r="R161" s="222">
        <f>Q161*H161</f>
        <v>0</v>
      </c>
      <c r="S161" s="222">
        <v>0</v>
      </c>
      <c r="T161" s="223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24" t="s">
        <v>219</v>
      </c>
      <c r="AT161" s="224" t="s">
        <v>159</v>
      </c>
      <c r="AU161" s="224" t="s">
        <v>81</v>
      </c>
      <c r="AY161" s="18" t="s">
        <v>156</v>
      </c>
      <c r="BE161" s="225">
        <f>IF(N161="základní",J161,0)</f>
        <v>0</v>
      </c>
      <c r="BF161" s="225">
        <f>IF(N161="snížená",J161,0)</f>
        <v>0</v>
      </c>
      <c r="BG161" s="225">
        <f>IF(N161="zákl. přenesená",J161,0)</f>
        <v>0</v>
      </c>
      <c r="BH161" s="225">
        <f>IF(N161="sníž. přenesená",J161,0)</f>
        <v>0</v>
      </c>
      <c r="BI161" s="225">
        <f>IF(N161="nulová",J161,0)</f>
        <v>0</v>
      </c>
      <c r="BJ161" s="18" t="s">
        <v>79</v>
      </c>
      <c r="BK161" s="225">
        <f>ROUND(I161*H161,2)</f>
        <v>0</v>
      </c>
      <c r="BL161" s="18" t="s">
        <v>219</v>
      </c>
      <c r="BM161" s="224" t="s">
        <v>1105</v>
      </c>
    </row>
    <row r="162" spans="1:65" s="2" customFormat="1" ht="12">
      <c r="A162" s="39"/>
      <c r="B162" s="40"/>
      <c r="C162" s="265" t="s">
        <v>302</v>
      </c>
      <c r="D162" s="265" t="s">
        <v>709</v>
      </c>
      <c r="E162" s="266" t="s">
        <v>771</v>
      </c>
      <c r="F162" s="267" t="s">
        <v>772</v>
      </c>
      <c r="G162" s="268" t="s">
        <v>172</v>
      </c>
      <c r="H162" s="269">
        <v>1</v>
      </c>
      <c r="I162" s="270"/>
      <c r="J162" s="271">
        <f>ROUND(I162*H162,2)</f>
        <v>0</v>
      </c>
      <c r="K162" s="267" t="s">
        <v>163</v>
      </c>
      <c r="L162" s="272"/>
      <c r="M162" s="273" t="s">
        <v>19</v>
      </c>
      <c r="N162" s="274" t="s">
        <v>43</v>
      </c>
      <c r="O162" s="85"/>
      <c r="P162" s="222">
        <f>O162*H162</f>
        <v>0</v>
      </c>
      <c r="Q162" s="222">
        <v>0.00301</v>
      </c>
      <c r="R162" s="222">
        <f>Q162*H162</f>
        <v>0.00301</v>
      </c>
      <c r="S162" s="222">
        <v>0</v>
      </c>
      <c r="T162" s="223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24" t="s">
        <v>290</v>
      </c>
      <c r="AT162" s="224" t="s">
        <v>709</v>
      </c>
      <c r="AU162" s="224" t="s">
        <v>81</v>
      </c>
      <c r="AY162" s="18" t="s">
        <v>156</v>
      </c>
      <c r="BE162" s="225">
        <f>IF(N162="základní",J162,0)</f>
        <v>0</v>
      </c>
      <c r="BF162" s="225">
        <f>IF(N162="snížená",J162,0)</f>
        <v>0</v>
      </c>
      <c r="BG162" s="225">
        <f>IF(N162="zákl. přenesená",J162,0)</f>
        <v>0</v>
      </c>
      <c r="BH162" s="225">
        <f>IF(N162="sníž. přenesená",J162,0)</f>
        <v>0</v>
      </c>
      <c r="BI162" s="225">
        <f>IF(N162="nulová",J162,0)</f>
        <v>0</v>
      </c>
      <c r="BJ162" s="18" t="s">
        <v>79</v>
      </c>
      <c r="BK162" s="225">
        <f>ROUND(I162*H162,2)</f>
        <v>0</v>
      </c>
      <c r="BL162" s="18" t="s">
        <v>219</v>
      </c>
      <c r="BM162" s="224" t="s">
        <v>1106</v>
      </c>
    </row>
    <row r="163" spans="1:65" s="2" customFormat="1" ht="12">
      <c r="A163" s="39"/>
      <c r="B163" s="40"/>
      <c r="C163" s="213" t="s">
        <v>306</v>
      </c>
      <c r="D163" s="213" t="s">
        <v>159</v>
      </c>
      <c r="E163" s="214" t="s">
        <v>777</v>
      </c>
      <c r="F163" s="215" t="s">
        <v>778</v>
      </c>
      <c r="G163" s="216" t="s">
        <v>172</v>
      </c>
      <c r="H163" s="217">
        <v>1</v>
      </c>
      <c r="I163" s="218"/>
      <c r="J163" s="219">
        <f>ROUND(I163*H163,2)</f>
        <v>0</v>
      </c>
      <c r="K163" s="215" t="s">
        <v>163</v>
      </c>
      <c r="L163" s="45"/>
      <c r="M163" s="220" t="s">
        <v>19</v>
      </c>
      <c r="N163" s="221" t="s">
        <v>43</v>
      </c>
      <c r="O163" s="85"/>
      <c r="P163" s="222">
        <f>O163*H163</f>
        <v>0</v>
      </c>
      <c r="Q163" s="222">
        <v>0</v>
      </c>
      <c r="R163" s="222">
        <f>Q163*H163</f>
        <v>0</v>
      </c>
      <c r="S163" s="222">
        <v>0</v>
      </c>
      <c r="T163" s="223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24" t="s">
        <v>219</v>
      </c>
      <c r="AT163" s="224" t="s">
        <v>159</v>
      </c>
      <c r="AU163" s="224" t="s">
        <v>81</v>
      </c>
      <c r="AY163" s="18" t="s">
        <v>156</v>
      </c>
      <c r="BE163" s="225">
        <f>IF(N163="základní",J163,0)</f>
        <v>0</v>
      </c>
      <c r="BF163" s="225">
        <f>IF(N163="snížená",J163,0)</f>
        <v>0</v>
      </c>
      <c r="BG163" s="225">
        <f>IF(N163="zákl. přenesená",J163,0)</f>
        <v>0</v>
      </c>
      <c r="BH163" s="225">
        <f>IF(N163="sníž. přenesená",J163,0)</f>
        <v>0</v>
      </c>
      <c r="BI163" s="225">
        <f>IF(N163="nulová",J163,0)</f>
        <v>0</v>
      </c>
      <c r="BJ163" s="18" t="s">
        <v>79</v>
      </c>
      <c r="BK163" s="225">
        <f>ROUND(I163*H163,2)</f>
        <v>0</v>
      </c>
      <c r="BL163" s="18" t="s">
        <v>219</v>
      </c>
      <c r="BM163" s="224" t="s">
        <v>1107</v>
      </c>
    </row>
    <row r="164" spans="1:65" s="2" customFormat="1" ht="12">
      <c r="A164" s="39"/>
      <c r="B164" s="40"/>
      <c r="C164" s="265" t="s">
        <v>310</v>
      </c>
      <c r="D164" s="265" t="s">
        <v>709</v>
      </c>
      <c r="E164" s="266" t="s">
        <v>1108</v>
      </c>
      <c r="F164" s="267" t="s">
        <v>1109</v>
      </c>
      <c r="G164" s="268" t="s">
        <v>172</v>
      </c>
      <c r="H164" s="269">
        <v>1</v>
      </c>
      <c r="I164" s="270"/>
      <c r="J164" s="271">
        <f>ROUND(I164*H164,2)</f>
        <v>0</v>
      </c>
      <c r="K164" s="267" t="s">
        <v>729</v>
      </c>
      <c r="L164" s="272"/>
      <c r="M164" s="273" t="s">
        <v>19</v>
      </c>
      <c r="N164" s="274" t="s">
        <v>43</v>
      </c>
      <c r="O164" s="85"/>
      <c r="P164" s="222">
        <f>O164*H164</f>
        <v>0</v>
      </c>
      <c r="Q164" s="222">
        <v>4E-05</v>
      </c>
      <c r="R164" s="222">
        <f>Q164*H164</f>
        <v>4E-05</v>
      </c>
      <c r="S164" s="222">
        <v>0</v>
      </c>
      <c r="T164" s="223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24" t="s">
        <v>290</v>
      </c>
      <c r="AT164" s="224" t="s">
        <v>709</v>
      </c>
      <c r="AU164" s="224" t="s">
        <v>81</v>
      </c>
      <c r="AY164" s="18" t="s">
        <v>156</v>
      </c>
      <c r="BE164" s="225">
        <f>IF(N164="základní",J164,0)</f>
        <v>0</v>
      </c>
      <c r="BF164" s="225">
        <f>IF(N164="snížená",J164,0)</f>
        <v>0</v>
      </c>
      <c r="BG164" s="225">
        <f>IF(N164="zákl. přenesená",J164,0)</f>
        <v>0</v>
      </c>
      <c r="BH164" s="225">
        <f>IF(N164="sníž. přenesená",J164,0)</f>
        <v>0</v>
      </c>
      <c r="BI164" s="225">
        <f>IF(N164="nulová",J164,0)</f>
        <v>0</v>
      </c>
      <c r="BJ164" s="18" t="s">
        <v>79</v>
      </c>
      <c r="BK164" s="225">
        <f>ROUND(I164*H164,2)</f>
        <v>0</v>
      </c>
      <c r="BL164" s="18" t="s">
        <v>219</v>
      </c>
      <c r="BM164" s="224" t="s">
        <v>1110</v>
      </c>
    </row>
    <row r="165" spans="1:65" s="2" customFormat="1" ht="21.75" customHeight="1">
      <c r="A165" s="39"/>
      <c r="B165" s="40"/>
      <c r="C165" s="265" t="s">
        <v>314</v>
      </c>
      <c r="D165" s="265" t="s">
        <v>709</v>
      </c>
      <c r="E165" s="266" t="s">
        <v>786</v>
      </c>
      <c r="F165" s="267" t="s">
        <v>787</v>
      </c>
      <c r="G165" s="268" t="s">
        <v>172</v>
      </c>
      <c r="H165" s="269">
        <v>1</v>
      </c>
      <c r="I165" s="270"/>
      <c r="J165" s="271">
        <f>ROUND(I165*H165,2)</f>
        <v>0</v>
      </c>
      <c r="K165" s="267" t="s">
        <v>19</v>
      </c>
      <c r="L165" s="272"/>
      <c r="M165" s="273" t="s">
        <v>19</v>
      </c>
      <c r="N165" s="274" t="s">
        <v>43</v>
      </c>
      <c r="O165" s="85"/>
      <c r="P165" s="222">
        <f>O165*H165</f>
        <v>0</v>
      </c>
      <c r="Q165" s="222">
        <v>2E-05</v>
      </c>
      <c r="R165" s="222">
        <f>Q165*H165</f>
        <v>2E-05</v>
      </c>
      <c r="S165" s="222">
        <v>0</v>
      </c>
      <c r="T165" s="223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24" t="s">
        <v>290</v>
      </c>
      <c r="AT165" s="224" t="s">
        <v>709</v>
      </c>
      <c r="AU165" s="224" t="s">
        <v>81</v>
      </c>
      <c r="AY165" s="18" t="s">
        <v>156</v>
      </c>
      <c r="BE165" s="225">
        <f>IF(N165="základní",J165,0)</f>
        <v>0</v>
      </c>
      <c r="BF165" s="225">
        <f>IF(N165="snížená",J165,0)</f>
        <v>0</v>
      </c>
      <c r="BG165" s="225">
        <f>IF(N165="zákl. přenesená",J165,0)</f>
        <v>0</v>
      </c>
      <c r="BH165" s="225">
        <f>IF(N165="sníž. přenesená",J165,0)</f>
        <v>0</v>
      </c>
      <c r="BI165" s="225">
        <f>IF(N165="nulová",J165,0)</f>
        <v>0</v>
      </c>
      <c r="BJ165" s="18" t="s">
        <v>79</v>
      </c>
      <c r="BK165" s="225">
        <f>ROUND(I165*H165,2)</f>
        <v>0</v>
      </c>
      <c r="BL165" s="18" t="s">
        <v>219</v>
      </c>
      <c r="BM165" s="224" t="s">
        <v>1111</v>
      </c>
    </row>
    <row r="166" spans="1:65" s="2" customFormat="1" ht="12">
      <c r="A166" s="39"/>
      <c r="B166" s="40"/>
      <c r="C166" s="213" t="s">
        <v>318</v>
      </c>
      <c r="D166" s="213" t="s">
        <v>159</v>
      </c>
      <c r="E166" s="214" t="s">
        <v>789</v>
      </c>
      <c r="F166" s="215" t="s">
        <v>790</v>
      </c>
      <c r="G166" s="216" t="s">
        <v>172</v>
      </c>
      <c r="H166" s="217">
        <v>1</v>
      </c>
      <c r="I166" s="218"/>
      <c r="J166" s="219">
        <f>ROUND(I166*H166,2)</f>
        <v>0</v>
      </c>
      <c r="K166" s="215" t="s">
        <v>163</v>
      </c>
      <c r="L166" s="45"/>
      <c r="M166" s="220" t="s">
        <v>19</v>
      </c>
      <c r="N166" s="221" t="s">
        <v>43</v>
      </c>
      <c r="O166" s="85"/>
      <c r="P166" s="222">
        <f>O166*H166</f>
        <v>0</v>
      </c>
      <c r="Q166" s="222">
        <v>0</v>
      </c>
      <c r="R166" s="222">
        <f>Q166*H166</f>
        <v>0</v>
      </c>
      <c r="S166" s="222">
        <v>0</v>
      </c>
      <c r="T166" s="223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24" t="s">
        <v>219</v>
      </c>
      <c r="AT166" s="224" t="s">
        <v>159</v>
      </c>
      <c r="AU166" s="224" t="s">
        <v>81</v>
      </c>
      <c r="AY166" s="18" t="s">
        <v>156</v>
      </c>
      <c r="BE166" s="225">
        <f>IF(N166="základní",J166,0)</f>
        <v>0</v>
      </c>
      <c r="BF166" s="225">
        <f>IF(N166="snížená",J166,0)</f>
        <v>0</v>
      </c>
      <c r="BG166" s="225">
        <f>IF(N166="zákl. přenesená",J166,0)</f>
        <v>0</v>
      </c>
      <c r="BH166" s="225">
        <f>IF(N166="sníž. přenesená",J166,0)</f>
        <v>0</v>
      </c>
      <c r="BI166" s="225">
        <f>IF(N166="nulová",J166,0)</f>
        <v>0</v>
      </c>
      <c r="BJ166" s="18" t="s">
        <v>79</v>
      </c>
      <c r="BK166" s="225">
        <f>ROUND(I166*H166,2)</f>
        <v>0</v>
      </c>
      <c r="BL166" s="18" t="s">
        <v>219</v>
      </c>
      <c r="BM166" s="224" t="s">
        <v>1112</v>
      </c>
    </row>
    <row r="167" spans="1:65" s="2" customFormat="1" ht="16.5" customHeight="1">
      <c r="A167" s="39"/>
      <c r="B167" s="40"/>
      <c r="C167" s="265" t="s">
        <v>322</v>
      </c>
      <c r="D167" s="265" t="s">
        <v>709</v>
      </c>
      <c r="E167" s="266" t="s">
        <v>792</v>
      </c>
      <c r="F167" s="267" t="s">
        <v>793</v>
      </c>
      <c r="G167" s="268" t="s">
        <v>172</v>
      </c>
      <c r="H167" s="269">
        <v>1</v>
      </c>
      <c r="I167" s="270"/>
      <c r="J167" s="271">
        <f>ROUND(I167*H167,2)</f>
        <v>0</v>
      </c>
      <c r="K167" s="267" t="s">
        <v>19</v>
      </c>
      <c r="L167" s="272"/>
      <c r="M167" s="273" t="s">
        <v>19</v>
      </c>
      <c r="N167" s="274" t="s">
        <v>43</v>
      </c>
      <c r="O167" s="85"/>
      <c r="P167" s="222">
        <f>O167*H167</f>
        <v>0</v>
      </c>
      <c r="Q167" s="222">
        <v>0</v>
      </c>
      <c r="R167" s="222">
        <f>Q167*H167</f>
        <v>0</v>
      </c>
      <c r="S167" s="222">
        <v>0</v>
      </c>
      <c r="T167" s="223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24" t="s">
        <v>290</v>
      </c>
      <c r="AT167" s="224" t="s">
        <v>709</v>
      </c>
      <c r="AU167" s="224" t="s">
        <v>81</v>
      </c>
      <c r="AY167" s="18" t="s">
        <v>156</v>
      </c>
      <c r="BE167" s="225">
        <f>IF(N167="základní",J167,0)</f>
        <v>0</v>
      </c>
      <c r="BF167" s="225">
        <f>IF(N167="snížená",J167,0)</f>
        <v>0</v>
      </c>
      <c r="BG167" s="225">
        <f>IF(N167="zákl. přenesená",J167,0)</f>
        <v>0</v>
      </c>
      <c r="BH167" s="225">
        <f>IF(N167="sníž. přenesená",J167,0)</f>
        <v>0</v>
      </c>
      <c r="BI167" s="225">
        <f>IF(N167="nulová",J167,0)</f>
        <v>0</v>
      </c>
      <c r="BJ167" s="18" t="s">
        <v>79</v>
      </c>
      <c r="BK167" s="225">
        <f>ROUND(I167*H167,2)</f>
        <v>0</v>
      </c>
      <c r="BL167" s="18" t="s">
        <v>219</v>
      </c>
      <c r="BM167" s="224" t="s">
        <v>1113</v>
      </c>
    </row>
    <row r="168" spans="1:65" s="2" customFormat="1" ht="44.25" customHeight="1">
      <c r="A168" s="39"/>
      <c r="B168" s="40"/>
      <c r="C168" s="213" t="s">
        <v>326</v>
      </c>
      <c r="D168" s="213" t="s">
        <v>159</v>
      </c>
      <c r="E168" s="214" t="s">
        <v>795</v>
      </c>
      <c r="F168" s="215" t="s">
        <v>796</v>
      </c>
      <c r="G168" s="216" t="s">
        <v>172</v>
      </c>
      <c r="H168" s="217">
        <v>9</v>
      </c>
      <c r="I168" s="218"/>
      <c r="J168" s="219">
        <f>ROUND(I168*H168,2)</f>
        <v>0</v>
      </c>
      <c r="K168" s="215" t="s">
        <v>163</v>
      </c>
      <c r="L168" s="45"/>
      <c r="M168" s="220" t="s">
        <v>19</v>
      </c>
      <c r="N168" s="221" t="s">
        <v>43</v>
      </c>
      <c r="O168" s="85"/>
      <c r="P168" s="222">
        <f>O168*H168</f>
        <v>0</v>
      </c>
      <c r="Q168" s="222">
        <v>0</v>
      </c>
      <c r="R168" s="222">
        <f>Q168*H168</f>
        <v>0</v>
      </c>
      <c r="S168" s="222">
        <v>0.0013</v>
      </c>
      <c r="T168" s="223">
        <f>S168*H168</f>
        <v>0.011699999999999999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24" t="s">
        <v>219</v>
      </c>
      <c r="AT168" s="224" t="s">
        <v>159</v>
      </c>
      <c r="AU168" s="224" t="s">
        <v>81</v>
      </c>
      <c r="AY168" s="18" t="s">
        <v>156</v>
      </c>
      <c r="BE168" s="225">
        <f>IF(N168="základní",J168,0)</f>
        <v>0</v>
      </c>
      <c r="BF168" s="225">
        <f>IF(N168="snížená",J168,0)</f>
        <v>0</v>
      </c>
      <c r="BG168" s="225">
        <f>IF(N168="zákl. přenesená",J168,0)</f>
        <v>0</v>
      </c>
      <c r="BH168" s="225">
        <f>IF(N168="sníž. přenesená",J168,0)</f>
        <v>0</v>
      </c>
      <c r="BI168" s="225">
        <f>IF(N168="nulová",J168,0)</f>
        <v>0</v>
      </c>
      <c r="BJ168" s="18" t="s">
        <v>79</v>
      </c>
      <c r="BK168" s="225">
        <f>ROUND(I168*H168,2)</f>
        <v>0</v>
      </c>
      <c r="BL168" s="18" t="s">
        <v>219</v>
      </c>
      <c r="BM168" s="224" t="s">
        <v>1114</v>
      </c>
    </row>
    <row r="169" spans="1:65" s="2" customFormat="1" ht="44.25" customHeight="1">
      <c r="A169" s="39"/>
      <c r="B169" s="40"/>
      <c r="C169" s="213" t="s">
        <v>189</v>
      </c>
      <c r="D169" s="213" t="s">
        <v>159</v>
      </c>
      <c r="E169" s="214" t="s">
        <v>798</v>
      </c>
      <c r="F169" s="215" t="s">
        <v>799</v>
      </c>
      <c r="G169" s="216" t="s">
        <v>172</v>
      </c>
      <c r="H169" s="217">
        <v>9</v>
      </c>
      <c r="I169" s="218"/>
      <c r="J169" s="219">
        <f>ROUND(I169*H169,2)</f>
        <v>0</v>
      </c>
      <c r="K169" s="215" t="s">
        <v>163</v>
      </c>
      <c r="L169" s="45"/>
      <c r="M169" s="220" t="s">
        <v>19</v>
      </c>
      <c r="N169" s="221" t="s">
        <v>43</v>
      </c>
      <c r="O169" s="85"/>
      <c r="P169" s="222">
        <f>O169*H169</f>
        <v>0</v>
      </c>
      <c r="Q169" s="222">
        <v>0</v>
      </c>
      <c r="R169" s="222">
        <f>Q169*H169</f>
        <v>0</v>
      </c>
      <c r="S169" s="222">
        <v>0</v>
      </c>
      <c r="T169" s="223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24" t="s">
        <v>219</v>
      </c>
      <c r="AT169" s="224" t="s">
        <v>159</v>
      </c>
      <c r="AU169" s="224" t="s">
        <v>81</v>
      </c>
      <c r="AY169" s="18" t="s">
        <v>156</v>
      </c>
      <c r="BE169" s="225">
        <f>IF(N169="základní",J169,0)</f>
        <v>0</v>
      </c>
      <c r="BF169" s="225">
        <f>IF(N169="snížená",J169,0)</f>
        <v>0</v>
      </c>
      <c r="BG169" s="225">
        <f>IF(N169="zákl. přenesená",J169,0)</f>
        <v>0</v>
      </c>
      <c r="BH169" s="225">
        <f>IF(N169="sníž. přenesená",J169,0)</f>
        <v>0</v>
      </c>
      <c r="BI169" s="225">
        <f>IF(N169="nulová",J169,0)</f>
        <v>0</v>
      </c>
      <c r="BJ169" s="18" t="s">
        <v>79</v>
      </c>
      <c r="BK169" s="225">
        <f>ROUND(I169*H169,2)</f>
        <v>0</v>
      </c>
      <c r="BL169" s="18" t="s">
        <v>219</v>
      </c>
      <c r="BM169" s="224" t="s">
        <v>1115</v>
      </c>
    </row>
    <row r="170" spans="1:65" s="2" customFormat="1" ht="12">
      <c r="A170" s="39"/>
      <c r="B170" s="40"/>
      <c r="C170" s="265" t="s">
        <v>333</v>
      </c>
      <c r="D170" s="265" t="s">
        <v>709</v>
      </c>
      <c r="E170" s="266" t="s">
        <v>801</v>
      </c>
      <c r="F170" s="267" t="s">
        <v>802</v>
      </c>
      <c r="G170" s="268" t="s">
        <v>172</v>
      </c>
      <c r="H170" s="269">
        <v>9</v>
      </c>
      <c r="I170" s="270"/>
      <c r="J170" s="271">
        <f>ROUND(I170*H170,2)</f>
        <v>0</v>
      </c>
      <c r="K170" s="267" t="s">
        <v>19</v>
      </c>
      <c r="L170" s="272"/>
      <c r="M170" s="273" t="s">
        <v>19</v>
      </c>
      <c r="N170" s="274" t="s">
        <v>43</v>
      </c>
      <c r="O170" s="85"/>
      <c r="P170" s="222">
        <f>O170*H170</f>
        <v>0</v>
      </c>
      <c r="Q170" s="222">
        <v>0.0048</v>
      </c>
      <c r="R170" s="222">
        <f>Q170*H170</f>
        <v>0.043199999999999995</v>
      </c>
      <c r="S170" s="222">
        <v>0</v>
      </c>
      <c r="T170" s="223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24" t="s">
        <v>290</v>
      </c>
      <c r="AT170" s="224" t="s">
        <v>709</v>
      </c>
      <c r="AU170" s="224" t="s">
        <v>81</v>
      </c>
      <c r="AY170" s="18" t="s">
        <v>156</v>
      </c>
      <c r="BE170" s="225">
        <f>IF(N170="základní",J170,0)</f>
        <v>0</v>
      </c>
      <c r="BF170" s="225">
        <f>IF(N170="snížená",J170,0)</f>
        <v>0</v>
      </c>
      <c r="BG170" s="225">
        <f>IF(N170="zákl. přenesená",J170,0)</f>
        <v>0</v>
      </c>
      <c r="BH170" s="225">
        <f>IF(N170="sníž. přenesená",J170,0)</f>
        <v>0</v>
      </c>
      <c r="BI170" s="225">
        <f>IF(N170="nulová",J170,0)</f>
        <v>0</v>
      </c>
      <c r="BJ170" s="18" t="s">
        <v>79</v>
      </c>
      <c r="BK170" s="225">
        <f>ROUND(I170*H170,2)</f>
        <v>0</v>
      </c>
      <c r="BL170" s="18" t="s">
        <v>219</v>
      </c>
      <c r="BM170" s="224" t="s">
        <v>1116</v>
      </c>
    </row>
    <row r="171" spans="1:65" s="2" customFormat="1" ht="44.25" customHeight="1">
      <c r="A171" s="39"/>
      <c r="B171" s="40"/>
      <c r="C171" s="213" t="s">
        <v>340</v>
      </c>
      <c r="D171" s="213" t="s">
        <v>159</v>
      </c>
      <c r="E171" s="214" t="s">
        <v>804</v>
      </c>
      <c r="F171" s="215" t="s">
        <v>805</v>
      </c>
      <c r="G171" s="216" t="s">
        <v>172</v>
      </c>
      <c r="H171" s="217">
        <v>1</v>
      </c>
      <c r="I171" s="218"/>
      <c r="J171" s="219">
        <f>ROUND(I171*H171,2)</f>
        <v>0</v>
      </c>
      <c r="K171" s="215" t="s">
        <v>163</v>
      </c>
      <c r="L171" s="45"/>
      <c r="M171" s="220" t="s">
        <v>19</v>
      </c>
      <c r="N171" s="221" t="s">
        <v>43</v>
      </c>
      <c r="O171" s="85"/>
      <c r="P171" s="222">
        <f>O171*H171</f>
        <v>0</v>
      </c>
      <c r="Q171" s="222">
        <v>0</v>
      </c>
      <c r="R171" s="222">
        <f>Q171*H171</f>
        <v>0</v>
      </c>
      <c r="S171" s="222">
        <v>0</v>
      </c>
      <c r="T171" s="223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24" t="s">
        <v>219</v>
      </c>
      <c r="AT171" s="224" t="s">
        <v>159</v>
      </c>
      <c r="AU171" s="224" t="s">
        <v>81</v>
      </c>
      <c r="AY171" s="18" t="s">
        <v>156</v>
      </c>
      <c r="BE171" s="225">
        <f>IF(N171="základní",J171,0)</f>
        <v>0</v>
      </c>
      <c r="BF171" s="225">
        <f>IF(N171="snížená",J171,0)</f>
        <v>0</v>
      </c>
      <c r="BG171" s="225">
        <f>IF(N171="zákl. přenesená",J171,0)</f>
        <v>0</v>
      </c>
      <c r="BH171" s="225">
        <f>IF(N171="sníž. přenesená",J171,0)</f>
        <v>0</v>
      </c>
      <c r="BI171" s="225">
        <f>IF(N171="nulová",J171,0)</f>
        <v>0</v>
      </c>
      <c r="BJ171" s="18" t="s">
        <v>79</v>
      </c>
      <c r="BK171" s="225">
        <f>ROUND(I171*H171,2)</f>
        <v>0</v>
      </c>
      <c r="BL171" s="18" t="s">
        <v>219</v>
      </c>
      <c r="BM171" s="224" t="s">
        <v>1117</v>
      </c>
    </row>
    <row r="172" spans="1:65" s="2" customFormat="1" ht="12">
      <c r="A172" s="39"/>
      <c r="B172" s="40"/>
      <c r="C172" s="213" t="s">
        <v>344</v>
      </c>
      <c r="D172" s="213" t="s">
        <v>159</v>
      </c>
      <c r="E172" s="214" t="s">
        <v>807</v>
      </c>
      <c r="F172" s="215" t="s">
        <v>808</v>
      </c>
      <c r="G172" s="216" t="s">
        <v>162</v>
      </c>
      <c r="H172" s="217">
        <v>0.3</v>
      </c>
      <c r="I172" s="218"/>
      <c r="J172" s="219">
        <f>ROUND(I172*H172,2)</f>
        <v>0</v>
      </c>
      <c r="K172" s="215" t="s">
        <v>163</v>
      </c>
      <c r="L172" s="45"/>
      <c r="M172" s="220" t="s">
        <v>19</v>
      </c>
      <c r="N172" s="221" t="s">
        <v>43</v>
      </c>
      <c r="O172" s="85"/>
      <c r="P172" s="222">
        <f>O172*H172</f>
        <v>0</v>
      </c>
      <c r="Q172" s="222">
        <v>0</v>
      </c>
      <c r="R172" s="222">
        <f>Q172*H172</f>
        <v>0</v>
      </c>
      <c r="S172" s="222">
        <v>0</v>
      </c>
      <c r="T172" s="223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24" t="s">
        <v>219</v>
      </c>
      <c r="AT172" s="224" t="s">
        <v>159</v>
      </c>
      <c r="AU172" s="224" t="s">
        <v>81</v>
      </c>
      <c r="AY172" s="18" t="s">
        <v>156</v>
      </c>
      <c r="BE172" s="225">
        <f>IF(N172="základní",J172,0)</f>
        <v>0</v>
      </c>
      <c r="BF172" s="225">
        <f>IF(N172="snížená",J172,0)</f>
        <v>0</v>
      </c>
      <c r="BG172" s="225">
        <f>IF(N172="zákl. přenesená",J172,0)</f>
        <v>0</v>
      </c>
      <c r="BH172" s="225">
        <f>IF(N172="sníž. přenesená",J172,0)</f>
        <v>0</v>
      </c>
      <c r="BI172" s="225">
        <f>IF(N172="nulová",J172,0)</f>
        <v>0</v>
      </c>
      <c r="BJ172" s="18" t="s">
        <v>79</v>
      </c>
      <c r="BK172" s="225">
        <f>ROUND(I172*H172,2)</f>
        <v>0</v>
      </c>
      <c r="BL172" s="18" t="s">
        <v>219</v>
      </c>
      <c r="BM172" s="224" t="s">
        <v>1118</v>
      </c>
    </row>
    <row r="173" spans="1:65" s="2" customFormat="1" ht="16.5" customHeight="1">
      <c r="A173" s="39"/>
      <c r="B173" s="40"/>
      <c r="C173" s="265" t="s">
        <v>348</v>
      </c>
      <c r="D173" s="265" t="s">
        <v>709</v>
      </c>
      <c r="E173" s="266" t="s">
        <v>810</v>
      </c>
      <c r="F173" s="267" t="s">
        <v>811</v>
      </c>
      <c r="G173" s="268" t="s">
        <v>812</v>
      </c>
      <c r="H173" s="269">
        <v>1</v>
      </c>
      <c r="I173" s="270"/>
      <c r="J173" s="271">
        <f>ROUND(I173*H173,2)</f>
        <v>0</v>
      </c>
      <c r="K173" s="267" t="s">
        <v>163</v>
      </c>
      <c r="L173" s="272"/>
      <c r="M173" s="273" t="s">
        <v>19</v>
      </c>
      <c r="N173" s="274" t="s">
        <v>43</v>
      </c>
      <c r="O173" s="85"/>
      <c r="P173" s="222">
        <f>O173*H173</f>
        <v>0</v>
      </c>
      <c r="Q173" s="222">
        <v>0.0018</v>
      </c>
      <c r="R173" s="222">
        <f>Q173*H173</f>
        <v>0.0018</v>
      </c>
      <c r="S173" s="222">
        <v>0</v>
      </c>
      <c r="T173" s="223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24" t="s">
        <v>290</v>
      </c>
      <c r="AT173" s="224" t="s">
        <v>709</v>
      </c>
      <c r="AU173" s="224" t="s">
        <v>81</v>
      </c>
      <c r="AY173" s="18" t="s">
        <v>156</v>
      </c>
      <c r="BE173" s="225">
        <f>IF(N173="základní",J173,0)</f>
        <v>0</v>
      </c>
      <c r="BF173" s="225">
        <f>IF(N173="snížená",J173,0)</f>
        <v>0</v>
      </c>
      <c r="BG173" s="225">
        <f>IF(N173="zákl. přenesená",J173,0)</f>
        <v>0</v>
      </c>
      <c r="BH173" s="225">
        <f>IF(N173="sníž. přenesená",J173,0)</f>
        <v>0</v>
      </c>
      <c r="BI173" s="225">
        <f>IF(N173="nulová",J173,0)</f>
        <v>0</v>
      </c>
      <c r="BJ173" s="18" t="s">
        <v>79</v>
      </c>
      <c r="BK173" s="225">
        <f>ROUND(I173*H173,2)</f>
        <v>0</v>
      </c>
      <c r="BL173" s="18" t="s">
        <v>219</v>
      </c>
      <c r="BM173" s="224" t="s">
        <v>1119</v>
      </c>
    </row>
    <row r="174" spans="1:63" s="12" customFormat="1" ht="22.8" customHeight="1">
      <c r="A174" s="12"/>
      <c r="B174" s="197"/>
      <c r="C174" s="198"/>
      <c r="D174" s="199" t="s">
        <v>71</v>
      </c>
      <c r="E174" s="211" t="s">
        <v>830</v>
      </c>
      <c r="F174" s="211" t="s">
        <v>831</v>
      </c>
      <c r="G174" s="198"/>
      <c r="H174" s="198"/>
      <c r="I174" s="201"/>
      <c r="J174" s="212">
        <f>BK174</f>
        <v>0</v>
      </c>
      <c r="K174" s="198"/>
      <c r="L174" s="203"/>
      <c r="M174" s="204"/>
      <c r="N174" s="205"/>
      <c r="O174" s="205"/>
      <c r="P174" s="206">
        <f>SUM(P175:P187)</f>
        <v>0</v>
      </c>
      <c r="Q174" s="205"/>
      <c r="R174" s="206">
        <f>SUM(R175:R187)</f>
        <v>0.7522272</v>
      </c>
      <c r="S174" s="205"/>
      <c r="T174" s="207">
        <f>SUM(T175:T187)</f>
        <v>0</v>
      </c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R174" s="208" t="s">
        <v>81</v>
      </c>
      <c r="AT174" s="209" t="s">
        <v>71</v>
      </c>
      <c r="AU174" s="209" t="s">
        <v>79</v>
      </c>
      <c r="AY174" s="208" t="s">
        <v>156</v>
      </c>
      <c r="BK174" s="210">
        <f>SUM(BK175:BK187)</f>
        <v>0</v>
      </c>
    </row>
    <row r="175" spans="1:65" s="2" customFormat="1" ht="12">
      <c r="A175" s="39"/>
      <c r="B175" s="40"/>
      <c r="C175" s="213" t="s">
        <v>352</v>
      </c>
      <c r="D175" s="213" t="s">
        <v>159</v>
      </c>
      <c r="E175" s="214" t="s">
        <v>832</v>
      </c>
      <c r="F175" s="215" t="s">
        <v>833</v>
      </c>
      <c r="G175" s="216" t="s">
        <v>162</v>
      </c>
      <c r="H175" s="217">
        <v>47.52</v>
      </c>
      <c r="I175" s="218"/>
      <c r="J175" s="219">
        <f>ROUND(I175*H175,2)</f>
        <v>0</v>
      </c>
      <c r="K175" s="215" t="s">
        <v>163</v>
      </c>
      <c r="L175" s="45"/>
      <c r="M175" s="220" t="s">
        <v>19</v>
      </c>
      <c r="N175" s="221" t="s">
        <v>43</v>
      </c>
      <c r="O175" s="85"/>
      <c r="P175" s="222">
        <f>O175*H175</f>
        <v>0</v>
      </c>
      <c r="Q175" s="222">
        <v>0.00603</v>
      </c>
      <c r="R175" s="222">
        <f>Q175*H175</f>
        <v>0.2865456</v>
      </c>
      <c r="S175" s="222">
        <v>0</v>
      </c>
      <c r="T175" s="223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24" t="s">
        <v>219</v>
      </c>
      <c r="AT175" s="224" t="s">
        <v>159</v>
      </c>
      <c r="AU175" s="224" t="s">
        <v>81</v>
      </c>
      <c r="AY175" s="18" t="s">
        <v>156</v>
      </c>
      <c r="BE175" s="225">
        <f>IF(N175="základní",J175,0)</f>
        <v>0</v>
      </c>
      <c r="BF175" s="225">
        <f>IF(N175="snížená",J175,0)</f>
        <v>0</v>
      </c>
      <c r="BG175" s="225">
        <f>IF(N175="zákl. přenesená",J175,0)</f>
        <v>0</v>
      </c>
      <c r="BH175" s="225">
        <f>IF(N175="sníž. přenesená",J175,0)</f>
        <v>0</v>
      </c>
      <c r="BI175" s="225">
        <f>IF(N175="nulová",J175,0)</f>
        <v>0</v>
      </c>
      <c r="BJ175" s="18" t="s">
        <v>79</v>
      </c>
      <c r="BK175" s="225">
        <f>ROUND(I175*H175,2)</f>
        <v>0</v>
      </c>
      <c r="BL175" s="18" t="s">
        <v>219</v>
      </c>
      <c r="BM175" s="224" t="s">
        <v>1120</v>
      </c>
    </row>
    <row r="176" spans="1:51" s="14" customFormat="1" ht="12">
      <c r="A176" s="14"/>
      <c r="B176" s="243"/>
      <c r="C176" s="244"/>
      <c r="D176" s="234" t="s">
        <v>599</v>
      </c>
      <c r="E176" s="245" t="s">
        <v>19</v>
      </c>
      <c r="F176" s="246" t="s">
        <v>1121</v>
      </c>
      <c r="G176" s="244"/>
      <c r="H176" s="247">
        <v>47.52</v>
      </c>
      <c r="I176" s="248"/>
      <c r="J176" s="244"/>
      <c r="K176" s="244"/>
      <c r="L176" s="249"/>
      <c r="M176" s="250"/>
      <c r="N176" s="251"/>
      <c r="O176" s="251"/>
      <c r="P176" s="251"/>
      <c r="Q176" s="251"/>
      <c r="R176" s="251"/>
      <c r="S176" s="251"/>
      <c r="T176" s="252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53" t="s">
        <v>599</v>
      </c>
      <c r="AU176" s="253" t="s">
        <v>81</v>
      </c>
      <c r="AV176" s="14" t="s">
        <v>81</v>
      </c>
      <c r="AW176" s="14" t="s">
        <v>33</v>
      </c>
      <c r="AX176" s="14" t="s">
        <v>79</v>
      </c>
      <c r="AY176" s="253" t="s">
        <v>156</v>
      </c>
    </row>
    <row r="177" spans="1:65" s="2" customFormat="1" ht="16.5" customHeight="1">
      <c r="A177" s="39"/>
      <c r="B177" s="40"/>
      <c r="C177" s="265" t="s">
        <v>193</v>
      </c>
      <c r="D177" s="265" t="s">
        <v>709</v>
      </c>
      <c r="E177" s="266" t="s">
        <v>836</v>
      </c>
      <c r="F177" s="267" t="s">
        <v>837</v>
      </c>
      <c r="G177" s="268" t="s">
        <v>162</v>
      </c>
      <c r="H177" s="269">
        <v>48.47</v>
      </c>
      <c r="I177" s="270"/>
      <c r="J177" s="271">
        <f>ROUND(I177*H177,2)</f>
        <v>0</v>
      </c>
      <c r="K177" s="267" t="s">
        <v>163</v>
      </c>
      <c r="L177" s="272"/>
      <c r="M177" s="273" t="s">
        <v>19</v>
      </c>
      <c r="N177" s="274" t="s">
        <v>43</v>
      </c>
      <c r="O177" s="85"/>
      <c r="P177" s="222">
        <f>O177*H177</f>
        <v>0</v>
      </c>
      <c r="Q177" s="222">
        <v>0.009</v>
      </c>
      <c r="R177" s="222">
        <f>Q177*H177</f>
        <v>0.43622999999999995</v>
      </c>
      <c r="S177" s="222">
        <v>0</v>
      </c>
      <c r="T177" s="223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24" t="s">
        <v>290</v>
      </c>
      <c r="AT177" s="224" t="s">
        <v>709</v>
      </c>
      <c r="AU177" s="224" t="s">
        <v>81</v>
      </c>
      <c r="AY177" s="18" t="s">
        <v>156</v>
      </c>
      <c r="BE177" s="225">
        <f>IF(N177="základní",J177,0)</f>
        <v>0</v>
      </c>
      <c r="BF177" s="225">
        <f>IF(N177="snížená",J177,0)</f>
        <v>0</v>
      </c>
      <c r="BG177" s="225">
        <f>IF(N177="zákl. přenesená",J177,0)</f>
        <v>0</v>
      </c>
      <c r="BH177" s="225">
        <f>IF(N177="sníž. přenesená",J177,0)</f>
        <v>0</v>
      </c>
      <c r="BI177" s="225">
        <f>IF(N177="nulová",J177,0)</f>
        <v>0</v>
      </c>
      <c r="BJ177" s="18" t="s">
        <v>79</v>
      </c>
      <c r="BK177" s="225">
        <f>ROUND(I177*H177,2)</f>
        <v>0</v>
      </c>
      <c r="BL177" s="18" t="s">
        <v>219</v>
      </c>
      <c r="BM177" s="224" t="s">
        <v>1122</v>
      </c>
    </row>
    <row r="178" spans="1:51" s="14" customFormat="1" ht="12">
      <c r="A178" s="14"/>
      <c r="B178" s="243"/>
      <c r="C178" s="244"/>
      <c r="D178" s="234" t="s">
        <v>599</v>
      </c>
      <c r="E178" s="245" t="s">
        <v>19</v>
      </c>
      <c r="F178" s="246" t="s">
        <v>1123</v>
      </c>
      <c r="G178" s="244"/>
      <c r="H178" s="247">
        <v>48.47</v>
      </c>
      <c r="I178" s="248"/>
      <c r="J178" s="244"/>
      <c r="K178" s="244"/>
      <c r="L178" s="249"/>
      <c r="M178" s="250"/>
      <c r="N178" s="251"/>
      <c r="O178" s="251"/>
      <c r="P178" s="251"/>
      <c r="Q178" s="251"/>
      <c r="R178" s="251"/>
      <c r="S178" s="251"/>
      <c r="T178" s="252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53" t="s">
        <v>599</v>
      </c>
      <c r="AU178" s="253" t="s">
        <v>81</v>
      </c>
      <c r="AV178" s="14" t="s">
        <v>81</v>
      </c>
      <c r="AW178" s="14" t="s">
        <v>33</v>
      </c>
      <c r="AX178" s="14" t="s">
        <v>79</v>
      </c>
      <c r="AY178" s="253" t="s">
        <v>156</v>
      </c>
    </row>
    <row r="179" spans="1:65" s="2" customFormat="1" ht="44.25" customHeight="1">
      <c r="A179" s="39"/>
      <c r="B179" s="40"/>
      <c r="C179" s="213" t="s">
        <v>359</v>
      </c>
      <c r="D179" s="213" t="s">
        <v>159</v>
      </c>
      <c r="E179" s="214" t="s">
        <v>844</v>
      </c>
      <c r="F179" s="215" t="s">
        <v>845</v>
      </c>
      <c r="G179" s="216" t="s">
        <v>162</v>
      </c>
      <c r="H179" s="217">
        <v>47.52</v>
      </c>
      <c r="I179" s="218"/>
      <c r="J179" s="219">
        <f>ROUND(I179*H179,2)</f>
        <v>0</v>
      </c>
      <c r="K179" s="215" t="s">
        <v>19</v>
      </c>
      <c r="L179" s="45"/>
      <c r="M179" s="220" t="s">
        <v>19</v>
      </c>
      <c r="N179" s="221" t="s">
        <v>43</v>
      </c>
      <c r="O179" s="85"/>
      <c r="P179" s="222">
        <f>O179*H179</f>
        <v>0</v>
      </c>
      <c r="Q179" s="222">
        <v>0</v>
      </c>
      <c r="R179" s="222">
        <f>Q179*H179</f>
        <v>0</v>
      </c>
      <c r="S179" s="222">
        <v>0</v>
      </c>
      <c r="T179" s="223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24" t="s">
        <v>219</v>
      </c>
      <c r="AT179" s="224" t="s">
        <v>159</v>
      </c>
      <c r="AU179" s="224" t="s">
        <v>81</v>
      </c>
      <c r="AY179" s="18" t="s">
        <v>156</v>
      </c>
      <c r="BE179" s="225">
        <f>IF(N179="základní",J179,0)</f>
        <v>0</v>
      </c>
      <c r="BF179" s="225">
        <f>IF(N179="snížená",J179,0)</f>
        <v>0</v>
      </c>
      <c r="BG179" s="225">
        <f>IF(N179="zákl. přenesená",J179,0)</f>
        <v>0</v>
      </c>
      <c r="BH179" s="225">
        <f>IF(N179="sníž. přenesená",J179,0)</f>
        <v>0</v>
      </c>
      <c r="BI179" s="225">
        <f>IF(N179="nulová",J179,0)</f>
        <v>0</v>
      </c>
      <c r="BJ179" s="18" t="s">
        <v>79</v>
      </c>
      <c r="BK179" s="225">
        <f>ROUND(I179*H179,2)</f>
        <v>0</v>
      </c>
      <c r="BL179" s="18" t="s">
        <v>219</v>
      </c>
      <c r="BM179" s="224" t="s">
        <v>1124</v>
      </c>
    </row>
    <row r="180" spans="1:51" s="14" customFormat="1" ht="12">
      <c r="A180" s="14"/>
      <c r="B180" s="243"/>
      <c r="C180" s="244"/>
      <c r="D180" s="234" t="s">
        <v>599</v>
      </c>
      <c r="E180" s="245" t="s">
        <v>19</v>
      </c>
      <c r="F180" s="246" t="s">
        <v>1121</v>
      </c>
      <c r="G180" s="244"/>
      <c r="H180" s="247">
        <v>47.52</v>
      </c>
      <c r="I180" s="248"/>
      <c r="J180" s="244"/>
      <c r="K180" s="244"/>
      <c r="L180" s="249"/>
      <c r="M180" s="250"/>
      <c r="N180" s="251"/>
      <c r="O180" s="251"/>
      <c r="P180" s="251"/>
      <c r="Q180" s="251"/>
      <c r="R180" s="251"/>
      <c r="S180" s="251"/>
      <c r="T180" s="252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53" t="s">
        <v>599</v>
      </c>
      <c r="AU180" s="253" t="s">
        <v>81</v>
      </c>
      <c r="AV180" s="14" t="s">
        <v>81</v>
      </c>
      <c r="AW180" s="14" t="s">
        <v>33</v>
      </c>
      <c r="AX180" s="14" t="s">
        <v>79</v>
      </c>
      <c r="AY180" s="253" t="s">
        <v>156</v>
      </c>
    </row>
    <row r="181" spans="1:65" s="2" customFormat="1" ht="16.5" customHeight="1">
      <c r="A181" s="39"/>
      <c r="B181" s="40"/>
      <c r="C181" s="265" t="s">
        <v>363</v>
      </c>
      <c r="D181" s="265" t="s">
        <v>709</v>
      </c>
      <c r="E181" s="266" t="s">
        <v>847</v>
      </c>
      <c r="F181" s="267" t="s">
        <v>848</v>
      </c>
      <c r="G181" s="268" t="s">
        <v>162</v>
      </c>
      <c r="H181" s="269">
        <v>48.47</v>
      </c>
      <c r="I181" s="270"/>
      <c r="J181" s="271">
        <f>ROUND(I181*H181,2)</f>
        <v>0</v>
      </c>
      <c r="K181" s="267" t="s">
        <v>19</v>
      </c>
      <c r="L181" s="272"/>
      <c r="M181" s="273" t="s">
        <v>19</v>
      </c>
      <c r="N181" s="274" t="s">
        <v>43</v>
      </c>
      <c r="O181" s="85"/>
      <c r="P181" s="222">
        <f>O181*H181</f>
        <v>0</v>
      </c>
      <c r="Q181" s="222">
        <v>0</v>
      </c>
      <c r="R181" s="222">
        <f>Q181*H181</f>
        <v>0</v>
      </c>
      <c r="S181" s="222">
        <v>0</v>
      </c>
      <c r="T181" s="223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24" t="s">
        <v>290</v>
      </c>
      <c r="AT181" s="224" t="s">
        <v>709</v>
      </c>
      <c r="AU181" s="224" t="s">
        <v>81</v>
      </c>
      <c r="AY181" s="18" t="s">
        <v>156</v>
      </c>
      <c r="BE181" s="225">
        <f>IF(N181="základní",J181,0)</f>
        <v>0</v>
      </c>
      <c r="BF181" s="225">
        <f>IF(N181="snížená",J181,0)</f>
        <v>0</v>
      </c>
      <c r="BG181" s="225">
        <f>IF(N181="zákl. přenesená",J181,0)</f>
        <v>0</v>
      </c>
      <c r="BH181" s="225">
        <f>IF(N181="sníž. přenesená",J181,0)</f>
        <v>0</v>
      </c>
      <c r="BI181" s="225">
        <f>IF(N181="nulová",J181,0)</f>
        <v>0</v>
      </c>
      <c r="BJ181" s="18" t="s">
        <v>79</v>
      </c>
      <c r="BK181" s="225">
        <f>ROUND(I181*H181,2)</f>
        <v>0</v>
      </c>
      <c r="BL181" s="18" t="s">
        <v>219</v>
      </c>
      <c r="BM181" s="224" t="s">
        <v>1125</v>
      </c>
    </row>
    <row r="182" spans="1:51" s="14" customFormat="1" ht="12">
      <c r="A182" s="14"/>
      <c r="B182" s="243"/>
      <c r="C182" s="244"/>
      <c r="D182" s="234" t="s">
        <v>599</v>
      </c>
      <c r="E182" s="245" t="s">
        <v>19</v>
      </c>
      <c r="F182" s="246" t="s">
        <v>1123</v>
      </c>
      <c r="G182" s="244"/>
      <c r="H182" s="247">
        <v>48.47</v>
      </c>
      <c r="I182" s="248"/>
      <c r="J182" s="244"/>
      <c r="K182" s="244"/>
      <c r="L182" s="249"/>
      <c r="M182" s="250"/>
      <c r="N182" s="251"/>
      <c r="O182" s="251"/>
      <c r="P182" s="251"/>
      <c r="Q182" s="251"/>
      <c r="R182" s="251"/>
      <c r="S182" s="251"/>
      <c r="T182" s="252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53" t="s">
        <v>599</v>
      </c>
      <c r="AU182" s="253" t="s">
        <v>81</v>
      </c>
      <c r="AV182" s="14" t="s">
        <v>81</v>
      </c>
      <c r="AW182" s="14" t="s">
        <v>33</v>
      </c>
      <c r="AX182" s="14" t="s">
        <v>79</v>
      </c>
      <c r="AY182" s="253" t="s">
        <v>156</v>
      </c>
    </row>
    <row r="183" spans="1:65" s="2" customFormat="1" ht="44.25" customHeight="1">
      <c r="A183" s="39"/>
      <c r="B183" s="40"/>
      <c r="C183" s="213" t="s">
        <v>367</v>
      </c>
      <c r="D183" s="213" t="s">
        <v>159</v>
      </c>
      <c r="E183" s="214" t="s">
        <v>1126</v>
      </c>
      <c r="F183" s="215" t="s">
        <v>1127</v>
      </c>
      <c r="G183" s="216" t="s">
        <v>162</v>
      </c>
      <c r="H183" s="217">
        <v>4.86</v>
      </c>
      <c r="I183" s="218"/>
      <c r="J183" s="219">
        <f>ROUND(I183*H183,2)</f>
        <v>0</v>
      </c>
      <c r="K183" s="215" t="s">
        <v>163</v>
      </c>
      <c r="L183" s="45"/>
      <c r="M183" s="220" t="s">
        <v>19</v>
      </c>
      <c r="N183" s="221" t="s">
        <v>43</v>
      </c>
      <c r="O183" s="85"/>
      <c r="P183" s="222">
        <f>O183*H183</f>
        <v>0</v>
      </c>
      <c r="Q183" s="222">
        <v>0.00606</v>
      </c>
      <c r="R183" s="222">
        <f>Q183*H183</f>
        <v>0.029451600000000005</v>
      </c>
      <c r="S183" s="222">
        <v>0</v>
      </c>
      <c r="T183" s="223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24" t="s">
        <v>219</v>
      </c>
      <c r="AT183" s="224" t="s">
        <v>159</v>
      </c>
      <c r="AU183" s="224" t="s">
        <v>81</v>
      </c>
      <c r="AY183" s="18" t="s">
        <v>156</v>
      </c>
      <c r="BE183" s="225">
        <f>IF(N183="základní",J183,0)</f>
        <v>0</v>
      </c>
      <c r="BF183" s="225">
        <f>IF(N183="snížená",J183,0)</f>
        <v>0</v>
      </c>
      <c r="BG183" s="225">
        <f>IF(N183="zákl. přenesená",J183,0)</f>
        <v>0</v>
      </c>
      <c r="BH183" s="225">
        <f>IF(N183="sníž. přenesená",J183,0)</f>
        <v>0</v>
      </c>
      <c r="BI183" s="225">
        <f>IF(N183="nulová",J183,0)</f>
        <v>0</v>
      </c>
      <c r="BJ183" s="18" t="s">
        <v>79</v>
      </c>
      <c r="BK183" s="225">
        <f>ROUND(I183*H183,2)</f>
        <v>0</v>
      </c>
      <c r="BL183" s="18" t="s">
        <v>219</v>
      </c>
      <c r="BM183" s="224" t="s">
        <v>1128</v>
      </c>
    </row>
    <row r="184" spans="1:51" s="14" customFormat="1" ht="12">
      <c r="A184" s="14"/>
      <c r="B184" s="243"/>
      <c r="C184" s="244"/>
      <c r="D184" s="234" t="s">
        <v>599</v>
      </c>
      <c r="E184" s="245" t="s">
        <v>19</v>
      </c>
      <c r="F184" s="246" t="s">
        <v>1129</v>
      </c>
      <c r="G184" s="244"/>
      <c r="H184" s="247">
        <v>4.86</v>
      </c>
      <c r="I184" s="248"/>
      <c r="J184" s="244"/>
      <c r="K184" s="244"/>
      <c r="L184" s="249"/>
      <c r="M184" s="250"/>
      <c r="N184" s="251"/>
      <c r="O184" s="251"/>
      <c r="P184" s="251"/>
      <c r="Q184" s="251"/>
      <c r="R184" s="251"/>
      <c r="S184" s="251"/>
      <c r="T184" s="252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53" t="s">
        <v>599</v>
      </c>
      <c r="AU184" s="253" t="s">
        <v>81</v>
      </c>
      <c r="AV184" s="14" t="s">
        <v>81</v>
      </c>
      <c r="AW184" s="14" t="s">
        <v>33</v>
      </c>
      <c r="AX184" s="14" t="s">
        <v>79</v>
      </c>
      <c r="AY184" s="253" t="s">
        <v>156</v>
      </c>
    </row>
    <row r="185" spans="1:65" s="2" customFormat="1" ht="16.5" customHeight="1">
      <c r="A185" s="39"/>
      <c r="B185" s="40"/>
      <c r="C185" s="265" t="s">
        <v>196</v>
      </c>
      <c r="D185" s="265" t="s">
        <v>709</v>
      </c>
      <c r="E185" s="266" t="s">
        <v>847</v>
      </c>
      <c r="F185" s="267" t="s">
        <v>848</v>
      </c>
      <c r="G185" s="268" t="s">
        <v>162</v>
      </c>
      <c r="H185" s="269">
        <v>4.957</v>
      </c>
      <c r="I185" s="270"/>
      <c r="J185" s="271">
        <f>ROUND(I185*H185,2)</f>
        <v>0</v>
      </c>
      <c r="K185" s="267" t="s">
        <v>19</v>
      </c>
      <c r="L185" s="272"/>
      <c r="M185" s="273" t="s">
        <v>19</v>
      </c>
      <c r="N185" s="274" t="s">
        <v>43</v>
      </c>
      <c r="O185" s="85"/>
      <c r="P185" s="222">
        <f>O185*H185</f>
        <v>0</v>
      </c>
      <c r="Q185" s="222">
        <v>0</v>
      </c>
      <c r="R185" s="222">
        <f>Q185*H185</f>
        <v>0</v>
      </c>
      <c r="S185" s="222">
        <v>0</v>
      </c>
      <c r="T185" s="223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24" t="s">
        <v>290</v>
      </c>
      <c r="AT185" s="224" t="s">
        <v>709</v>
      </c>
      <c r="AU185" s="224" t="s">
        <v>81</v>
      </c>
      <c r="AY185" s="18" t="s">
        <v>156</v>
      </c>
      <c r="BE185" s="225">
        <f>IF(N185="základní",J185,0)</f>
        <v>0</v>
      </c>
      <c r="BF185" s="225">
        <f>IF(N185="snížená",J185,0)</f>
        <v>0</v>
      </c>
      <c r="BG185" s="225">
        <f>IF(N185="zákl. přenesená",J185,0)</f>
        <v>0</v>
      </c>
      <c r="BH185" s="225">
        <f>IF(N185="sníž. přenesená",J185,0)</f>
        <v>0</v>
      </c>
      <c r="BI185" s="225">
        <f>IF(N185="nulová",J185,0)</f>
        <v>0</v>
      </c>
      <c r="BJ185" s="18" t="s">
        <v>79</v>
      </c>
      <c r="BK185" s="225">
        <f>ROUND(I185*H185,2)</f>
        <v>0</v>
      </c>
      <c r="BL185" s="18" t="s">
        <v>219</v>
      </c>
      <c r="BM185" s="224" t="s">
        <v>1130</v>
      </c>
    </row>
    <row r="186" spans="1:51" s="14" customFormat="1" ht="12">
      <c r="A186" s="14"/>
      <c r="B186" s="243"/>
      <c r="C186" s="244"/>
      <c r="D186" s="234" t="s">
        <v>599</v>
      </c>
      <c r="E186" s="245" t="s">
        <v>19</v>
      </c>
      <c r="F186" s="246" t="s">
        <v>1131</v>
      </c>
      <c r="G186" s="244"/>
      <c r="H186" s="247">
        <v>4.957</v>
      </c>
      <c r="I186" s="248"/>
      <c r="J186" s="244"/>
      <c r="K186" s="244"/>
      <c r="L186" s="249"/>
      <c r="M186" s="250"/>
      <c r="N186" s="251"/>
      <c r="O186" s="251"/>
      <c r="P186" s="251"/>
      <c r="Q186" s="251"/>
      <c r="R186" s="251"/>
      <c r="S186" s="251"/>
      <c r="T186" s="252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53" t="s">
        <v>599</v>
      </c>
      <c r="AU186" s="253" t="s">
        <v>81</v>
      </c>
      <c r="AV186" s="14" t="s">
        <v>81</v>
      </c>
      <c r="AW186" s="14" t="s">
        <v>33</v>
      </c>
      <c r="AX186" s="14" t="s">
        <v>79</v>
      </c>
      <c r="AY186" s="253" t="s">
        <v>156</v>
      </c>
    </row>
    <row r="187" spans="1:65" s="2" customFormat="1" ht="12">
      <c r="A187" s="39"/>
      <c r="B187" s="40"/>
      <c r="C187" s="213" t="s">
        <v>376</v>
      </c>
      <c r="D187" s="213" t="s">
        <v>159</v>
      </c>
      <c r="E187" s="214" t="s">
        <v>850</v>
      </c>
      <c r="F187" s="215" t="s">
        <v>851</v>
      </c>
      <c r="G187" s="216" t="s">
        <v>336</v>
      </c>
      <c r="H187" s="226"/>
      <c r="I187" s="218"/>
      <c r="J187" s="219">
        <f>ROUND(I187*H187,2)</f>
        <v>0</v>
      </c>
      <c r="K187" s="215" t="s">
        <v>163</v>
      </c>
      <c r="L187" s="45"/>
      <c r="M187" s="220" t="s">
        <v>19</v>
      </c>
      <c r="N187" s="221" t="s">
        <v>43</v>
      </c>
      <c r="O187" s="85"/>
      <c r="P187" s="222">
        <f>O187*H187</f>
        <v>0</v>
      </c>
      <c r="Q187" s="222">
        <v>0</v>
      </c>
      <c r="R187" s="222">
        <f>Q187*H187</f>
        <v>0</v>
      </c>
      <c r="S187" s="222">
        <v>0</v>
      </c>
      <c r="T187" s="223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24" t="s">
        <v>219</v>
      </c>
      <c r="AT187" s="224" t="s">
        <v>159</v>
      </c>
      <c r="AU187" s="224" t="s">
        <v>81</v>
      </c>
      <c r="AY187" s="18" t="s">
        <v>156</v>
      </c>
      <c r="BE187" s="225">
        <f>IF(N187="základní",J187,0)</f>
        <v>0</v>
      </c>
      <c r="BF187" s="225">
        <f>IF(N187="snížená",J187,0)</f>
        <v>0</v>
      </c>
      <c r="BG187" s="225">
        <f>IF(N187="zákl. přenesená",J187,0)</f>
        <v>0</v>
      </c>
      <c r="BH187" s="225">
        <f>IF(N187="sníž. přenesená",J187,0)</f>
        <v>0</v>
      </c>
      <c r="BI187" s="225">
        <f>IF(N187="nulová",J187,0)</f>
        <v>0</v>
      </c>
      <c r="BJ187" s="18" t="s">
        <v>79</v>
      </c>
      <c r="BK187" s="225">
        <f>ROUND(I187*H187,2)</f>
        <v>0</v>
      </c>
      <c r="BL187" s="18" t="s">
        <v>219</v>
      </c>
      <c r="BM187" s="224" t="s">
        <v>1132</v>
      </c>
    </row>
    <row r="188" spans="1:63" s="12" customFormat="1" ht="22.8" customHeight="1">
      <c r="A188" s="12"/>
      <c r="B188" s="197"/>
      <c r="C188" s="198"/>
      <c r="D188" s="199" t="s">
        <v>71</v>
      </c>
      <c r="E188" s="211" t="s">
        <v>853</v>
      </c>
      <c r="F188" s="211" t="s">
        <v>854</v>
      </c>
      <c r="G188" s="198"/>
      <c r="H188" s="198"/>
      <c r="I188" s="201"/>
      <c r="J188" s="212">
        <f>BK188</f>
        <v>0</v>
      </c>
      <c r="K188" s="198"/>
      <c r="L188" s="203"/>
      <c r="M188" s="204"/>
      <c r="N188" s="205"/>
      <c r="O188" s="205"/>
      <c r="P188" s="206">
        <f>SUM(P189:P204)</f>
        <v>0</v>
      </c>
      <c r="Q188" s="205"/>
      <c r="R188" s="206">
        <f>SUM(R189:R204)</f>
        <v>0.0195</v>
      </c>
      <c r="S188" s="205"/>
      <c r="T188" s="207">
        <f>SUM(T189:T204)</f>
        <v>0.07200000000000001</v>
      </c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R188" s="208" t="s">
        <v>81</v>
      </c>
      <c r="AT188" s="209" t="s">
        <v>71</v>
      </c>
      <c r="AU188" s="209" t="s">
        <v>79</v>
      </c>
      <c r="AY188" s="208" t="s">
        <v>156</v>
      </c>
      <c r="BK188" s="210">
        <f>SUM(BK189:BK204)</f>
        <v>0</v>
      </c>
    </row>
    <row r="189" spans="1:65" s="2" customFormat="1" ht="12">
      <c r="A189" s="39"/>
      <c r="B189" s="40"/>
      <c r="C189" s="213" t="s">
        <v>199</v>
      </c>
      <c r="D189" s="213" t="s">
        <v>159</v>
      </c>
      <c r="E189" s="214" t="s">
        <v>862</v>
      </c>
      <c r="F189" s="215" t="s">
        <v>863</v>
      </c>
      <c r="G189" s="216" t="s">
        <v>172</v>
      </c>
      <c r="H189" s="217">
        <v>1</v>
      </c>
      <c r="I189" s="218"/>
      <c r="J189" s="219">
        <f>ROUND(I189*H189,2)</f>
        <v>0</v>
      </c>
      <c r="K189" s="215" t="s">
        <v>163</v>
      </c>
      <c r="L189" s="45"/>
      <c r="M189" s="220" t="s">
        <v>19</v>
      </c>
      <c r="N189" s="221" t="s">
        <v>43</v>
      </c>
      <c r="O189" s="85"/>
      <c r="P189" s="222">
        <f>O189*H189</f>
        <v>0</v>
      </c>
      <c r="Q189" s="222">
        <v>0</v>
      </c>
      <c r="R189" s="222">
        <f>Q189*H189</f>
        <v>0</v>
      </c>
      <c r="S189" s="222">
        <v>0</v>
      </c>
      <c r="T189" s="223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24" t="s">
        <v>219</v>
      </c>
      <c r="AT189" s="224" t="s">
        <v>159</v>
      </c>
      <c r="AU189" s="224" t="s">
        <v>81</v>
      </c>
      <c r="AY189" s="18" t="s">
        <v>156</v>
      </c>
      <c r="BE189" s="225">
        <f>IF(N189="základní",J189,0)</f>
        <v>0</v>
      </c>
      <c r="BF189" s="225">
        <f>IF(N189="snížená",J189,0)</f>
        <v>0</v>
      </c>
      <c r="BG189" s="225">
        <f>IF(N189="zákl. přenesená",J189,0)</f>
        <v>0</v>
      </c>
      <c r="BH189" s="225">
        <f>IF(N189="sníž. přenesená",J189,0)</f>
        <v>0</v>
      </c>
      <c r="BI189" s="225">
        <f>IF(N189="nulová",J189,0)</f>
        <v>0</v>
      </c>
      <c r="BJ189" s="18" t="s">
        <v>79</v>
      </c>
      <c r="BK189" s="225">
        <f>ROUND(I189*H189,2)</f>
        <v>0</v>
      </c>
      <c r="BL189" s="18" t="s">
        <v>219</v>
      </c>
      <c r="BM189" s="224" t="s">
        <v>1133</v>
      </c>
    </row>
    <row r="190" spans="1:51" s="14" customFormat="1" ht="12">
      <c r="A190" s="14"/>
      <c r="B190" s="243"/>
      <c r="C190" s="244"/>
      <c r="D190" s="234" t="s">
        <v>599</v>
      </c>
      <c r="E190" s="245" t="s">
        <v>19</v>
      </c>
      <c r="F190" s="246" t="s">
        <v>865</v>
      </c>
      <c r="G190" s="244"/>
      <c r="H190" s="247">
        <v>1</v>
      </c>
      <c r="I190" s="248"/>
      <c r="J190" s="244"/>
      <c r="K190" s="244"/>
      <c r="L190" s="249"/>
      <c r="M190" s="250"/>
      <c r="N190" s="251"/>
      <c r="O190" s="251"/>
      <c r="P190" s="251"/>
      <c r="Q190" s="251"/>
      <c r="R190" s="251"/>
      <c r="S190" s="251"/>
      <c r="T190" s="252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53" t="s">
        <v>599</v>
      </c>
      <c r="AU190" s="253" t="s">
        <v>81</v>
      </c>
      <c r="AV190" s="14" t="s">
        <v>81</v>
      </c>
      <c r="AW190" s="14" t="s">
        <v>33</v>
      </c>
      <c r="AX190" s="14" t="s">
        <v>79</v>
      </c>
      <c r="AY190" s="253" t="s">
        <v>156</v>
      </c>
    </row>
    <row r="191" spans="1:65" s="2" customFormat="1" ht="12">
      <c r="A191" s="39"/>
      <c r="B191" s="40"/>
      <c r="C191" s="265" t="s">
        <v>383</v>
      </c>
      <c r="D191" s="265" t="s">
        <v>709</v>
      </c>
      <c r="E191" s="266" t="s">
        <v>866</v>
      </c>
      <c r="F191" s="267" t="s">
        <v>867</v>
      </c>
      <c r="G191" s="268" t="s">
        <v>172</v>
      </c>
      <c r="H191" s="269">
        <v>1</v>
      </c>
      <c r="I191" s="270"/>
      <c r="J191" s="271">
        <f>ROUND(I191*H191,2)</f>
        <v>0</v>
      </c>
      <c r="K191" s="267" t="s">
        <v>163</v>
      </c>
      <c r="L191" s="272"/>
      <c r="M191" s="273" t="s">
        <v>19</v>
      </c>
      <c r="N191" s="274" t="s">
        <v>43</v>
      </c>
      <c r="O191" s="85"/>
      <c r="P191" s="222">
        <f>O191*H191</f>
        <v>0</v>
      </c>
      <c r="Q191" s="222">
        <v>0.017</v>
      </c>
      <c r="R191" s="222">
        <f>Q191*H191</f>
        <v>0.017</v>
      </c>
      <c r="S191" s="222">
        <v>0</v>
      </c>
      <c r="T191" s="223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24" t="s">
        <v>290</v>
      </c>
      <c r="AT191" s="224" t="s">
        <v>709</v>
      </c>
      <c r="AU191" s="224" t="s">
        <v>81</v>
      </c>
      <c r="AY191" s="18" t="s">
        <v>156</v>
      </c>
      <c r="BE191" s="225">
        <f>IF(N191="základní",J191,0)</f>
        <v>0</v>
      </c>
      <c r="BF191" s="225">
        <f>IF(N191="snížená",J191,0)</f>
        <v>0</v>
      </c>
      <c r="BG191" s="225">
        <f>IF(N191="zákl. přenesená",J191,0)</f>
        <v>0</v>
      </c>
      <c r="BH191" s="225">
        <f>IF(N191="sníž. přenesená",J191,0)</f>
        <v>0</v>
      </c>
      <c r="BI191" s="225">
        <f>IF(N191="nulová",J191,0)</f>
        <v>0</v>
      </c>
      <c r="BJ191" s="18" t="s">
        <v>79</v>
      </c>
      <c r="BK191" s="225">
        <f>ROUND(I191*H191,2)</f>
        <v>0</v>
      </c>
      <c r="BL191" s="18" t="s">
        <v>219</v>
      </c>
      <c r="BM191" s="224" t="s">
        <v>1134</v>
      </c>
    </row>
    <row r="192" spans="1:51" s="14" customFormat="1" ht="12">
      <c r="A192" s="14"/>
      <c r="B192" s="243"/>
      <c r="C192" s="244"/>
      <c r="D192" s="234" t="s">
        <v>599</v>
      </c>
      <c r="E192" s="245" t="s">
        <v>19</v>
      </c>
      <c r="F192" s="246" t="s">
        <v>865</v>
      </c>
      <c r="G192" s="244"/>
      <c r="H192" s="247">
        <v>1</v>
      </c>
      <c r="I192" s="248"/>
      <c r="J192" s="244"/>
      <c r="K192" s="244"/>
      <c r="L192" s="249"/>
      <c r="M192" s="250"/>
      <c r="N192" s="251"/>
      <c r="O192" s="251"/>
      <c r="P192" s="251"/>
      <c r="Q192" s="251"/>
      <c r="R192" s="251"/>
      <c r="S192" s="251"/>
      <c r="T192" s="252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53" t="s">
        <v>599</v>
      </c>
      <c r="AU192" s="253" t="s">
        <v>81</v>
      </c>
      <c r="AV192" s="14" t="s">
        <v>81</v>
      </c>
      <c r="AW192" s="14" t="s">
        <v>33</v>
      </c>
      <c r="AX192" s="14" t="s">
        <v>79</v>
      </c>
      <c r="AY192" s="253" t="s">
        <v>156</v>
      </c>
    </row>
    <row r="193" spans="1:65" s="2" customFormat="1" ht="12">
      <c r="A193" s="39"/>
      <c r="B193" s="40"/>
      <c r="C193" s="213" t="s">
        <v>203</v>
      </c>
      <c r="D193" s="213" t="s">
        <v>159</v>
      </c>
      <c r="E193" s="214" t="s">
        <v>869</v>
      </c>
      <c r="F193" s="215" t="s">
        <v>870</v>
      </c>
      <c r="G193" s="216" t="s">
        <v>172</v>
      </c>
      <c r="H193" s="217">
        <v>1</v>
      </c>
      <c r="I193" s="218"/>
      <c r="J193" s="219">
        <f>ROUND(I193*H193,2)</f>
        <v>0</v>
      </c>
      <c r="K193" s="215" t="s">
        <v>163</v>
      </c>
      <c r="L193" s="45"/>
      <c r="M193" s="220" t="s">
        <v>19</v>
      </c>
      <c r="N193" s="221" t="s">
        <v>43</v>
      </c>
      <c r="O193" s="85"/>
      <c r="P193" s="222">
        <f>O193*H193</f>
        <v>0</v>
      </c>
      <c r="Q193" s="222">
        <v>0</v>
      </c>
      <c r="R193" s="222">
        <f>Q193*H193</f>
        <v>0</v>
      </c>
      <c r="S193" s="222">
        <v>0</v>
      </c>
      <c r="T193" s="223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24" t="s">
        <v>219</v>
      </c>
      <c r="AT193" s="224" t="s">
        <v>159</v>
      </c>
      <c r="AU193" s="224" t="s">
        <v>81</v>
      </c>
      <c r="AY193" s="18" t="s">
        <v>156</v>
      </c>
      <c r="BE193" s="225">
        <f>IF(N193="základní",J193,0)</f>
        <v>0</v>
      </c>
      <c r="BF193" s="225">
        <f>IF(N193="snížená",J193,0)</f>
        <v>0</v>
      </c>
      <c r="BG193" s="225">
        <f>IF(N193="zákl. přenesená",J193,0)</f>
        <v>0</v>
      </c>
      <c r="BH193" s="225">
        <f>IF(N193="sníž. přenesená",J193,0)</f>
        <v>0</v>
      </c>
      <c r="BI193" s="225">
        <f>IF(N193="nulová",J193,0)</f>
        <v>0</v>
      </c>
      <c r="BJ193" s="18" t="s">
        <v>79</v>
      </c>
      <c r="BK193" s="225">
        <f>ROUND(I193*H193,2)</f>
        <v>0</v>
      </c>
      <c r="BL193" s="18" t="s">
        <v>219</v>
      </c>
      <c r="BM193" s="224" t="s">
        <v>1135</v>
      </c>
    </row>
    <row r="194" spans="1:51" s="14" customFormat="1" ht="12">
      <c r="A194" s="14"/>
      <c r="B194" s="243"/>
      <c r="C194" s="244"/>
      <c r="D194" s="234" t="s">
        <v>599</v>
      </c>
      <c r="E194" s="245" t="s">
        <v>19</v>
      </c>
      <c r="F194" s="246" t="s">
        <v>865</v>
      </c>
      <c r="G194" s="244"/>
      <c r="H194" s="247">
        <v>1</v>
      </c>
      <c r="I194" s="248"/>
      <c r="J194" s="244"/>
      <c r="K194" s="244"/>
      <c r="L194" s="249"/>
      <c r="M194" s="250"/>
      <c r="N194" s="251"/>
      <c r="O194" s="251"/>
      <c r="P194" s="251"/>
      <c r="Q194" s="251"/>
      <c r="R194" s="251"/>
      <c r="S194" s="251"/>
      <c r="T194" s="252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53" t="s">
        <v>599</v>
      </c>
      <c r="AU194" s="253" t="s">
        <v>81</v>
      </c>
      <c r="AV194" s="14" t="s">
        <v>81</v>
      </c>
      <c r="AW194" s="14" t="s">
        <v>33</v>
      </c>
      <c r="AX194" s="14" t="s">
        <v>79</v>
      </c>
      <c r="AY194" s="253" t="s">
        <v>156</v>
      </c>
    </row>
    <row r="195" spans="1:65" s="2" customFormat="1" ht="16.5" customHeight="1">
      <c r="A195" s="39"/>
      <c r="B195" s="40"/>
      <c r="C195" s="265" t="s">
        <v>390</v>
      </c>
      <c r="D195" s="265" t="s">
        <v>709</v>
      </c>
      <c r="E195" s="266" t="s">
        <v>873</v>
      </c>
      <c r="F195" s="267" t="s">
        <v>874</v>
      </c>
      <c r="G195" s="268" t="s">
        <v>172</v>
      </c>
      <c r="H195" s="269">
        <v>1</v>
      </c>
      <c r="I195" s="270"/>
      <c r="J195" s="271">
        <f>ROUND(I195*H195,2)</f>
        <v>0</v>
      </c>
      <c r="K195" s="267" t="s">
        <v>163</v>
      </c>
      <c r="L195" s="272"/>
      <c r="M195" s="273" t="s">
        <v>19</v>
      </c>
      <c r="N195" s="274" t="s">
        <v>43</v>
      </c>
      <c r="O195" s="85"/>
      <c r="P195" s="222">
        <f>O195*H195</f>
        <v>0</v>
      </c>
      <c r="Q195" s="222">
        <v>0.00015</v>
      </c>
      <c r="R195" s="222">
        <f>Q195*H195</f>
        <v>0.00015</v>
      </c>
      <c r="S195" s="222">
        <v>0</v>
      </c>
      <c r="T195" s="223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24" t="s">
        <v>290</v>
      </c>
      <c r="AT195" s="224" t="s">
        <v>709</v>
      </c>
      <c r="AU195" s="224" t="s">
        <v>81</v>
      </c>
      <c r="AY195" s="18" t="s">
        <v>156</v>
      </c>
      <c r="BE195" s="225">
        <f>IF(N195="základní",J195,0)</f>
        <v>0</v>
      </c>
      <c r="BF195" s="225">
        <f>IF(N195="snížená",J195,0)</f>
        <v>0</v>
      </c>
      <c r="BG195" s="225">
        <f>IF(N195="zákl. přenesená",J195,0)</f>
        <v>0</v>
      </c>
      <c r="BH195" s="225">
        <f>IF(N195="sníž. přenesená",J195,0)</f>
        <v>0</v>
      </c>
      <c r="BI195" s="225">
        <f>IF(N195="nulová",J195,0)</f>
        <v>0</v>
      </c>
      <c r="BJ195" s="18" t="s">
        <v>79</v>
      </c>
      <c r="BK195" s="225">
        <f>ROUND(I195*H195,2)</f>
        <v>0</v>
      </c>
      <c r="BL195" s="18" t="s">
        <v>219</v>
      </c>
      <c r="BM195" s="224" t="s">
        <v>1136</v>
      </c>
    </row>
    <row r="196" spans="1:51" s="14" customFormat="1" ht="12">
      <c r="A196" s="14"/>
      <c r="B196" s="243"/>
      <c r="C196" s="244"/>
      <c r="D196" s="234" t="s">
        <v>599</v>
      </c>
      <c r="E196" s="245" t="s">
        <v>19</v>
      </c>
      <c r="F196" s="246" t="s">
        <v>865</v>
      </c>
      <c r="G196" s="244"/>
      <c r="H196" s="247">
        <v>1</v>
      </c>
      <c r="I196" s="248"/>
      <c r="J196" s="244"/>
      <c r="K196" s="244"/>
      <c r="L196" s="249"/>
      <c r="M196" s="250"/>
      <c r="N196" s="251"/>
      <c r="O196" s="251"/>
      <c r="P196" s="251"/>
      <c r="Q196" s="251"/>
      <c r="R196" s="251"/>
      <c r="S196" s="251"/>
      <c r="T196" s="252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53" t="s">
        <v>599</v>
      </c>
      <c r="AU196" s="253" t="s">
        <v>81</v>
      </c>
      <c r="AV196" s="14" t="s">
        <v>81</v>
      </c>
      <c r="AW196" s="14" t="s">
        <v>33</v>
      </c>
      <c r="AX196" s="14" t="s">
        <v>79</v>
      </c>
      <c r="AY196" s="253" t="s">
        <v>156</v>
      </c>
    </row>
    <row r="197" spans="1:65" s="2" customFormat="1" ht="16.5" customHeight="1">
      <c r="A197" s="39"/>
      <c r="B197" s="40"/>
      <c r="C197" s="265" t="s">
        <v>394</v>
      </c>
      <c r="D197" s="265" t="s">
        <v>709</v>
      </c>
      <c r="E197" s="266" t="s">
        <v>876</v>
      </c>
      <c r="F197" s="267" t="s">
        <v>877</v>
      </c>
      <c r="G197" s="268" t="s">
        <v>172</v>
      </c>
      <c r="H197" s="269">
        <v>1</v>
      </c>
      <c r="I197" s="270"/>
      <c r="J197" s="271">
        <f>ROUND(I197*H197,2)</f>
        <v>0</v>
      </c>
      <c r="K197" s="267" t="s">
        <v>163</v>
      </c>
      <c r="L197" s="272"/>
      <c r="M197" s="273" t="s">
        <v>19</v>
      </c>
      <c r="N197" s="274" t="s">
        <v>43</v>
      </c>
      <c r="O197" s="85"/>
      <c r="P197" s="222">
        <f>O197*H197</f>
        <v>0</v>
      </c>
      <c r="Q197" s="222">
        <v>0.00015</v>
      </c>
      <c r="R197" s="222">
        <f>Q197*H197</f>
        <v>0.00015</v>
      </c>
      <c r="S197" s="222">
        <v>0</v>
      </c>
      <c r="T197" s="223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24" t="s">
        <v>290</v>
      </c>
      <c r="AT197" s="224" t="s">
        <v>709</v>
      </c>
      <c r="AU197" s="224" t="s">
        <v>81</v>
      </c>
      <c r="AY197" s="18" t="s">
        <v>156</v>
      </c>
      <c r="BE197" s="225">
        <f>IF(N197="základní",J197,0)</f>
        <v>0</v>
      </c>
      <c r="BF197" s="225">
        <f>IF(N197="snížená",J197,0)</f>
        <v>0</v>
      </c>
      <c r="BG197" s="225">
        <f>IF(N197="zákl. přenesená",J197,0)</f>
        <v>0</v>
      </c>
      <c r="BH197" s="225">
        <f>IF(N197="sníž. přenesená",J197,0)</f>
        <v>0</v>
      </c>
      <c r="BI197" s="225">
        <f>IF(N197="nulová",J197,0)</f>
        <v>0</v>
      </c>
      <c r="BJ197" s="18" t="s">
        <v>79</v>
      </c>
      <c r="BK197" s="225">
        <f>ROUND(I197*H197,2)</f>
        <v>0</v>
      </c>
      <c r="BL197" s="18" t="s">
        <v>219</v>
      </c>
      <c r="BM197" s="224" t="s">
        <v>1137</v>
      </c>
    </row>
    <row r="198" spans="1:65" s="2" customFormat="1" ht="12">
      <c r="A198" s="39"/>
      <c r="B198" s="40"/>
      <c r="C198" s="213" t="s">
        <v>398</v>
      </c>
      <c r="D198" s="213" t="s">
        <v>159</v>
      </c>
      <c r="E198" s="214" t="s">
        <v>879</v>
      </c>
      <c r="F198" s="215" t="s">
        <v>880</v>
      </c>
      <c r="G198" s="216" t="s">
        <v>172</v>
      </c>
      <c r="H198" s="217">
        <v>1</v>
      </c>
      <c r="I198" s="218"/>
      <c r="J198" s="219">
        <f>ROUND(I198*H198,2)</f>
        <v>0</v>
      </c>
      <c r="K198" s="215" t="s">
        <v>163</v>
      </c>
      <c r="L198" s="45"/>
      <c r="M198" s="220" t="s">
        <v>19</v>
      </c>
      <c r="N198" s="221" t="s">
        <v>43</v>
      </c>
      <c r="O198" s="85"/>
      <c r="P198" s="222">
        <f>O198*H198</f>
        <v>0</v>
      </c>
      <c r="Q198" s="222">
        <v>0</v>
      </c>
      <c r="R198" s="222">
        <f>Q198*H198</f>
        <v>0</v>
      </c>
      <c r="S198" s="222">
        <v>0</v>
      </c>
      <c r="T198" s="223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24" t="s">
        <v>219</v>
      </c>
      <c r="AT198" s="224" t="s">
        <v>159</v>
      </c>
      <c r="AU198" s="224" t="s">
        <v>81</v>
      </c>
      <c r="AY198" s="18" t="s">
        <v>156</v>
      </c>
      <c r="BE198" s="225">
        <f>IF(N198="základní",J198,0)</f>
        <v>0</v>
      </c>
      <c r="BF198" s="225">
        <f>IF(N198="snížená",J198,0)</f>
        <v>0</v>
      </c>
      <c r="BG198" s="225">
        <f>IF(N198="zákl. přenesená",J198,0)</f>
        <v>0</v>
      </c>
      <c r="BH198" s="225">
        <f>IF(N198="sníž. přenesená",J198,0)</f>
        <v>0</v>
      </c>
      <c r="BI198" s="225">
        <f>IF(N198="nulová",J198,0)</f>
        <v>0</v>
      </c>
      <c r="BJ198" s="18" t="s">
        <v>79</v>
      </c>
      <c r="BK198" s="225">
        <f>ROUND(I198*H198,2)</f>
        <v>0</v>
      </c>
      <c r="BL198" s="18" t="s">
        <v>219</v>
      </c>
      <c r="BM198" s="224" t="s">
        <v>1138</v>
      </c>
    </row>
    <row r="199" spans="1:65" s="2" customFormat="1" ht="16.5" customHeight="1">
      <c r="A199" s="39"/>
      <c r="B199" s="40"/>
      <c r="C199" s="265" t="s">
        <v>406</v>
      </c>
      <c r="D199" s="265" t="s">
        <v>709</v>
      </c>
      <c r="E199" s="266" t="s">
        <v>882</v>
      </c>
      <c r="F199" s="267" t="s">
        <v>1139</v>
      </c>
      <c r="G199" s="268" t="s">
        <v>172</v>
      </c>
      <c r="H199" s="269">
        <v>1</v>
      </c>
      <c r="I199" s="270"/>
      <c r="J199" s="271">
        <f>ROUND(I199*H199,2)</f>
        <v>0</v>
      </c>
      <c r="K199" s="267" t="s">
        <v>163</v>
      </c>
      <c r="L199" s="272"/>
      <c r="M199" s="273" t="s">
        <v>19</v>
      </c>
      <c r="N199" s="274" t="s">
        <v>43</v>
      </c>
      <c r="O199" s="85"/>
      <c r="P199" s="222">
        <f>O199*H199</f>
        <v>0</v>
      </c>
      <c r="Q199" s="222">
        <v>0.0022</v>
      </c>
      <c r="R199" s="222">
        <f>Q199*H199</f>
        <v>0.0022</v>
      </c>
      <c r="S199" s="222">
        <v>0</v>
      </c>
      <c r="T199" s="223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24" t="s">
        <v>290</v>
      </c>
      <c r="AT199" s="224" t="s">
        <v>709</v>
      </c>
      <c r="AU199" s="224" t="s">
        <v>81</v>
      </c>
      <c r="AY199" s="18" t="s">
        <v>156</v>
      </c>
      <c r="BE199" s="225">
        <f>IF(N199="základní",J199,0)</f>
        <v>0</v>
      </c>
      <c r="BF199" s="225">
        <f>IF(N199="snížená",J199,0)</f>
        <v>0</v>
      </c>
      <c r="BG199" s="225">
        <f>IF(N199="zákl. přenesená",J199,0)</f>
        <v>0</v>
      </c>
      <c r="BH199" s="225">
        <f>IF(N199="sníž. přenesená",J199,0)</f>
        <v>0</v>
      </c>
      <c r="BI199" s="225">
        <f>IF(N199="nulová",J199,0)</f>
        <v>0</v>
      </c>
      <c r="BJ199" s="18" t="s">
        <v>79</v>
      </c>
      <c r="BK199" s="225">
        <f>ROUND(I199*H199,2)</f>
        <v>0</v>
      </c>
      <c r="BL199" s="18" t="s">
        <v>219</v>
      </c>
      <c r="BM199" s="224" t="s">
        <v>1140</v>
      </c>
    </row>
    <row r="200" spans="1:65" s="2" customFormat="1" ht="12">
      <c r="A200" s="39"/>
      <c r="B200" s="40"/>
      <c r="C200" s="213" t="s">
        <v>410</v>
      </c>
      <c r="D200" s="213" t="s">
        <v>159</v>
      </c>
      <c r="E200" s="214" t="s">
        <v>885</v>
      </c>
      <c r="F200" s="215" t="s">
        <v>886</v>
      </c>
      <c r="G200" s="216" t="s">
        <v>172</v>
      </c>
      <c r="H200" s="217">
        <v>3</v>
      </c>
      <c r="I200" s="218"/>
      <c r="J200" s="219">
        <f>ROUND(I200*H200,2)</f>
        <v>0</v>
      </c>
      <c r="K200" s="215" t="s">
        <v>163</v>
      </c>
      <c r="L200" s="45"/>
      <c r="M200" s="220" t="s">
        <v>19</v>
      </c>
      <c r="N200" s="221" t="s">
        <v>43</v>
      </c>
      <c r="O200" s="85"/>
      <c r="P200" s="222">
        <f>O200*H200</f>
        <v>0</v>
      </c>
      <c r="Q200" s="222">
        <v>0</v>
      </c>
      <c r="R200" s="222">
        <f>Q200*H200</f>
        <v>0</v>
      </c>
      <c r="S200" s="222">
        <v>0.024</v>
      </c>
      <c r="T200" s="223">
        <f>S200*H200</f>
        <v>0.07200000000000001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24" t="s">
        <v>219</v>
      </c>
      <c r="AT200" s="224" t="s">
        <v>159</v>
      </c>
      <c r="AU200" s="224" t="s">
        <v>81</v>
      </c>
      <c r="AY200" s="18" t="s">
        <v>156</v>
      </c>
      <c r="BE200" s="225">
        <f>IF(N200="základní",J200,0)</f>
        <v>0</v>
      </c>
      <c r="BF200" s="225">
        <f>IF(N200="snížená",J200,0)</f>
        <v>0</v>
      </c>
      <c r="BG200" s="225">
        <f>IF(N200="zákl. přenesená",J200,0)</f>
        <v>0</v>
      </c>
      <c r="BH200" s="225">
        <f>IF(N200="sníž. přenesená",J200,0)</f>
        <v>0</v>
      </c>
      <c r="BI200" s="225">
        <f>IF(N200="nulová",J200,0)</f>
        <v>0</v>
      </c>
      <c r="BJ200" s="18" t="s">
        <v>79</v>
      </c>
      <c r="BK200" s="225">
        <f>ROUND(I200*H200,2)</f>
        <v>0</v>
      </c>
      <c r="BL200" s="18" t="s">
        <v>219</v>
      </c>
      <c r="BM200" s="224" t="s">
        <v>1141</v>
      </c>
    </row>
    <row r="201" spans="1:51" s="14" customFormat="1" ht="12">
      <c r="A201" s="14"/>
      <c r="B201" s="243"/>
      <c r="C201" s="244"/>
      <c r="D201" s="234" t="s">
        <v>599</v>
      </c>
      <c r="E201" s="245" t="s">
        <v>19</v>
      </c>
      <c r="F201" s="246" t="s">
        <v>1142</v>
      </c>
      <c r="G201" s="244"/>
      <c r="H201" s="247">
        <v>1</v>
      </c>
      <c r="I201" s="248"/>
      <c r="J201" s="244"/>
      <c r="K201" s="244"/>
      <c r="L201" s="249"/>
      <c r="M201" s="250"/>
      <c r="N201" s="251"/>
      <c r="O201" s="251"/>
      <c r="P201" s="251"/>
      <c r="Q201" s="251"/>
      <c r="R201" s="251"/>
      <c r="S201" s="251"/>
      <c r="T201" s="252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53" t="s">
        <v>599</v>
      </c>
      <c r="AU201" s="253" t="s">
        <v>81</v>
      </c>
      <c r="AV201" s="14" t="s">
        <v>81</v>
      </c>
      <c r="AW201" s="14" t="s">
        <v>33</v>
      </c>
      <c r="AX201" s="14" t="s">
        <v>72</v>
      </c>
      <c r="AY201" s="253" t="s">
        <v>156</v>
      </c>
    </row>
    <row r="202" spans="1:51" s="14" customFormat="1" ht="12">
      <c r="A202" s="14"/>
      <c r="B202" s="243"/>
      <c r="C202" s="244"/>
      <c r="D202" s="234" t="s">
        <v>599</v>
      </c>
      <c r="E202" s="245" t="s">
        <v>19</v>
      </c>
      <c r="F202" s="246" t="s">
        <v>1143</v>
      </c>
      <c r="G202" s="244"/>
      <c r="H202" s="247">
        <v>2</v>
      </c>
      <c r="I202" s="248"/>
      <c r="J202" s="244"/>
      <c r="K202" s="244"/>
      <c r="L202" s="249"/>
      <c r="M202" s="250"/>
      <c r="N202" s="251"/>
      <c r="O202" s="251"/>
      <c r="P202" s="251"/>
      <c r="Q202" s="251"/>
      <c r="R202" s="251"/>
      <c r="S202" s="251"/>
      <c r="T202" s="252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53" t="s">
        <v>599</v>
      </c>
      <c r="AU202" s="253" t="s">
        <v>81</v>
      </c>
      <c r="AV202" s="14" t="s">
        <v>81</v>
      </c>
      <c r="AW202" s="14" t="s">
        <v>33</v>
      </c>
      <c r="AX202" s="14" t="s">
        <v>72</v>
      </c>
      <c r="AY202" s="253" t="s">
        <v>156</v>
      </c>
    </row>
    <row r="203" spans="1:51" s="15" customFormat="1" ht="12">
      <c r="A203" s="15"/>
      <c r="B203" s="254"/>
      <c r="C203" s="255"/>
      <c r="D203" s="234" t="s">
        <v>599</v>
      </c>
      <c r="E203" s="256" t="s">
        <v>19</v>
      </c>
      <c r="F203" s="257" t="s">
        <v>603</v>
      </c>
      <c r="G203" s="255"/>
      <c r="H203" s="258">
        <v>3</v>
      </c>
      <c r="I203" s="259"/>
      <c r="J203" s="255"/>
      <c r="K203" s="255"/>
      <c r="L203" s="260"/>
      <c r="M203" s="261"/>
      <c r="N203" s="262"/>
      <c r="O203" s="262"/>
      <c r="P203" s="262"/>
      <c r="Q203" s="262"/>
      <c r="R203" s="262"/>
      <c r="S203" s="262"/>
      <c r="T203" s="263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T203" s="264" t="s">
        <v>599</v>
      </c>
      <c r="AU203" s="264" t="s">
        <v>81</v>
      </c>
      <c r="AV203" s="15" t="s">
        <v>164</v>
      </c>
      <c r="AW203" s="15" t="s">
        <v>33</v>
      </c>
      <c r="AX203" s="15" t="s">
        <v>79</v>
      </c>
      <c r="AY203" s="264" t="s">
        <v>156</v>
      </c>
    </row>
    <row r="204" spans="1:65" s="2" customFormat="1" ht="44.25" customHeight="1">
      <c r="A204" s="39"/>
      <c r="B204" s="40"/>
      <c r="C204" s="213" t="s">
        <v>414</v>
      </c>
      <c r="D204" s="213" t="s">
        <v>159</v>
      </c>
      <c r="E204" s="214" t="s">
        <v>899</v>
      </c>
      <c r="F204" s="215" t="s">
        <v>900</v>
      </c>
      <c r="G204" s="216" t="s">
        <v>336</v>
      </c>
      <c r="H204" s="226"/>
      <c r="I204" s="218"/>
      <c r="J204" s="219">
        <f>ROUND(I204*H204,2)</f>
        <v>0</v>
      </c>
      <c r="K204" s="215" t="s">
        <v>163</v>
      </c>
      <c r="L204" s="45"/>
      <c r="M204" s="220" t="s">
        <v>19</v>
      </c>
      <c r="N204" s="221" t="s">
        <v>43</v>
      </c>
      <c r="O204" s="85"/>
      <c r="P204" s="222">
        <f>O204*H204</f>
        <v>0</v>
      </c>
      <c r="Q204" s="222">
        <v>0</v>
      </c>
      <c r="R204" s="222">
        <f>Q204*H204</f>
        <v>0</v>
      </c>
      <c r="S204" s="222">
        <v>0</v>
      </c>
      <c r="T204" s="223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24" t="s">
        <v>219</v>
      </c>
      <c r="AT204" s="224" t="s">
        <v>159</v>
      </c>
      <c r="AU204" s="224" t="s">
        <v>81</v>
      </c>
      <c r="AY204" s="18" t="s">
        <v>156</v>
      </c>
      <c r="BE204" s="225">
        <f>IF(N204="základní",J204,0)</f>
        <v>0</v>
      </c>
      <c r="BF204" s="225">
        <f>IF(N204="snížená",J204,0)</f>
        <v>0</v>
      </c>
      <c r="BG204" s="225">
        <f>IF(N204="zákl. přenesená",J204,0)</f>
        <v>0</v>
      </c>
      <c r="BH204" s="225">
        <f>IF(N204="sníž. přenesená",J204,0)</f>
        <v>0</v>
      </c>
      <c r="BI204" s="225">
        <f>IF(N204="nulová",J204,0)</f>
        <v>0</v>
      </c>
      <c r="BJ204" s="18" t="s">
        <v>79</v>
      </c>
      <c r="BK204" s="225">
        <f>ROUND(I204*H204,2)</f>
        <v>0</v>
      </c>
      <c r="BL204" s="18" t="s">
        <v>219</v>
      </c>
      <c r="BM204" s="224" t="s">
        <v>1144</v>
      </c>
    </row>
    <row r="205" spans="1:63" s="12" customFormat="1" ht="22.8" customHeight="1">
      <c r="A205" s="12"/>
      <c r="B205" s="197"/>
      <c r="C205" s="198"/>
      <c r="D205" s="199" t="s">
        <v>71</v>
      </c>
      <c r="E205" s="211" t="s">
        <v>1145</v>
      </c>
      <c r="F205" s="211" t="s">
        <v>1146</v>
      </c>
      <c r="G205" s="198"/>
      <c r="H205" s="198"/>
      <c r="I205" s="201"/>
      <c r="J205" s="212">
        <f>BK205</f>
        <v>0</v>
      </c>
      <c r="K205" s="198"/>
      <c r="L205" s="203"/>
      <c r="M205" s="204"/>
      <c r="N205" s="205"/>
      <c r="O205" s="205"/>
      <c r="P205" s="206">
        <f>SUM(P206:P216)</f>
        <v>0</v>
      </c>
      <c r="Q205" s="205"/>
      <c r="R205" s="206">
        <f>SUM(R206:R216)</f>
        <v>0.063826</v>
      </c>
      <c r="S205" s="205"/>
      <c r="T205" s="207">
        <f>SUM(T206:T216)</f>
        <v>1.1968313</v>
      </c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R205" s="208" t="s">
        <v>81</v>
      </c>
      <c r="AT205" s="209" t="s">
        <v>71</v>
      </c>
      <c r="AU205" s="209" t="s">
        <v>79</v>
      </c>
      <c r="AY205" s="208" t="s">
        <v>156</v>
      </c>
      <c r="BK205" s="210">
        <f>SUM(BK206:BK216)</f>
        <v>0</v>
      </c>
    </row>
    <row r="206" spans="1:65" s="2" customFormat="1" ht="12">
      <c r="A206" s="39"/>
      <c r="B206" s="40"/>
      <c r="C206" s="213" t="s">
        <v>418</v>
      </c>
      <c r="D206" s="213" t="s">
        <v>159</v>
      </c>
      <c r="E206" s="214" t="s">
        <v>1147</v>
      </c>
      <c r="F206" s="215" t="s">
        <v>1148</v>
      </c>
      <c r="G206" s="216" t="s">
        <v>162</v>
      </c>
      <c r="H206" s="217">
        <v>13.16</v>
      </c>
      <c r="I206" s="218"/>
      <c r="J206" s="219">
        <f>ROUND(I206*H206,2)</f>
        <v>0</v>
      </c>
      <c r="K206" s="215" t="s">
        <v>163</v>
      </c>
      <c r="L206" s="45"/>
      <c r="M206" s="220" t="s">
        <v>19</v>
      </c>
      <c r="N206" s="221" t="s">
        <v>43</v>
      </c>
      <c r="O206" s="85"/>
      <c r="P206" s="222">
        <f>O206*H206</f>
        <v>0</v>
      </c>
      <c r="Q206" s="222">
        <v>0</v>
      </c>
      <c r="R206" s="222">
        <f>Q206*H206</f>
        <v>0</v>
      </c>
      <c r="S206" s="222">
        <v>0</v>
      </c>
      <c r="T206" s="223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24" t="s">
        <v>219</v>
      </c>
      <c r="AT206" s="224" t="s">
        <v>159</v>
      </c>
      <c r="AU206" s="224" t="s">
        <v>81</v>
      </c>
      <c r="AY206" s="18" t="s">
        <v>156</v>
      </c>
      <c r="BE206" s="225">
        <f>IF(N206="základní",J206,0)</f>
        <v>0</v>
      </c>
      <c r="BF206" s="225">
        <f>IF(N206="snížená",J206,0)</f>
        <v>0</v>
      </c>
      <c r="BG206" s="225">
        <f>IF(N206="zákl. přenesená",J206,0)</f>
        <v>0</v>
      </c>
      <c r="BH206" s="225">
        <f>IF(N206="sníž. přenesená",J206,0)</f>
        <v>0</v>
      </c>
      <c r="BI206" s="225">
        <f>IF(N206="nulová",J206,0)</f>
        <v>0</v>
      </c>
      <c r="BJ206" s="18" t="s">
        <v>79</v>
      </c>
      <c r="BK206" s="225">
        <f>ROUND(I206*H206,2)</f>
        <v>0</v>
      </c>
      <c r="BL206" s="18" t="s">
        <v>219</v>
      </c>
      <c r="BM206" s="224" t="s">
        <v>1149</v>
      </c>
    </row>
    <row r="207" spans="1:51" s="14" customFormat="1" ht="12">
      <c r="A207" s="14"/>
      <c r="B207" s="243"/>
      <c r="C207" s="244"/>
      <c r="D207" s="234" t="s">
        <v>599</v>
      </c>
      <c r="E207" s="245" t="s">
        <v>19</v>
      </c>
      <c r="F207" s="246" t="s">
        <v>1150</v>
      </c>
      <c r="G207" s="244"/>
      <c r="H207" s="247">
        <v>13.16</v>
      </c>
      <c r="I207" s="248"/>
      <c r="J207" s="244"/>
      <c r="K207" s="244"/>
      <c r="L207" s="249"/>
      <c r="M207" s="250"/>
      <c r="N207" s="251"/>
      <c r="O207" s="251"/>
      <c r="P207" s="251"/>
      <c r="Q207" s="251"/>
      <c r="R207" s="251"/>
      <c r="S207" s="251"/>
      <c r="T207" s="252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53" t="s">
        <v>599</v>
      </c>
      <c r="AU207" s="253" t="s">
        <v>81</v>
      </c>
      <c r="AV207" s="14" t="s">
        <v>81</v>
      </c>
      <c r="AW207" s="14" t="s">
        <v>33</v>
      </c>
      <c r="AX207" s="14" t="s">
        <v>79</v>
      </c>
      <c r="AY207" s="253" t="s">
        <v>156</v>
      </c>
    </row>
    <row r="208" spans="1:65" s="2" customFormat="1" ht="12">
      <c r="A208" s="39"/>
      <c r="B208" s="40"/>
      <c r="C208" s="213" t="s">
        <v>422</v>
      </c>
      <c r="D208" s="213" t="s">
        <v>159</v>
      </c>
      <c r="E208" s="214" t="s">
        <v>1151</v>
      </c>
      <c r="F208" s="215" t="s">
        <v>1152</v>
      </c>
      <c r="G208" s="216" t="s">
        <v>162</v>
      </c>
      <c r="H208" s="217">
        <v>13.16</v>
      </c>
      <c r="I208" s="218"/>
      <c r="J208" s="219">
        <f>ROUND(I208*H208,2)</f>
        <v>0</v>
      </c>
      <c r="K208" s="215" t="s">
        <v>163</v>
      </c>
      <c r="L208" s="45"/>
      <c r="M208" s="220" t="s">
        <v>19</v>
      </c>
      <c r="N208" s="221" t="s">
        <v>43</v>
      </c>
      <c r="O208" s="85"/>
      <c r="P208" s="222">
        <f>O208*H208</f>
        <v>0</v>
      </c>
      <c r="Q208" s="222">
        <v>0.0003</v>
      </c>
      <c r="R208" s="222">
        <f>Q208*H208</f>
        <v>0.003948</v>
      </c>
      <c r="S208" s="222">
        <v>0</v>
      </c>
      <c r="T208" s="223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24" t="s">
        <v>219</v>
      </c>
      <c r="AT208" s="224" t="s">
        <v>159</v>
      </c>
      <c r="AU208" s="224" t="s">
        <v>81</v>
      </c>
      <c r="AY208" s="18" t="s">
        <v>156</v>
      </c>
      <c r="BE208" s="225">
        <f>IF(N208="základní",J208,0)</f>
        <v>0</v>
      </c>
      <c r="BF208" s="225">
        <f>IF(N208="snížená",J208,0)</f>
        <v>0</v>
      </c>
      <c r="BG208" s="225">
        <f>IF(N208="zákl. přenesená",J208,0)</f>
        <v>0</v>
      </c>
      <c r="BH208" s="225">
        <f>IF(N208="sníž. přenesená",J208,0)</f>
        <v>0</v>
      </c>
      <c r="BI208" s="225">
        <f>IF(N208="nulová",J208,0)</f>
        <v>0</v>
      </c>
      <c r="BJ208" s="18" t="s">
        <v>79</v>
      </c>
      <c r="BK208" s="225">
        <f>ROUND(I208*H208,2)</f>
        <v>0</v>
      </c>
      <c r="BL208" s="18" t="s">
        <v>219</v>
      </c>
      <c r="BM208" s="224" t="s">
        <v>1153</v>
      </c>
    </row>
    <row r="209" spans="1:51" s="14" customFormat="1" ht="12">
      <c r="A209" s="14"/>
      <c r="B209" s="243"/>
      <c r="C209" s="244"/>
      <c r="D209" s="234" t="s">
        <v>599</v>
      </c>
      <c r="E209" s="245" t="s">
        <v>19</v>
      </c>
      <c r="F209" s="246" t="s">
        <v>1150</v>
      </c>
      <c r="G209" s="244"/>
      <c r="H209" s="247">
        <v>13.16</v>
      </c>
      <c r="I209" s="248"/>
      <c r="J209" s="244"/>
      <c r="K209" s="244"/>
      <c r="L209" s="249"/>
      <c r="M209" s="250"/>
      <c r="N209" s="251"/>
      <c r="O209" s="251"/>
      <c r="P209" s="251"/>
      <c r="Q209" s="251"/>
      <c r="R209" s="251"/>
      <c r="S209" s="251"/>
      <c r="T209" s="252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53" t="s">
        <v>599</v>
      </c>
      <c r="AU209" s="253" t="s">
        <v>81</v>
      </c>
      <c r="AV209" s="14" t="s">
        <v>81</v>
      </c>
      <c r="AW209" s="14" t="s">
        <v>33</v>
      </c>
      <c r="AX209" s="14" t="s">
        <v>79</v>
      </c>
      <c r="AY209" s="253" t="s">
        <v>156</v>
      </c>
    </row>
    <row r="210" spans="1:65" s="2" customFormat="1" ht="12">
      <c r="A210" s="39"/>
      <c r="B210" s="40"/>
      <c r="C210" s="213" t="s">
        <v>424</v>
      </c>
      <c r="D210" s="213" t="s">
        <v>159</v>
      </c>
      <c r="E210" s="214" t="s">
        <v>1154</v>
      </c>
      <c r="F210" s="215" t="s">
        <v>1155</v>
      </c>
      <c r="G210" s="216" t="s">
        <v>162</v>
      </c>
      <c r="H210" s="217">
        <v>13.16</v>
      </c>
      <c r="I210" s="218"/>
      <c r="J210" s="219">
        <f>ROUND(I210*H210,2)</f>
        <v>0</v>
      </c>
      <c r="K210" s="215" t="s">
        <v>163</v>
      </c>
      <c r="L210" s="45"/>
      <c r="M210" s="220" t="s">
        <v>19</v>
      </c>
      <c r="N210" s="221" t="s">
        <v>43</v>
      </c>
      <c r="O210" s="85"/>
      <c r="P210" s="222">
        <f>O210*H210</f>
        <v>0</v>
      </c>
      <c r="Q210" s="222">
        <v>0.00455</v>
      </c>
      <c r="R210" s="222">
        <f>Q210*H210</f>
        <v>0.059878</v>
      </c>
      <c r="S210" s="222">
        <v>0</v>
      </c>
      <c r="T210" s="223">
        <f>S210*H210</f>
        <v>0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R210" s="224" t="s">
        <v>219</v>
      </c>
      <c r="AT210" s="224" t="s">
        <v>159</v>
      </c>
      <c r="AU210" s="224" t="s">
        <v>81</v>
      </c>
      <c r="AY210" s="18" t="s">
        <v>156</v>
      </c>
      <c r="BE210" s="225">
        <f>IF(N210="základní",J210,0)</f>
        <v>0</v>
      </c>
      <c r="BF210" s="225">
        <f>IF(N210="snížená",J210,0)</f>
        <v>0</v>
      </c>
      <c r="BG210" s="225">
        <f>IF(N210="zákl. přenesená",J210,0)</f>
        <v>0</v>
      </c>
      <c r="BH210" s="225">
        <f>IF(N210="sníž. přenesená",J210,0)</f>
        <v>0</v>
      </c>
      <c r="BI210" s="225">
        <f>IF(N210="nulová",J210,0)</f>
        <v>0</v>
      </c>
      <c r="BJ210" s="18" t="s">
        <v>79</v>
      </c>
      <c r="BK210" s="225">
        <f>ROUND(I210*H210,2)</f>
        <v>0</v>
      </c>
      <c r="BL210" s="18" t="s">
        <v>219</v>
      </c>
      <c r="BM210" s="224" t="s">
        <v>1156</v>
      </c>
    </row>
    <row r="211" spans="1:51" s="14" customFormat="1" ht="12">
      <c r="A211" s="14"/>
      <c r="B211" s="243"/>
      <c r="C211" s="244"/>
      <c r="D211" s="234" t="s">
        <v>599</v>
      </c>
      <c r="E211" s="245" t="s">
        <v>19</v>
      </c>
      <c r="F211" s="246" t="s">
        <v>1150</v>
      </c>
      <c r="G211" s="244"/>
      <c r="H211" s="247">
        <v>13.16</v>
      </c>
      <c r="I211" s="248"/>
      <c r="J211" s="244"/>
      <c r="K211" s="244"/>
      <c r="L211" s="249"/>
      <c r="M211" s="250"/>
      <c r="N211" s="251"/>
      <c r="O211" s="251"/>
      <c r="P211" s="251"/>
      <c r="Q211" s="251"/>
      <c r="R211" s="251"/>
      <c r="S211" s="251"/>
      <c r="T211" s="252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53" t="s">
        <v>599</v>
      </c>
      <c r="AU211" s="253" t="s">
        <v>81</v>
      </c>
      <c r="AV211" s="14" t="s">
        <v>81</v>
      </c>
      <c r="AW211" s="14" t="s">
        <v>33</v>
      </c>
      <c r="AX211" s="14" t="s">
        <v>79</v>
      </c>
      <c r="AY211" s="253" t="s">
        <v>156</v>
      </c>
    </row>
    <row r="212" spans="1:65" s="2" customFormat="1" ht="12">
      <c r="A212" s="39"/>
      <c r="B212" s="40"/>
      <c r="C212" s="213" t="s">
        <v>428</v>
      </c>
      <c r="D212" s="213" t="s">
        <v>159</v>
      </c>
      <c r="E212" s="214" t="s">
        <v>1157</v>
      </c>
      <c r="F212" s="215" t="s">
        <v>1158</v>
      </c>
      <c r="G212" s="216" t="s">
        <v>207</v>
      </c>
      <c r="H212" s="217">
        <v>8.715</v>
      </c>
      <c r="I212" s="218"/>
      <c r="J212" s="219">
        <f>ROUND(I212*H212,2)</f>
        <v>0</v>
      </c>
      <c r="K212" s="215" t="s">
        <v>163</v>
      </c>
      <c r="L212" s="45"/>
      <c r="M212" s="220" t="s">
        <v>19</v>
      </c>
      <c r="N212" s="221" t="s">
        <v>43</v>
      </c>
      <c r="O212" s="85"/>
      <c r="P212" s="222">
        <f>O212*H212</f>
        <v>0</v>
      </c>
      <c r="Q212" s="222">
        <v>0</v>
      </c>
      <c r="R212" s="222">
        <f>Q212*H212</f>
        <v>0</v>
      </c>
      <c r="S212" s="222">
        <v>0.01174</v>
      </c>
      <c r="T212" s="223">
        <f>S212*H212</f>
        <v>0.1023141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24" t="s">
        <v>219</v>
      </c>
      <c r="AT212" s="224" t="s">
        <v>159</v>
      </c>
      <c r="AU212" s="224" t="s">
        <v>81</v>
      </c>
      <c r="AY212" s="18" t="s">
        <v>156</v>
      </c>
      <c r="BE212" s="225">
        <f>IF(N212="základní",J212,0)</f>
        <v>0</v>
      </c>
      <c r="BF212" s="225">
        <f>IF(N212="snížená",J212,0)</f>
        <v>0</v>
      </c>
      <c r="BG212" s="225">
        <f>IF(N212="zákl. přenesená",J212,0)</f>
        <v>0</v>
      </c>
      <c r="BH212" s="225">
        <f>IF(N212="sníž. přenesená",J212,0)</f>
        <v>0</v>
      </c>
      <c r="BI212" s="225">
        <f>IF(N212="nulová",J212,0)</f>
        <v>0</v>
      </c>
      <c r="BJ212" s="18" t="s">
        <v>79</v>
      </c>
      <c r="BK212" s="225">
        <f>ROUND(I212*H212,2)</f>
        <v>0</v>
      </c>
      <c r="BL212" s="18" t="s">
        <v>219</v>
      </c>
      <c r="BM212" s="224" t="s">
        <v>1159</v>
      </c>
    </row>
    <row r="213" spans="1:51" s="14" customFormat="1" ht="12">
      <c r="A213" s="14"/>
      <c r="B213" s="243"/>
      <c r="C213" s="244"/>
      <c r="D213" s="234" t="s">
        <v>599</v>
      </c>
      <c r="E213" s="245" t="s">
        <v>19</v>
      </c>
      <c r="F213" s="246" t="s">
        <v>1160</v>
      </c>
      <c r="G213" s="244"/>
      <c r="H213" s="247">
        <v>8.715</v>
      </c>
      <c r="I213" s="248"/>
      <c r="J213" s="244"/>
      <c r="K213" s="244"/>
      <c r="L213" s="249"/>
      <c r="M213" s="250"/>
      <c r="N213" s="251"/>
      <c r="O213" s="251"/>
      <c r="P213" s="251"/>
      <c r="Q213" s="251"/>
      <c r="R213" s="251"/>
      <c r="S213" s="251"/>
      <c r="T213" s="252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53" t="s">
        <v>599</v>
      </c>
      <c r="AU213" s="253" t="s">
        <v>81</v>
      </c>
      <c r="AV213" s="14" t="s">
        <v>81</v>
      </c>
      <c r="AW213" s="14" t="s">
        <v>33</v>
      </c>
      <c r="AX213" s="14" t="s">
        <v>79</v>
      </c>
      <c r="AY213" s="253" t="s">
        <v>156</v>
      </c>
    </row>
    <row r="214" spans="1:65" s="2" customFormat="1" ht="12">
      <c r="A214" s="39"/>
      <c r="B214" s="40"/>
      <c r="C214" s="213" t="s">
        <v>432</v>
      </c>
      <c r="D214" s="213" t="s">
        <v>159</v>
      </c>
      <c r="E214" s="214" t="s">
        <v>1161</v>
      </c>
      <c r="F214" s="215" t="s">
        <v>1162</v>
      </c>
      <c r="G214" s="216" t="s">
        <v>162</v>
      </c>
      <c r="H214" s="217">
        <v>13.16</v>
      </c>
      <c r="I214" s="218"/>
      <c r="J214" s="219">
        <f>ROUND(I214*H214,2)</f>
        <v>0</v>
      </c>
      <c r="K214" s="215" t="s">
        <v>163</v>
      </c>
      <c r="L214" s="45"/>
      <c r="M214" s="220" t="s">
        <v>19</v>
      </c>
      <c r="N214" s="221" t="s">
        <v>43</v>
      </c>
      <c r="O214" s="85"/>
      <c r="P214" s="222">
        <f>O214*H214</f>
        <v>0</v>
      </c>
      <c r="Q214" s="222">
        <v>0</v>
      </c>
      <c r="R214" s="222">
        <f>Q214*H214</f>
        <v>0</v>
      </c>
      <c r="S214" s="222">
        <v>0.08317</v>
      </c>
      <c r="T214" s="223">
        <f>S214*H214</f>
        <v>1.0945171999999999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24" t="s">
        <v>219</v>
      </c>
      <c r="AT214" s="224" t="s">
        <v>159</v>
      </c>
      <c r="AU214" s="224" t="s">
        <v>81</v>
      </c>
      <c r="AY214" s="18" t="s">
        <v>156</v>
      </c>
      <c r="BE214" s="225">
        <f>IF(N214="základní",J214,0)</f>
        <v>0</v>
      </c>
      <c r="BF214" s="225">
        <f>IF(N214="snížená",J214,0)</f>
        <v>0</v>
      </c>
      <c r="BG214" s="225">
        <f>IF(N214="zákl. přenesená",J214,0)</f>
        <v>0</v>
      </c>
      <c r="BH214" s="225">
        <f>IF(N214="sníž. přenesená",J214,0)</f>
        <v>0</v>
      </c>
      <c r="BI214" s="225">
        <f>IF(N214="nulová",J214,0)</f>
        <v>0</v>
      </c>
      <c r="BJ214" s="18" t="s">
        <v>79</v>
      </c>
      <c r="BK214" s="225">
        <f>ROUND(I214*H214,2)</f>
        <v>0</v>
      </c>
      <c r="BL214" s="18" t="s">
        <v>219</v>
      </c>
      <c r="BM214" s="224" t="s">
        <v>1163</v>
      </c>
    </row>
    <row r="215" spans="1:51" s="14" customFormat="1" ht="12">
      <c r="A215" s="14"/>
      <c r="B215" s="243"/>
      <c r="C215" s="244"/>
      <c r="D215" s="234" t="s">
        <v>599</v>
      </c>
      <c r="E215" s="245" t="s">
        <v>19</v>
      </c>
      <c r="F215" s="246" t="s">
        <v>1150</v>
      </c>
      <c r="G215" s="244"/>
      <c r="H215" s="247">
        <v>13.16</v>
      </c>
      <c r="I215" s="248"/>
      <c r="J215" s="244"/>
      <c r="K215" s="244"/>
      <c r="L215" s="249"/>
      <c r="M215" s="250"/>
      <c r="N215" s="251"/>
      <c r="O215" s="251"/>
      <c r="P215" s="251"/>
      <c r="Q215" s="251"/>
      <c r="R215" s="251"/>
      <c r="S215" s="251"/>
      <c r="T215" s="252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53" t="s">
        <v>599</v>
      </c>
      <c r="AU215" s="253" t="s">
        <v>81</v>
      </c>
      <c r="AV215" s="14" t="s">
        <v>81</v>
      </c>
      <c r="AW215" s="14" t="s">
        <v>33</v>
      </c>
      <c r="AX215" s="14" t="s">
        <v>79</v>
      </c>
      <c r="AY215" s="253" t="s">
        <v>156</v>
      </c>
    </row>
    <row r="216" spans="1:65" s="2" customFormat="1" ht="44.25" customHeight="1">
      <c r="A216" s="39"/>
      <c r="B216" s="40"/>
      <c r="C216" s="213" t="s">
        <v>436</v>
      </c>
      <c r="D216" s="213" t="s">
        <v>159</v>
      </c>
      <c r="E216" s="214" t="s">
        <v>1164</v>
      </c>
      <c r="F216" s="215" t="s">
        <v>1165</v>
      </c>
      <c r="G216" s="216" t="s">
        <v>336</v>
      </c>
      <c r="H216" s="226"/>
      <c r="I216" s="218"/>
      <c r="J216" s="219">
        <f>ROUND(I216*H216,2)</f>
        <v>0</v>
      </c>
      <c r="K216" s="215" t="s">
        <v>163</v>
      </c>
      <c r="L216" s="45"/>
      <c r="M216" s="220" t="s">
        <v>19</v>
      </c>
      <c r="N216" s="221" t="s">
        <v>43</v>
      </c>
      <c r="O216" s="85"/>
      <c r="P216" s="222">
        <f>O216*H216</f>
        <v>0</v>
      </c>
      <c r="Q216" s="222">
        <v>0</v>
      </c>
      <c r="R216" s="222">
        <f>Q216*H216</f>
        <v>0</v>
      </c>
      <c r="S216" s="222">
        <v>0</v>
      </c>
      <c r="T216" s="223">
        <f>S216*H216</f>
        <v>0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24" t="s">
        <v>219</v>
      </c>
      <c r="AT216" s="224" t="s">
        <v>159</v>
      </c>
      <c r="AU216" s="224" t="s">
        <v>81</v>
      </c>
      <c r="AY216" s="18" t="s">
        <v>156</v>
      </c>
      <c r="BE216" s="225">
        <f>IF(N216="základní",J216,0)</f>
        <v>0</v>
      </c>
      <c r="BF216" s="225">
        <f>IF(N216="snížená",J216,0)</f>
        <v>0</v>
      </c>
      <c r="BG216" s="225">
        <f>IF(N216="zákl. přenesená",J216,0)</f>
        <v>0</v>
      </c>
      <c r="BH216" s="225">
        <f>IF(N216="sníž. přenesená",J216,0)</f>
        <v>0</v>
      </c>
      <c r="BI216" s="225">
        <f>IF(N216="nulová",J216,0)</f>
        <v>0</v>
      </c>
      <c r="BJ216" s="18" t="s">
        <v>79</v>
      </c>
      <c r="BK216" s="225">
        <f>ROUND(I216*H216,2)</f>
        <v>0</v>
      </c>
      <c r="BL216" s="18" t="s">
        <v>219</v>
      </c>
      <c r="BM216" s="224" t="s">
        <v>1166</v>
      </c>
    </row>
    <row r="217" spans="1:63" s="12" customFormat="1" ht="22.8" customHeight="1">
      <c r="A217" s="12"/>
      <c r="B217" s="197"/>
      <c r="C217" s="198"/>
      <c r="D217" s="199" t="s">
        <v>71</v>
      </c>
      <c r="E217" s="211" t="s">
        <v>902</v>
      </c>
      <c r="F217" s="211" t="s">
        <v>903</v>
      </c>
      <c r="G217" s="198"/>
      <c r="H217" s="198"/>
      <c r="I217" s="201"/>
      <c r="J217" s="212">
        <f>BK217</f>
        <v>0</v>
      </c>
      <c r="K217" s="198"/>
      <c r="L217" s="203"/>
      <c r="M217" s="204"/>
      <c r="N217" s="205"/>
      <c r="O217" s="205"/>
      <c r="P217" s="206">
        <f>SUM(P218:P225)</f>
        <v>0</v>
      </c>
      <c r="Q217" s="205"/>
      <c r="R217" s="206">
        <f>SUM(R218:R225)</f>
        <v>0.0004784</v>
      </c>
      <c r="S217" s="205"/>
      <c r="T217" s="207">
        <f>SUM(T218:T225)</f>
        <v>0</v>
      </c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R217" s="208" t="s">
        <v>81</v>
      </c>
      <c r="AT217" s="209" t="s">
        <v>71</v>
      </c>
      <c r="AU217" s="209" t="s">
        <v>79</v>
      </c>
      <c r="AY217" s="208" t="s">
        <v>156</v>
      </c>
      <c r="BK217" s="210">
        <f>SUM(BK218:BK225)</f>
        <v>0</v>
      </c>
    </row>
    <row r="218" spans="1:65" s="2" customFormat="1" ht="12">
      <c r="A218" s="39"/>
      <c r="B218" s="40"/>
      <c r="C218" s="213" t="s">
        <v>440</v>
      </c>
      <c r="D218" s="213" t="s">
        <v>159</v>
      </c>
      <c r="E218" s="214" t="s">
        <v>1167</v>
      </c>
      <c r="F218" s="215" t="s">
        <v>1168</v>
      </c>
      <c r="G218" s="216" t="s">
        <v>162</v>
      </c>
      <c r="H218" s="217">
        <v>1.04</v>
      </c>
      <c r="I218" s="218"/>
      <c r="J218" s="219">
        <f>ROUND(I218*H218,2)</f>
        <v>0</v>
      </c>
      <c r="K218" s="215" t="s">
        <v>163</v>
      </c>
      <c r="L218" s="45"/>
      <c r="M218" s="220" t="s">
        <v>19</v>
      </c>
      <c r="N218" s="221" t="s">
        <v>43</v>
      </c>
      <c r="O218" s="85"/>
      <c r="P218" s="222">
        <f>O218*H218</f>
        <v>0</v>
      </c>
      <c r="Q218" s="222">
        <v>8E-05</v>
      </c>
      <c r="R218" s="222">
        <f>Q218*H218</f>
        <v>8.32E-05</v>
      </c>
      <c r="S218" s="222">
        <v>0</v>
      </c>
      <c r="T218" s="223">
        <f>S218*H218</f>
        <v>0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R218" s="224" t="s">
        <v>219</v>
      </c>
      <c r="AT218" s="224" t="s">
        <v>159</v>
      </c>
      <c r="AU218" s="224" t="s">
        <v>81</v>
      </c>
      <c r="AY218" s="18" t="s">
        <v>156</v>
      </c>
      <c r="BE218" s="225">
        <f>IF(N218="základní",J218,0)</f>
        <v>0</v>
      </c>
      <c r="BF218" s="225">
        <f>IF(N218="snížená",J218,0)</f>
        <v>0</v>
      </c>
      <c r="BG218" s="225">
        <f>IF(N218="zákl. přenesená",J218,0)</f>
        <v>0</v>
      </c>
      <c r="BH218" s="225">
        <f>IF(N218="sníž. přenesená",J218,0)</f>
        <v>0</v>
      </c>
      <c r="BI218" s="225">
        <f>IF(N218="nulová",J218,0)</f>
        <v>0</v>
      </c>
      <c r="BJ218" s="18" t="s">
        <v>79</v>
      </c>
      <c r="BK218" s="225">
        <f>ROUND(I218*H218,2)</f>
        <v>0</v>
      </c>
      <c r="BL218" s="18" t="s">
        <v>219</v>
      </c>
      <c r="BM218" s="224" t="s">
        <v>1169</v>
      </c>
    </row>
    <row r="219" spans="1:51" s="14" customFormat="1" ht="12">
      <c r="A219" s="14"/>
      <c r="B219" s="243"/>
      <c r="C219" s="244"/>
      <c r="D219" s="234" t="s">
        <v>599</v>
      </c>
      <c r="E219" s="245" t="s">
        <v>19</v>
      </c>
      <c r="F219" s="246" t="s">
        <v>1170</v>
      </c>
      <c r="G219" s="244"/>
      <c r="H219" s="247">
        <v>1.04</v>
      </c>
      <c r="I219" s="248"/>
      <c r="J219" s="244"/>
      <c r="K219" s="244"/>
      <c r="L219" s="249"/>
      <c r="M219" s="250"/>
      <c r="N219" s="251"/>
      <c r="O219" s="251"/>
      <c r="P219" s="251"/>
      <c r="Q219" s="251"/>
      <c r="R219" s="251"/>
      <c r="S219" s="251"/>
      <c r="T219" s="252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53" t="s">
        <v>599</v>
      </c>
      <c r="AU219" s="253" t="s">
        <v>81</v>
      </c>
      <c r="AV219" s="14" t="s">
        <v>81</v>
      </c>
      <c r="AW219" s="14" t="s">
        <v>33</v>
      </c>
      <c r="AX219" s="14" t="s">
        <v>79</v>
      </c>
      <c r="AY219" s="253" t="s">
        <v>156</v>
      </c>
    </row>
    <row r="220" spans="1:65" s="2" customFormat="1" ht="12">
      <c r="A220" s="39"/>
      <c r="B220" s="40"/>
      <c r="C220" s="213" t="s">
        <v>444</v>
      </c>
      <c r="D220" s="213" t="s">
        <v>159</v>
      </c>
      <c r="E220" s="214" t="s">
        <v>1171</v>
      </c>
      <c r="F220" s="215" t="s">
        <v>1172</v>
      </c>
      <c r="G220" s="216" t="s">
        <v>162</v>
      </c>
      <c r="H220" s="217">
        <v>1.04</v>
      </c>
      <c r="I220" s="218"/>
      <c r="J220" s="219">
        <f>ROUND(I220*H220,2)</f>
        <v>0</v>
      </c>
      <c r="K220" s="215" t="s">
        <v>163</v>
      </c>
      <c r="L220" s="45"/>
      <c r="M220" s="220" t="s">
        <v>19</v>
      </c>
      <c r="N220" s="221" t="s">
        <v>43</v>
      </c>
      <c r="O220" s="85"/>
      <c r="P220" s="222">
        <f>O220*H220</f>
        <v>0</v>
      </c>
      <c r="Q220" s="222">
        <v>0.00014</v>
      </c>
      <c r="R220" s="222">
        <f>Q220*H220</f>
        <v>0.0001456</v>
      </c>
      <c r="S220" s="222">
        <v>0</v>
      </c>
      <c r="T220" s="223">
        <f>S220*H220</f>
        <v>0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224" t="s">
        <v>219</v>
      </c>
      <c r="AT220" s="224" t="s">
        <v>159</v>
      </c>
      <c r="AU220" s="224" t="s">
        <v>81</v>
      </c>
      <c r="AY220" s="18" t="s">
        <v>156</v>
      </c>
      <c r="BE220" s="225">
        <f>IF(N220="základní",J220,0)</f>
        <v>0</v>
      </c>
      <c r="BF220" s="225">
        <f>IF(N220="snížená",J220,0)</f>
        <v>0</v>
      </c>
      <c r="BG220" s="225">
        <f>IF(N220="zákl. přenesená",J220,0)</f>
        <v>0</v>
      </c>
      <c r="BH220" s="225">
        <f>IF(N220="sníž. přenesená",J220,0)</f>
        <v>0</v>
      </c>
      <c r="BI220" s="225">
        <f>IF(N220="nulová",J220,0)</f>
        <v>0</v>
      </c>
      <c r="BJ220" s="18" t="s">
        <v>79</v>
      </c>
      <c r="BK220" s="225">
        <f>ROUND(I220*H220,2)</f>
        <v>0</v>
      </c>
      <c r="BL220" s="18" t="s">
        <v>219</v>
      </c>
      <c r="BM220" s="224" t="s">
        <v>1173</v>
      </c>
    </row>
    <row r="221" spans="1:51" s="14" customFormat="1" ht="12">
      <c r="A221" s="14"/>
      <c r="B221" s="243"/>
      <c r="C221" s="244"/>
      <c r="D221" s="234" t="s">
        <v>599</v>
      </c>
      <c r="E221" s="245" t="s">
        <v>19</v>
      </c>
      <c r="F221" s="246" t="s">
        <v>1170</v>
      </c>
      <c r="G221" s="244"/>
      <c r="H221" s="247">
        <v>1.04</v>
      </c>
      <c r="I221" s="248"/>
      <c r="J221" s="244"/>
      <c r="K221" s="244"/>
      <c r="L221" s="249"/>
      <c r="M221" s="250"/>
      <c r="N221" s="251"/>
      <c r="O221" s="251"/>
      <c r="P221" s="251"/>
      <c r="Q221" s="251"/>
      <c r="R221" s="251"/>
      <c r="S221" s="251"/>
      <c r="T221" s="252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53" t="s">
        <v>599</v>
      </c>
      <c r="AU221" s="253" t="s">
        <v>81</v>
      </c>
      <c r="AV221" s="14" t="s">
        <v>81</v>
      </c>
      <c r="AW221" s="14" t="s">
        <v>33</v>
      </c>
      <c r="AX221" s="14" t="s">
        <v>79</v>
      </c>
      <c r="AY221" s="253" t="s">
        <v>156</v>
      </c>
    </row>
    <row r="222" spans="1:65" s="2" customFormat="1" ht="12">
      <c r="A222" s="39"/>
      <c r="B222" s="40"/>
      <c r="C222" s="213" t="s">
        <v>450</v>
      </c>
      <c r="D222" s="213" t="s">
        <v>159</v>
      </c>
      <c r="E222" s="214" t="s">
        <v>1174</v>
      </c>
      <c r="F222" s="215" t="s">
        <v>1175</v>
      </c>
      <c r="G222" s="216" t="s">
        <v>162</v>
      </c>
      <c r="H222" s="217">
        <v>1.04</v>
      </c>
      <c r="I222" s="218"/>
      <c r="J222" s="219">
        <f>ROUND(I222*H222,2)</f>
        <v>0</v>
      </c>
      <c r="K222" s="215" t="s">
        <v>163</v>
      </c>
      <c r="L222" s="45"/>
      <c r="M222" s="220" t="s">
        <v>19</v>
      </c>
      <c r="N222" s="221" t="s">
        <v>43</v>
      </c>
      <c r="O222" s="85"/>
      <c r="P222" s="222">
        <f>O222*H222</f>
        <v>0</v>
      </c>
      <c r="Q222" s="222">
        <v>0.00012</v>
      </c>
      <c r="R222" s="222">
        <f>Q222*H222</f>
        <v>0.0001248</v>
      </c>
      <c r="S222" s="222">
        <v>0</v>
      </c>
      <c r="T222" s="223">
        <f>S222*H222</f>
        <v>0</v>
      </c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R222" s="224" t="s">
        <v>219</v>
      </c>
      <c r="AT222" s="224" t="s">
        <v>159</v>
      </c>
      <c r="AU222" s="224" t="s">
        <v>81</v>
      </c>
      <c r="AY222" s="18" t="s">
        <v>156</v>
      </c>
      <c r="BE222" s="225">
        <f>IF(N222="základní",J222,0)</f>
        <v>0</v>
      </c>
      <c r="BF222" s="225">
        <f>IF(N222="snížená",J222,0)</f>
        <v>0</v>
      </c>
      <c r="BG222" s="225">
        <f>IF(N222="zákl. přenesená",J222,0)</f>
        <v>0</v>
      </c>
      <c r="BH222" s="225">
        <f>IF(N222="sníž. přenesená",J222,0)</f>
        <v>0</v>
      </c>
      <c r="BI222" s="225">
        <f>IF(N222="nulová",J222,0)</f>
        <v>0</v>
      </c>
      <c r="BJ222" s="18" t="s">
        <v>79</v>
      </c>
      <c r="BK222" s="225">
        <f>ROUND(I222*H222,2)</f>
        <v>0</v>
      </c>
      <c r="BL222" s="18" t="s">
        <v>219</v>
      </c>
      <c r="BM222" s="224" t="s">
        <v>1176</v>
      </c>
    </row>
    <row r="223" spans="1:51" s="14" customFormat="1" ht="12">
      <c r="A223" s="14"/>
      <c r="B223" s="243"/>
      <c r="C223" s="244"/>
      <c r="D223" s="234" t="s">
        <v>599</v>
      </c>
      <c r="E223" s="245" t="s">
        <v>19</v>
      </c>
      <c r="F223" s="246" t="s">
        <v>1170</v>
      </c>
      <c r="G223" s="244"/>
      <c r="H223" s="247">
        <v>1.04</v>
      </c>
      <c r="I223" s="248"/>
      <c r="J223" s="244"/>
      <c r="K223" s="244"/>
      <c r="L223" s="249"/>
      <c r="M223" s="250"/>
      <c r="N223" s="251"/>
      <c r="O223" s="251"/>
      <c r="P223" s="251"/>
      <c r="Q223" s="251"/>
      <c r="R223" s="251"/>
      <c r="S223" s="251"/>
      <c r="T223" s="252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53" t="s">
        <v>599</v>
      </c>
      <c r="AU223" s="253" t="s">
        <v>81</v>
      </c>
      <c r="AV223" s="14" t="s">
        <v>81</v>
      </c>
      <c r="AW223" s="14" t="s">
        <v>33</v>
      </c>
      <c r="AX223" s="14" t="s">
        <v>79</v>
      </c>
      <c r="AY223" s="253" t="s">
        <v>156</v>
      </c>
    </row>
    <row r="224" spans="1:65" s="2" customFormat="1" ht="12">
      <c r="A224" s="39"/>
      <c r="B224" s="40"/>
      <c r="C224" s="213" t="s">
        <v>454</v>
      </c>
      <c r="D224" s="213" t="s">
        <v>159</v>
      </c>
      <c r="E224" s="214" t="s">
        <v>1177</v>
      </c>
      <c r="F224" s="215" t="s">
        <v>1178</v>
      </c>
      <c r="G224" s="216" t="s">
        <v>162</v>
      </c>
      <c r="H224" s="217">
        <v>1.04</v>
      </c>
      <c r="I224" s="218"/>
      <c r="J224" s="219">
        <f>ROUND(I224*H224,2)</f>
        <v>0</v>
      </c>
      <c r="K224" s="215" t="s">
        <v>163</v>
      </c>
      <c r="L224" s="45"/>
      <c r="M224" s="220" t="s">
        <v>19</v>
      </c>
      <c r="N224" s="221" t="s">
        <v>43</v>
      </c>
      <c r="O224" s="85"/>
      <c r="P224" s="222">
        <f>O224*H224</f>
        <v>0</v>
      </c>
      <c r="Q224" s="222">
        <v>0.00012</v>
      </c>
      <c r="R224" s="222">
        <f>Q224*H224</f>
        <v>0.0001248</v>
      </c>
      <c r="S224" s="222">
        <v>0</v>
      </c>
      <c r="T224" s="223">
        <f>S224*H224</f>
        <v>0</v>
      </c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R224" s="224" t="s">
        <v>219</v>
      </c>
      <c r="AT224" s="224" t="s">
        <v>159</v>
      </c>
      <c r="AU224" s="224" t="s">
        <v>81</v>
      </c>
      <c r="AY224" s="18" t="s">
        <v>156</v>
      </c>
      <c r="BE224" s="225">
        <f>IF(N224="základní",J224,0)</f>
        <v>0</v>
      </c>
      <c r="BF224" s="225">
        <f>IF(N224="snížená",J224,0)</f>
        <v>0</v>
      </c>
      <c r="BG224" s="225">
        <f>IF(N224="zákl. přenesená",J224,0)</f>
        <v>0</v>
      </c>
      <c r="BH224" s="225">
        <f>IF(N224="sníž. přenesená",J224,0)</f>
        <v>0</v>
      </c>
      <c r="BI224" s="225">
        <f>IF(N224="nulová",J224,0)</f>
        <v>0</v>
      </c>
      <c r="BJ224" s="18" t="s">
        <v>79</v>
      </c>
      <c r="BK224" s="225">
        <f>ROUND(I224*H224,2)</f>
        <v>0</v>
      </c>
      <c r="BL224" s="18" t="s">
        <v>219</v>
      </c>
      <c r="BM224" s="224" t="s">
        <v>1179</v>
      </c>
    </row>
    <row r="225" spans="1:51" s="14" customFormat="1" ht="12">
      <c r="A225" s="14"/>
      <c r="B225" s="243"/>
      <c r="C225" s="244"/>
      <c r="D225" s="234" t="s">
        <v>599</v>
      </c>
      <c r="E225" s="245" t="s">
        <v>19</v>
      </c>
      <c r="F225" s="246" t="s">
        <v>1170</v>
      </c>
      <c r="G225" s="244"/>
      <c r="H225" s="247">
        <v>1.04</v>
      </c>
      <c r="I225" s="248"/>
      <c r="J225" s="244"/>
      <c r="K225" s="244"/>
      <c r="L225" s="249"/>
      <c r="M225" s="250"/>
      <c r="N225" s="251"/>
      <c r="O225" s="251"/>
      <c r="P225" s="251"/>
      <c r="Q225" s="251"/>
      <c r="R225" s="251"/>
      <c r="S225" s="251"/>
      <c r="T225" s="252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53" t="s">
        <v>599</v>
      </c>
      <c r="AU225" s="253" t="s">
        <v>81</v>
      </c>
      <c r="AV225" s="14" t="s">
        <v>81</v>
      </c>
      <c r="AW225" s="14" t="s">
        <v>33</v>
      </c>
      <c r="AX225" s="14" t="s">
        <v>79</v>
      </c>
      <c r="AY225" s="253" t="s">
        <v>156</v>
      </c>
    </row>
    <row r="226" spans="1:63" s="12" customFormat="1" ht="22.8" customHeight="1">
      <c r="A226" s="12"/>
      <c r="B226" s="197"/>
      <c r="C226" s="198"/>
      <c r="D226" s="199" t="s">
        <v>71</v>
      </c>
      <c r="E226" s="211" t="s">
        <v>371</v>
      </c>
      <c r="F226" s="211" t="s">
        <v>372</v>
      </c>
      <c r="G226" s="198"/>
      <c r="H226" s="198"/>
      <c r="I226" s="201"/>
      <c r="J226" s="212">
        <f>BK226</f>
        <v>0</v>
      </c>
      <c r="K226" s="198"/>
      <c r="L226" s="203"/>
      <c r="M226" s="204"/>
      <c r="N226" s="205"/>
      <c r="O226" s="205"/>
      <c r="P226" s="206">
        <f>SUM(P227:P230)</f>
        <v>0</v>
      </c>
      <c r="Q226" s="205"/>
      <c r="R226" s="206">
        <f>SUM(R227:R230)</f>
        <v>0.04942562</v>
      </c>
      <c r="S226" s="205"/>
      <c r="T226" s="207">
        <f>SUM(T227:T230)</f>
        <v>0</v>
      </c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R226" s="208" t="s">
        <v>81</v>
      </c>
      <c r="AT226" s="209" t="s">
        <v>71</v>
      </c>
      <c r="AU226" s="209" t="s">
        <v>79</v>
      </c>
      <c r="AY226" s="208" t="s">
        <v>156</v>
      </c>
      <c r="BK226" s="210">
        <f>SUM(BK227:BK230)</f>
        <v>0</v>
      </c>
    </row>
    <row r="227" spans="1:65" s="2" customFormat="1" ht="12">
      <c r="A227" s="39"/>
      <c r="B227" s="40"/>
      <c r="C227" s="213" t="s">
        <v>458</v>
      </c>
      <c r="D227" s="213" t="s">
        <v>159</v>
      </c>
      <c r="E227" s="214" t="s">
        <v>384</v>
      </c>
      <c r="F227" s="215" t="s">
        <v>385</v>
      </c>
      <c r="G227" s="216" t="s">
        <v>162</v>
      </c>
      <c r="H227" s="217">
        <v>107.447</v>
      </c>
      <c r="I227" s="218"/>
      <c r="J227" s="219">
        <f>ROUND(I227*H227,2)</f>
        <v>0</v>
      </c>
      <c r="K227" s="215" t="s">
        <v>163</v>
      </c>
      <c r="L227" s="45"/>
      <c r="M227" s="220" t="s">
        <v>19</v>
      </c>
      <c r="N227" s="221" t="s">
        <v>43</v>
      </c>
      <c r="O227" s="85"/>
      <c r="P227" s="222">
        <f>O227*H227</f>
        <v>0</v>
      </c>
      <c r="Q227" s="222">
        <v>0.0002</v>
      </c>
      <c r="R227" s="222">
        <f>Q227*H227</f>
        <v>0.021489400000000002</v>
      </c>
      <c r="S227" s="222">
        <v>0</v>
      </c>
      <c r="T227" s="223">
        <f>S227*H227</f>
        <v>0</v>
      </c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R227" s="224" t="s">
        <v>219</v>
      </c>
      <c r="AT227" s="224" t="s">
        <v>159</v>
      </c>
      <c r="AU227" s="224" t="s">
        <v>81</v>
      </c>
      <c r="AY227" s="18" t="s">
        <v>156</v>
      </c>
      <c r="BE227" s="225">
        <f>IF(N227="základní",J227,0)</f>
        <v>0</v>
      </c>
      <c r="BF227" s="225">
        <f>IF(N227="snížená",J227,0)</f>
        <v>0</v>
      </c>
      <c r="BG227" s="225">
        <f>IF(N227="zákl. přenesená",J227,0)</f>
        <v>0</v>
      </c>
      <c r="BH227" s="225">
        <f>IF(N227="sníž. přenesená",J227,0)</f>
        <v>0</v>
      </c>
      <c r="BI227" s="225">
        <f>IF(N227="nulová",J227,0)</f>
        <v>0</v>
      </c>
      <c r="BJ227" s="18" t="s">
        <v>79</v>
      </c>
      <c r="BK227" s="225">
        <f>ROUND(I227*H227,2)</f>
        <v>0</v>
      </c>
      <c r="BL227" s="18" t="s">
        <v>219</v>
      </c>
      <c r="BM227" s="224" t="s">
        <v>1180</v>
      </c>
    </row>
    <row r="228" spans="1:51" s="14" customFormat="1" ht="12">
      <c r="A228" s="14"/>
      <c r="B228" s="243"/>
      <c r="C228" s="244"/>
      <c r="D228" s="234" t="s">
        <v>599</v>
      </c>
      <c r="E228" s="245" t="s">
        <v>19</v>
      </c>
      <c r="F228" s="246" t="s">
        <v>1056</v>
      </c>
      <c r="G228" s="244"/>
      <c r="H228" s="247">
        <v>107.447</v>
      </c>
      <c r="I228" s="248"/>
      <c r="J228" s="244"/>
      <c r="K228" s="244"/>
      <c r="L228" s="249"/>
      <c r="M228" s="250"/>
      <c r="N228" s="251"/>
      <c r="O228" s="251"/>
      <c r="P228" s="251"/>
      <c r="Q228" s="251"/>
      <c r="R228" s="251"/>
      <c r="S228" s="251"/>
      <c r="T228" s="252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53" t="s">
        <v>599</v>
      </c>
      <c r="AU228" s="253" t="s">
        <v>81</v>
      </c>
      <c r="AV228" s="14" t="s">
        <v>81</v>
      </c>
      <c r="AW228" s="14" t="s">
        <v>33</v>
      </c>
      <c r="AX228" s="14" t="s">
        <v>79</v>
      </c>
      <c r="AY228" s="253" t="s">
        <v>156</v>
      </c>
    </row>
    <row r="229" spans="1:65" s="2" customFormat="1" ht="12">
      <c r="A229" s="39"/>
      <c r="B229" s="40"/>
      <c r="C229" s="213" t="s">
        <v>462</v>
      </c>
      <c r="D229" s="213" t="s">
        <v>159</v>
      </c>
      <c r="E229" s="214" t="s">
        <v>913</v>
      </c>
      <c r="F229" s="215" t="s">
        <v>914</v>
      </c>
      <c r="G229" s="216" t="s">
        <v>162</v>
      </c>
      <c r="H229" s="217">
        <v>107.447</v>
      </c>
      <c r="I229" s="218"/>
      <c r="J229" s="219">
        <f>ROUND(I229*H229,2)</f>
        <v>0</v>
      </c>
      <c r="K229" s="215" t="s">
        <v>163</v>
      </c>
      <c r="L229" s="45"/>
      <c r="M229" s="220" t="s">
        <v>19</v>
      </c>
      <c r="N229" s="221" t="s">
        <v>43</v>
      </c>
      <c r="O229" s="85"/>
      <c r="P229" s="222">
        <f>O229*H229</f>
        <v>0</v>
      </c>
      <c r="Q229" s="222">
        <v>0.00026</v>
      </c>
      <c r="R229" s="222">
        <f>Q229*H229</f>
        <v>0.027936219999999998</v>
      </c>
      <c r="S229" s="222">
        <v>0</v>
      </c>
      <c r="T229" s="223">
        <f>S229*H229</f>
        <v>0</v>
      </c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R229" s="224" t="s">
        <v>219</v>
      </c>
      <c r="AT229" s="224" t="s">
        <v>159</v>
      </c>
      <c r="AU229" s="224" t="s">
        <v>81</v>
      </c>
      <c r="AY229" s="18" t="s">
        <v>156</v>
      </c>
      <c r="BE229" s="225">
        <f>IF(N229="základní",J229,0)</f>
        <v>0</v>
      </c>
      <c r="BF229" s="225">
        <f>IF(N229="snížená",J229,0)</f>
        <v>0</v>
      </c>
      <c r="BG229" s="225">
        <f>IF(N229="zákl. přenesená",J229,0)</f>
        <v>0</v>
      </c>
      <c r="BH229" s="225">
        <f>IF(N229="sníž. přenesená",J229,0)</f>
        <v>0</v>
      </c>
      <c r="BI229" s="225">
        <f>IF(N229="nulová",J229,0)</f>
        <v>0</v>
      </c>
      <c r="BJ229" s="18" t="s">
        <v>79</v>
      </c>
      <c r="BK229" s="225">
        <f>ROUND(I229*H229,2)</f>
        <v>0</v>
      </c>
      <c r="BL229" s="18" t="s">
        <v>219</v>
      </c>
      <c r="BM229" s="224" t="s">
        <v>1181</v>
      </c>
    </row>
    <row r="230" spans="1:51" s="14" customFormat="1" ht="12">
      <c r="A230" s="14"/>
      <c r="B230" s="243"/>
      <c r="C230" s="244"/>
      <c r="D230" s="234" t="s">
        <v>599</v>
      </c>
      <c r="E230" s="245" t="s">
        <v>19</v>
      </c>
      <c r="F230" s="246" t="s">
        <v>1056</v>
      </c>
      <c r="G230" s="244"/>
      <c r="H230" s="247">
        <v>107.447</v>
      </c>
      <c r="I230" s="248"/>
      <c r="J230" s="244"/>
      <c r="K230" s="244"/>
      <c r="L230" s="249"/>
      <c r="M230" s="250"/>
      <c r="N230" s="251"/>
      <c r="O230" s="251"/>
      <c r="P230" s="251"/>
      <c r="Q230" s="251"/>
      <c r="R230" s="251"/>
      <c r="S230" s="251"/>
      <c r="T230" s="252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53" t="s">
        <v>599</v>
      </c>
      <c r="AU230" s="253" t="s">
        <v>81</v>
      </c>
      <c r="AV230" s="14" t="s">
        <v>81</v>
      </c>
      <c r="AW230" s="14" t="s">
        <v>33</v>
      </c>
      <c r="AX230" s="14" t="s">
        <v>79</v>
      </c>
      <c r="AY230" s="253" t="s">
        <v>156</v>
      </c>
    </row>
    <row r="231" spans="1:63" s="12" customFormat="1" ht="25.9" customHeight="1">
      <c r="A231" s="12"/>
      <c r="B231" s="197"/>
      <c r="C231" s="198"/>
      <c r="D231" s="199" t="s">
        <v>71</v>
      </c>
      <c r="E231" s="200" t="s">
        <v>709</v>
      </c>
      <c r="F231" s="200" t="s">
        <v>916</v>
      </c>
      <c r="G231" s="198"/>
      <c r="H231" s="198"/>
      <c r="I231" s="201"/>
      <c r="J231" s="202">
        <f>BK231</f>
        <v>0</v>
      </c>
      <c r="K231" s="198"/>
      <c r="L231" s="203"/>
      <c r="M231" s="204"/>
      <c r="N231" s="205"/>
      <c r="O231" s="205"/>
      <c r="P231" s="206">
        <f>P232+P235</f>
        <v>0</v>
      </c>
      <c r="Q231" s="205"/>
      <c r="R231" s="206">
        <f>R232+R235</f>
        <v>0.01085</v>
      </c>
      <c r="S231" s="205"/>
      <c r="T231" s="207">
        <f>T232+T235</f>
        <v>0.17254999999999998</v>
      </c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R231" s="208" t="s">
        <v>169</v>
      </c>
      <c r="AT231" s="209" t="s">
        <v>71</v>
      </c>
      <c r="AU231" s="209" t="s">
        <v>72</v>
      </c>
      <c r="AY231" s="208" t="s">
        <v>156</v>
      </c>
      <c r="BK231" s="210">
        <f>BK232+BK235</f>
        <v>0</v>
      </c>
    </row>
    <row r="232" spans="1:63" s="12" customFormat="1" ht="22.8" customHeight="1">
      <c r="A232" s="12"/>
      <c r="B232" s="197"/>
      <c r="C232" s="198"/>
      <c r="D232" s="199" t="s">
        <v>71</v>
      </c>
      <c r="E232" s="211" t="s">
        <v>917</v>
      </c>
      <c r="F232" s="211" t="s">
        <v>918</v>
      </c>
      <c r="G232" s="198"/>
      <c r="H232" s="198"/>
      <c r="I232" s="201"/>
      <c r="J232" s="212">
        <f>BK232</f>
        <v>0</v>
      </c>
      <c r="K232" s="198"/>
      <c r="L232" s="203"/>
      <c r="M232" s="204"/>
      <c r="N232" s="205"/>
      <c r="O232" s="205"/>
      <c r="P232" s="206">
        <f>SUM(P233:P234)</f>
        <v>0</v>
      </c>
      <c r="Q232" s="205"/>
      <c r="R232" s="206">
        <f>SUM(R233:R234)</f>
        <v>0.0019</v>
      </c>
      <c r="S232" s="205"/>
      <c r="T232" s="207">
        <f>SUM(T233:T234)</f>
        <v>0</v>
      </c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R232" s="208" t="s">
        <v>169</v>
      </c>
      <c r="AT232" s="209" t="s">
        <v>71</v>
      </c>
      <c r="AU232" s="209" t="s">
        <v>79</v>
      </c>
      <c r="AY232" s="208" t="s">
        <v>156</v>
      </c>
      <c r="BK232" s="210">
        <f>SUM(BK233:BK234)</f>
        <v>0</v>
      </c>
    </row>
    <row r="233" spans="1:65" s="2" customFormat="1" ht="12">
      <c r="A233" s="39"/>
      <c r="B233" s="40"/>
      <c r="C233" s="213" t="s">
        <v>466</v>
      </c>
      <c r="D233" s="213" t="s">
        <v>159</v>
      </c>
      <c r="E233" s="214" t="s">
        <v>919</v>
      </c>
      <c r="F233" s="215" t="s">
        <v>920</v>
      </c>
      <c r="G233" s="216" t="s">
        <v>172</v>
      </c>
      <c r="H233" s="217">
        <v>38</v>
      </c>
      <c r="I233" s="218"/>
      <c r="J233" s="219">
        <f>ROUND(I233*H233,2)</f>
        <v>0</v>
      </c>
      <c r="K233" s="215" t="s">
        <v>729</v>
      </c>
      <c r="L233" s="45"/>
      <c r="M233" s="220" t="s">
        <v>19</v>
      </c>
      <c r="N233" s="221" t="s">
        <v>43</v>
      </c>
      <c r="O233" s="85"/>
      <c r="P233" s="222">
        <f>O233*H233</f>
        <v>0</v>
      </c>
      <c r="Q233" s="222">
        <v>0</v>
      </c>
      <c r="R233" s="222">
        <f>Q233*H233</f>
        <v>0</v>
      </c>
      <c r="S233" s="222">
        <v>0</v>
      </c>
      <c r="T233" s="223">
        <f>S233*H233</f>
        <v>0</v>
      </c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R233" s="224" t="s">
        <v>422</v>
      </c>
      <c r="AT233" s="224" t="s">
        <v>159</v>
      </c>
      <c r="AU233" s="224" t="s">
        <v>81</v>
      </c>
      <c r="AY233" s="18" t="s">
        <v>156</v>
      </c>
      <c r="BE233" s="225">
        <f>IF(N233="základní",J233,0)</f>
        <v>0</v>
      </c>
      <c r="BF233" s="225">
        <f>IF(N233="snížená",J233,0)</f>
        <v>0</v>
      </c>
      <c r="BG233" s="225">
        <f>IF(N233="zákl. přenesená",J233,0)</f>
        <v>0</v>
      </c>
      <c r="BH233" s="225">
        <f>IF(N233="sníž. přenesená",J233,0)</f>
        <v>0</v>
      </c>
      <c r="BI233" s="225">
        <f>IF(N233="nulová",J233,0)</f>
        <v>0</v>
      </c>
      <c r="BJ233" s="18" t="s">
        <v>79</v>
      </c>
      <c r="BK233" s="225">
        <f>ROUND(I233*H233,2)</f>
        <v>0</v>
      </c>
      <c r="BL233" s="18" t="s">
        <v>422</v>
      </c>
      <c r="BM233" s="224" t="s">
        <v>1182</v>
      </c>
    </row>
    <row r="234" spans="1:65" s="2" customFormat="1" ht="12">
      <c r="A234" s="39"/>
      <c r="B234" s="40"/>
      <c r="C234" s="265" t="s">
        <v>470</v>
      </c>
      <c r="D234" s="265" t="s">
        <v>709</v>
      </c>
      <c r="E234" s="266" t="s">
        <v>922</v>
      </c>
      <c r="F234" s="267" t="s">
        <v>923</v>
      </c>
      <c r="G234" s="268" t="s">
        <v>924</v>
      </c>
      <c r="H234" s="269">
        <v>0.38</v>
      </c>
      <c r="I234" s="270"/>
      <c r="J234" s="271">
        <f>ROUND(I234*H234,2)</f>
        <v>0</v>
      </c>
      <c r="K234" s="267" t="s">
        <v>163</v>
      </c>
      <c r="L234" s="272"/>
      <c r="M234" s="273" t="s">
        <v>19</v>
      </c>
      <c r="N234" s="274" t="s">
        <v>43</v>
      </c>
      <c r="O234" s="85"/>
      <c r="P234" s="222">
        <f>O234*H234</f>
        <v>0</v>
      </c>
      <c r="Q234" s="222">
        <v>0.005</v>
      </c>
      <c r="R234" s="222">
        <f>Q234*H234</f>
        <v>0.0019</v>
      </c>
      <c r="S234" s="222">
        <v>0</v>
      </c>
      <c r="T234" s="223">
        <f>S234*H234</f>
        <v>0</v>
      </c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R234" s="224" t="s">
        <v>925</v>
      </c>
      <c r="AT234" s="224" t="s">
        <v>709</v>
      </c>
      <c r="AU234" s="224" t="s">
        <v>81</v>
      </c>
      <c r="AY234" s="18" t="s">
        <v>156</v>
      </c>
      <c r="BE234" s="225">
        <f>IF(N234="základní",J234,0)</f>
        <v>0</v>
      </c>
      <c r="BF234" s="225">
        <f>IF(N234="snížená",J234,0)</f>
        <v>0</v>
      </c>
      <c r="BG234" s="225">
        <f>IF(N234="zákl. přenesená",J234,0)</f>
        <v>0</v>
      </c>
      <c r="BH234" s="225">
        <f>IF(N234="sníž. přenesená",J234,0)</f>
        <v>0</v>
      </c>
      <c r="BI234" s="225">
        <f>IF(N234="nulová",J234,0)</f>
        <v>0</v>
      </c>
      <c r="BJ234" s="18" t="s">
        <v>79</v>
      </c>
      <c r="BK234" s="225">
        <f>ROUND(I234*H234,2)</f>
        <v>0</v>
      </c>
      <c r="BL234" s="18" t="s">
        <v>925</v>
      </c>
      <c r="BM234" s="224" t="s">
        <v>1183</v>
      </c>
    </row>
    <row r="235" spans="1:63" s="12" customFormat="1" ht="22.8" customHeight="1">
      <c r="A235" s="12"/>
      <c r="B235" s="197"/>
      <c r="C235" s="198"/>
      <c r="D235" s="199" t="s">
        <v>71</v>
      </c>
      <c r="E235" s="211" t="s">
        <v>927</v>
      </c>
      <c r="F235" s="211" t="s">
        <v>928</v>
      </c>
      <c r="G235" s="198"/>
      <c r="H235" s="198"/>
      <c r="I235" s="201"/>
      <c r="J235" s="212">
        <f>BK235</f>
        <v>0</v>
      </c>
      <c r="K235" s="198"/>
      <c r="L235" s="203"/>
      <c r="M235" s="204"/>
      <c r="N235" s="205"/>
      <c r="O235" s="205"/>
      <c r="P235" s="206">
        <f>SUM(P236:P242)</f>
        <v>0</v>
      </c>
      <c r="Q235" s="205"/>
      <c r="R235" s="206">
        <f>SUM(R236:R242)</f>
        <v>0.00895</v>
      </c>
      <c r="S235" s="205"/>
      <c r="T235" s="207">
        <f>SUM(T236:T242)</f>
        <v>0.17254999999999998</v>
      </c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R235" s="208" t="s">
        <v>169</v>
      </c>
      <c r="AT235" s="209" t="s">
        <v>71</v>
      </c>
      <c r="AU235" s="209" t="s">
        <v>79</v>
      </c>
      <c r="AY235" s="208" t="s">
        <v>156</v>
      </c>
      <c r="BK235" s="210">
        <f>SUM(BK236:BK242)</f>
        <v>0</v>
      </c>
    </row>
    <row r="236" spans="1:65" s="2" customFormat="1" ht="12">
      <c r="A236" s="39"/>
      <c r="B236" s="40"/>
      <c r="C236" s="213" t="s">
        <v>474</v>
      </c>
      <c r="D236" s="213" t="s">
        <v>159</v>
      </c>
      <c r="E236" s="214" t="s">
        <v>929</v>
      </c>
      <c r="F236" s="215" t="s">
        <v>930</v>
      </c>
      <c r="G236" s="216" t="s">
        <v>207</v>
      </c>
      <c r="H236" s="217">
        <v>5</v>
      </c>
      <c r="I236" s="218"/>
      <c r="J236" s="219">
        <f>ROUND(I236*H236,2)</f>
        <v>0</v>
      </c>
      <c r="K236" s="215" t="s">
        <v>729</v>
      </c>
      <c r="L236" s="45"/>
      <c r="M236" s="220" t="s">
        <v>19</v>
      </c>
      <c r="N236" s="221" t="s">
        <v>43</v>
      </c>
      <c r="O236" s="85"/>
      <c r="P236" s="222">
        <f>O236*H236</f>
        <v>0</v>
      </c>
      <c r="Q236" s="222">
        <v>0.00026</v>
      </c>
      <c r="R236" s="222">
        <f>Q236*H236</f>
        <v>0.0013</v>
      </c>
      <c r="S236" s="222">
        <v>0</v>
      </c>
      <c r="T236" s="223">
        <f>S236*H236</f>
        <v>0</v>
      </c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R236" s="224" t="s">
        <v>422</v>
      </c>
      <c r="AT236" s="224" t="s">
        <v>159</v>
      </c>
      <c r="AU236" s="224" t="s">
        <v>81</v>
      </c>
      <c r="AY236" s="18" t="s">
        <v>156</v>
      </c>
      <c r="BE236" s="225">
        <f>IF(N236="základní",J236,0)</f>
        <v>0</v>
      </c>
      <c r="BF236" s="225">
        <f>IF(N236="snížená",J236,0)</f>
        <v>0</v>
      </c>
      <c r="BG236" s="225">
        <f>IF(N236="zákl. přenesená",J236,0)</f>
        <v>0</v>
      </c>
      <c r="BH236" s="225">
        <f>IF(N236="sníž. přenesená",J236,0)</f>
        <v>0</v>
      </c>
      <c r="BI236" s="225">
        <f>IF(N236="nulová",J236,0)</f>
        <v>0</v>
      </c>
      <c r="BJ236" s="18" t="s">
        <v>79</v>
      </c>
      <c r="BK236" s="225">
        <f>ROUND(I236*H236,2)</f>
        <v>0</v>
      </c>
      <c r="BL236" s="18" t="s">
        <v>422</v>
      </c>
      <c r="BM236" s="224" t="s">
        <v>1184</v>
      </c>
    </row>
    <row r="237" spans="1:65" s="2" customFormat="1" ht="12">
      <c r="A237" s="39"/>
      <c r="B237" s="40"/>
      <c r="C237" s="213" t="s">
        <v>478</v>
      </c>
      <c r="D237" s="213" t="s">
        <v>159</v>
      </c>
      <c r="E237" s="214" t="s">
        <v>932</v>
      </c>
      <c r="F237" s="215" t="s">
        <v>933</v>
      </c>
      <c r="G237" s="216" t="s">
        <v>207</v>
      </c>
      <c r="H237" s="217">
        <v>15</v>
      </c>
      <c r="I237" s="218"/>
      <c r="J237" s="219">
        <f>ROUND(I237*H237,2)</f>
        <v>0</v>
      </c>
      <c r="K237" s="215" t="s">
        <v>729</v>
      </c>
      <c r="L237" s="45"/>
      <c r="M237" s="220" t="s">
        <v>19</v>
      </c>
      <c r="N237" s="221" t="s">
        <v>43</v>
      </c>
      <c r="O237" s="85"/>
      <c r="P237" s="222">
        <f>O237*H237</f>
        <v>0</v>
      </c>
      <c r="Q237" s="222">
        <v>0.00051</v>
      </c>
      <c r="R237" s="222">
        <f>Q237*H237</f>
        <v>0.0076500000000000005</v>
      </c>
      <c r="S237" s="222">
        <v>0</v>
      </c>
      <c r="T237" s="223">
        <f>S237*H237</f>
        <v>0</v>
      </c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R237" s="224" t="s">
        <v>422</v>
      </c>
      <c r="AT237" s="224" t="s">
        <v>159</v>
      </c>
      <c r="AU237" s="224" t="s">
        <v>81</v>
      </c>
      <c r="AY237" s="18" t="s">
        <v>156</v>
      </c>
      <c r="BE237" s="225">
        <f>IF(N237="základní",J237,0)</f>
        <v>0</v>
      </c>
      <c r="BF237" s="225">
        <f>IF(N237="snížená",J237,0)</f>
        <v>0</v>
      </c>
      <c r="BG237" s="225">
        <f>IF(N237="zákl. přenesená",J237,0)</f>
        <v>0</v>
      </c>
      <c r="BH237" s="225">
        <f>IF(N237="sníž. přenesená",J237,0)</f>
        <v>0</v>
      </c>
      <c r="BI237" s="225">
        <f>IF(N237="nulová",J237,0)</f>
        <v>0</v>
      </c>
      <c r="BJ237" s="18" t="s">
        <v>79</v>
      </c>
      <c r="BK237" s="225">
        <f>ROUND(I237*H237,2)</f>
        <v>0</v>
      </c>
      <c r="BL237" s="18" t="s">
        <v>422</v>
      </c>
      <c r="BM237" s="224" t="s">
        <v>1185</v>
      </c>
    </row>
    <row r="238" spans="1:65" s="2" customFormat="1" ht="33" customHeight="1">
      <c r="A238" s="39"/>
      <c r="B238" s="40"/>
      <c r="C238" s="213" t="s">
        <v>482</v>
      </c>
      <c r="D238" s="213" t="s">
        <v>159</v>
      </c>
      <c r="E238" s="214" t="s">
        <v>935</v>
      </c>
      <c r="F238" s="215" t="s">
        <v>936</v>
      </c>
      <c r="G238" s="216" t="s">
        <v>172</v>
      </c>
      <c r="H238" s="217">
        <v>1</v>
      </c>
      <c r="I238" s="218"/>
      <c r="J238" s="219">
        <f>ROUND(I238*H238,2)</f>
        <v>0</v>
      </c>
      <c r="K238" s="215" t="s">
        <v>729</v>
      </c>
      <c r="L238" s="45"/>
      <c r="M238" s="220" t="s">
        <v>19</v>
      </c>
      <c r="N238" s="221" t="s">
        <v>43</v>
      </c>
      <c r="O238" s="85"/>
      <c r="P238" s="222">
        <f>O238*H238</f>
        <v>0</v>
      </c>
      <c r="Q238" s="222">
        <v>0</v>
      </c>
      <c r="R238" s="222">
        <f>Q238*H238</f>
        <v>0</v>
      </c>
      <c r="S238" s="222">
        <v>0.002</v>
      </c>
      <c r="T238" s="223">
        <f>S238*H238</f>
        <v>0.002</v>
      </c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R238" s="224" t="s">
        <v>422</v>
      </c>
      <c r="AT238" s="224" t="s">
        <v>159</v>
      </c>
      <c r="AU238" s="224" t="s">
        <v>81</v>
      </c>
      <c r="AY238" s="18" t="s">
        <v>156</v>
      </c>
      <c r="BE238" s="225">
        <f>IF(N238="základní",J238,0)</f>
        <v>0</v>
      </c>
      <c r="BF238" s="225">
        <f>IF(N238="snížená",J238,0)</f>
        <v>0</v>
      </c>
      <c r="BG238" s="225">
        <f>IF(N238="zákl. přenesená",J238,0)</f>
        <v>0</v>
      </c>
      <c r="BH238" s="225">
        <f>IF(N238="sníž. přenesená",J238,0)</f>
        <v>0</v>
      </c>
      <c r="BI238" s="225">
        <f>IF(N238="nulová",J238,0)</f>
        <v>0</v>
      </c>
      <c r="BJ238" s="18" t="s">
        <v>79</v>
      </c>
      <c r="BK238" s="225">
        <f>ROUND(I238*H238,2)</f>
        <v>0</v>
      </c>
      <c r="BL238" s="18" t="s">
        <v>422</v>
      </c>
      <c r="BM238" s="224" t="s">
        <v>1186</v>
      </c>
    </row>
    <row r="239" spans="1:65" s="2" customFormat="1" ht="12">
      <c r="A239" s="39"/>
      <c r="B239" s="40"/>
      <c r="C239" s="213" t="s">
        <v>486</v>
      </c>
      <c r="D239" s="213" t="s">
        <v>159</v>
      </c>
      <c r="E239" s="214" t="s">
        <v>938</v>
      </c>
      <c r="F239" s="215" t="s">
        <v>939</v>
      </c>
      <c r="G239" s="216" t="s">
        <v>172</v>
      </c>
      <c r="H239" s="217">
        <v>1</v>
      </c>
      <c r="I239" s="218"/>
      <c r="J239" s="219">
        <f>ROUND(I239*H239,2)</f>
        <v>0</v>
      </c>
      <c r="K239" s="215" t="s">
        <v>729</v>
      </c>
      <c r="L239" s="45"/>
      <c r="M239" s="220" t="s">
        <v>19</v>
      </c>
      <c r="N239" s="221" t="s">
        <v>43</v>
      </c>
      <c r="O239" s="85"/>
      <c r="P239" s="222">
        <f>O239*H239</f>
        <v>0</v>
      </c>
      <c r="Q239" s="222">
        <v>0</v>
      </c>
      <c r="R239" s="222">
        <f>Q239*H239</f>
        <v>0</v>
      </c>
      <c r="S239" s="222">
        <v>5E-05</v>
      </c>
      <c r="T239" s="223">
        <f>S239*H239</f>
        <v>5E-05</v>
      </c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R239" s="224" t="s">
        <v>422</v>
      </c>
      <c r="AT239" s="224" t="s">
        <v>159</v>
      </c>
      <c r="AU239" s="224" t="s">
        <v>81</v>
      </c>
      <c r="AY239" s="18" t="s">
        <v>156</v>
      </c>
      <c r="BE239" s="225">
        <f>IF(N239="základní",J239,0)</f>
        <v>0</v>
      </c>
      <c r="BF239" s="225">
        <f>IF(N239="snížená",J239,0)</f>
        <v>0</v>
      </c>
      <c r="BG239" s="225">
        <f>IF(N239="zákl. přenesená",J239,0)</f>
        <v>0</v>
      </c>
      <c r="BH239" s="225">
        <f>IF(N239="sníž. přenesená",J239,0)</f>
        <v>0</v>
      </c>
      <c r="BI239" s="225">
        <f>IF(N239="nulová",J239,0)</f>
        <v>0</v>
      </c>
      <c r="BJ239" s="18" t="s">
        <v>79</v>
      </c>
      <c r="BK239" s="225">
        <f>ROUND(I239*H239,2)</f>
        <v>0</v>
      </c>
      <c r="BL239" s="18" t="s">
        <v>422</v>
      </c>
      <c r="BM239" s="224" t="s">
        <v>1187</v>
      </c>
    </row>
    <row r="240" spans="1:65" s="2" customFormat="1" ht="12">
      <c r="A240" s="39"/>
      <c r="B240" s="40"/>
      <c r="C240" s="213" t="s">
        <v>488</v>
      </c>
      <c r="D240" s="213" t="s">
        <v>159</v>
      </c>
      <c r="E240" s="214" t="s">
        <v>941</v>
      </c>
      <c r="F240" s="215" t="s">
        <v>942</v>
      </c>
      <c r="G240" s="216" t="s">
        <v>172</v>
      </c>
      <c r="H240" s="217">
        <v>1</v>
      </c>
      <c r="I240" s="218"/>
      <c r="J240" s="219">
        <f>ROUND(I240*H240,2)</f>
        <v>0</v>
      </c>
      <c r="K240" s="215" t="s">
        <v>729</v>
      </c>
      <c r="L240" s="45"/>
      <c r="M240" s="220" t="s">
        <v>19</v>
      </c>
      <c r="N240" s="221" t="s">
        <v>43</v>
      </c>
      <c r="O240" s="85"/>
      <c r="P240" s="222">
        <f>O240*H240</f>
        <v>0</v>
      </c>
      <c r="Q240" s="222">
        <v>0</v>
      </c>
      <c r="R240" s="222">
        <f>Q240*H240</f>
        <v>0</v>
      </c>
      <c r="S240" s="222">
        <v>0.003</v>
      </c>
      <c r="T240" s="223">
        <f>S240*H240</f>
        <v>0.003</v>
      </c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R240" s="224" t="s">
        <v>422</v>
      </c>
      <c r="AT240" s="224" t="s">
        <v>159</v>
      </c>
      <c r="AU240" s="224" t="s">
        <v>81</v>
      </c>
      <c r="AY240" s="18" t="s">
        <v>156</v>
      </c>
      <c r="BE240" s="225">
        <f>IF(N240="základní",J240,0)</f>
        <v>0</v>
      </c>
      <c r="BF240" s="225">
        <f>IF(N240="snížená",J240,0)</f>
        <v>0</v>
      </c>
      <c r="BG240" s="225">
        <f>IF(N240="zákl. přenesená",J240,0)</f>
        <v>0</v>
      </c>
      <c r="BH240" s="225">
        <f>IF(N240="sníž. přenesená",J240,0)</f>
        <v>0</v>
      </c>
      <c r="BI240" s="225">
        <f>IF(N240="nulová",J240,0)</f>
        <v>0</v>
      </c>
      <c r="BJ240" s="18" t="s">
        <v>79</v>
      </c>
      <c r="BK240" s="225">
        <f>ROUND(I240*H240,2)</f>
        <v>0</v>
      </c>
      <c r="BL240" s="18" t="s">
        <v>422</v>
      </c>
      <c r="BM240" s="224" t="s">
        <v>1188</v>
      </c>
    </row>
    <row r="241" spans="1:65" s="2" customFormat="1" ht="12">
      <c r="A241" s="39"/>
      <c r="B241" s="40"/>
      <c r="C241" s="213" t="s">
        <v>492</v>
      </c>
      <c r="D241" s="213" t="s">
        <v>159</v>
      </c>
      <c r="E241" s="214" t="s">
        <v>944</v>
      </c>
      <c r="F241" s="215" t="s">
        <v>945</v>
      </c>
      <c r="G241" s="216" t="s">
        <v>207</v>
      </c>
      <c r="H241" s="217">
        <v>5</v>
      </c>
      <c r="I241" s="218"/>
      <c r="J241" s="219">
        <f>ROUND(I241*H241,2)</f>
        <v>0</v>
      </c>
      <c r="K241" s="215" t="s">
        <v>729</v>
      </c>
      <c r="L241" s="45"/>
      <c r="M241" s="220" t="s">
        <v>19</v>
      </c>
      <c r="N241" s="221" t="s">
        <v>43</v>
      </c>
      <c r="O241" s="85"/>
      <c r="P241" s="222">
        <f>O241*H241</f>
        <v>0</v>
      </c>
      <c r="Q241" s="222">
        <v>0</v>
      </c>
      <c r="R241" s="222">
        <f>Q241*H241</f>
        <v>0</v>
      </c>
      <c r="S241" s="222">
        <v>0.0035</v>
      </c>
      <c r="T241" s="223">
        <f>S241*H241</f>
        <v>0.0175</v>
      </c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R241" s="224" t="s">
        <v>422</v>
      </c>
      <c r="AT241" s="224" t="s">
        <v>159</v>
      </c>
      <c r="AU241" s="224" t="s">
        <v>81</v>
      </c>
      <c r="AY241" s="18" t="s">
        <v>156</v>
      </c>
      <c r="BE241" s="225">
        <f>IF(N241="základní",J241,0)</f>
        <v>0</v>
      </c>
      <c r="BF241" s="225">
        <f>IF(N241="snížená",J241,0)</f>
        <v>0</v>
      </c>
      <c r="BG241" s="225">
        <f>IF(N241="zákl. přenesená",J241,0)</f>
        <v>0</v>
      </c>
      <c r="BH241" s="225">
        <f>IF(N241="sníž. přenesená",J241,0)</f>
        <v>0</v>
      </c>
      <c r="BI241" s="225">
        <f>IF(N241="nulová",J241,0)</f>
        <v>0</v>
      </c>
      <c r="BJ241" s="18" t="s">
        <v>79</v>
      </c>
      <c r="BK241" s="225">
        <f>ROUND(I241*H241,2)</f>
        <v>0</v>
      </c>
      <c r="BL241" s="18" t="s">
        <v>422</v>
      </c>
      <c r="BM241" s="224" t="s">
        <v>1189</v>
      </c>
    </row>
    <row r="242" spans="1:65" s="2" customFormat="1" ht="12">
      <c r="A242" s="39"/>
      <c r="B242" s="40"/>
      <c r="C242" s="213" t="s">
        <v>496</v>
      </c>
      <c r="D242" s="213" t="s">
        <v>159</v>
      </c>
      <c r="E242" s="214" t="s">
        <v>947</v>
      </c>
      <c r="F242" s="215" t="s">
        <v>948</v>
      </c>
      <c r="G242" s="216" t="s">
        <v>207</v>
      </c>
      <c r="H242" s="217">
        <v>15</v>
      </c>
      <c r="I242" s="218"/>
      <c r="J242" s="219">
        <f>ROUND(I242*H242,2)</f>
        <v>0</v>
      </c>
      <c r="K242" s="215" t="s">
        <v>729</v>
      </c>
      <c r="L242" s="45"/>
      <c r="M242" s="227" t="s">
        <v>19</v>
      </c>
      <c r="N242" s="228" t="s">
        <v>43</v>
      </c>
      <c r="O242" s="229"/>
      <c r="P242" s="230">
        <f>O242*H242</f>
        <v>0</v>
      </c>
      <c r="Q242" s="230">
        <v>0</v>
      </c>
      <c r="R242" s="230">
        <f>Q242*H242</f>
        <v>0</v>
      </c>
      <c r="S242" s="230">
        <v>0.01</v>
      </c>
      <c r="T242" s="231">
        <f>S242*H242</f>
        <v>0.15</v>
      </c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R242" s="224" t="s">
        <v>422</v>
      </c>
      <c r="AT242" s="224" t="s">
        <v>159</v>
      </c>
      <c r="AU242" s="224" t="s">
        <v>81</v>
      </c>
      <c r="AY242" s="18" t="s">
        <v>156</v>
      </c>
      <c r="BE242" s="225">
        <f>IF(N242="základní",J242,0)</f>
        <v>0</v>
      </c>
      <c r="BF242" s="225">
        <f>IF(N242="snížená",J242,0)</f>
        <v>0</v>
      </c>
      <c r="BG242" s="225">
        <f>IF(N242="zákl. přenesená",J242,0)</f>
        <v>0</v>
      </c>
      <c r="BH242" s="225">
        <f>IF(N242="sníž. přenesená",J242,0)</f>
        <v>0</v>
      </c>
      <c r="BI242" s="225">
        <f>IF(N242="nulová",J242,0)</f>
        <v>0</v>
      </c>
      <c r="BJ242" s="18" t="s">
        <v>79</v>
      </c>
      <c r="BK242" s="225">
        <f>ROUND(I242*H242,2)</f>
        <v>0</v>
      </c>
      <c r="BL242" s="18" t="s">
        <v>422</v>
      </c>
      <c r="BM242" s="224" t="s">
        <v>1190</v>
      </c>
    </row>
    <row r="243" spans="1:31" s="2" customFormat="1" ht="6.95" customHeight="1">
      <c r="A243" s="39"/>
      <c r="B243" s="60"/>
      <c r="C243" s="61"/>
      <c r="D243" s="61"/>
      <c r="E243" s="61"/>
      <c r="F243" s="61"/>
      <c r="G243" s="61"/>
      <c r="H243" s="61"/>
      <c r="I243" s="61"/>
      <c r="J243" s="61"/>
      <c r="K243" s="61"/>
      <c r="L243" s="45"/>
      <c r="M243" s="39"/>
      <c r="O243" s="39"/>
      <c r="P243" s="39"/>
      <c r="Q243" s="39"/>
      <c r="R243" s="39"/>
      <c r="S243" s="39"/>
      <c r="T243" s="39"/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</row>
  </sheetData>
  <sheetProtection password="CC35" sheet="1" objects="1" scenarios="1" formatColumns="0" formatRows="0" autoFilter="0"/>
  <autoFilter ref="C100:K242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9:H89"/>
    <mergeCell ref="E91:H91"/>
    <mergeCell ref="E93:H9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1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100</v>
      </c>
    </row>
    <row r="3" spans="2:46" s="1" customFormat="1" ht="6.95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21"/>
      <c r="AT3" s="18" t="s">
        <v>81</v>
      </c>
    </row>
    <row r="4" spans="2:46" s="1" customFormat="1" ht="24.95" customHeight="1">
      <c r="B4" s="21"/>
      <c r="D4" s="141" t="s">
        <v>117</v>
      </c>
      <c r="L4" s="21"/>
      <c r="M4" s="14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3" t="s">
        <v>16</v>
      </c>
      <c r="L6" s="21"/>
    </row>
    <row r="7" spans="2:12" s="1" customFormat="1" ht="26.25" customHeight="1">
      <c r="B7" s="21"/>
      <c r="E7" s="144" t="str">
        <f>'Rekapitulace stavby'!K6</f>
        <v>MODERNIZACE ODBORNÝCH UČEBEN ZŠ ANTONÍNA SOVY, ČESKÁ LÍPA</v>
      </c>
      <c r="F7" s="143"/>
      <c r="G7" s="143"/>
      <c r="H7" s="143"/>
      <c r="L7" s="21"/>
    </row>
    <row r="8" spans="2:12" s="1" customFormat="1" ht="12" customHeight="1">
      <c r="B8" s="21"/>
      <c r="D8" s="143" t="s">
        <v>118</v>
      </c>
      <c r="L8" s="21"/>
    </row>
    <row r="9" spans="1:31" s="2" customFormat="1" ht="16.5" customHeight="1">
      <c r="A9" s="39"/>
      <c r="B9" s="45"/>
      <c r="C9" s="39"/>
      <c r="D9" s="39"/>
      <c r="E9" s="144" t="s">
        <v>1191</v>
      </c>
      <c r="F9" s="39"/>
      <c r="G9" s="39"/>
      <c r="H9" s="39"/>
      <c r="I9" s="39"/>
      <c r="J9" s="39"/>
      <c r="K9" s="39"/>
      <c r="L9" s="14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43" t="s">
        <v>120</v>
      </c>
      <c r="E10" s="39"/>
      <c r="F10" s="39"/>
      <c r="G10" s="39"/>
      <c r="H10" s="39"/>
      <c r="I10" s="39"/>
      <c r="J10" s="39"/>
      <c r="K10" s="39"/>
      <c r="L10" s="14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46" t="s">
        <v>1192</v>
      </c>
      <c r="F11" s="39"/>
      <c r="G11" s="39"/>
      <c r="H11" s="39"/>
      <c r="I11" s="39"/>
      <c r="J11" s="39"/>
      <c r="K11" s="39"/>
      <c r="L11" s="14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14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43" t="s">
        <v>18</v>
      </c>
      <c r="E13" s="39"/>
      <c r="F13" s="134" t="s">
        <v>19</v>
      </c>
      <c r="G13" s="39"/>
      <c r="H13" s="39"/>
      <c r="I13" s="143" t="s">
        <v>20</v>
      </c>
      <c r="J13" s="134" t="s">
        <v>19</v>
      </c>
      <c r="K13" s="39"/>
      <c r="L13" s="14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3" t="s">
        <v>21</v>
      </c>
      <c r="E14" s="39"/>
      <c r="F14" s="134" t="s">
        <v>22</v>
      </c>
      <c r="G14" s="39"/>
      <c r="H14" s="39"/>
      <c r="I14" s="143" t="s">
        <v>23</v>
      </c>
      <c r="J14" s="147" t="str">
        <f>'Rekapitulace stavby'!AN8</f>
        <v>21. 1. 2021</v>
      </c>
      <c r="K14" s="39"/>
      <c r="L14" s="14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14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43" t="s">
        <v>25</v>
      </c>
      <c r="E16" s="39"/>
      <c r="F16" s="39"/>
      <c r="G16" s="39"/>
      <c r="H16" s="39"/>
      <c r="I16" s="143" t="s">
        <v>26</v>
      </c>
      <c r="J16" s="134" t="s">
        <v>19</v>
      </c>
      <c r="K16" s="39"/>
      <c r="L16" s="14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34" t="s">
        <v>27</v>
      </c>
      <c r="F17" s="39"/>
      <c r="G17" s="39"/>
      <c r="H17" s="39"/>
      <c r="I17" s="143" t="s">
        <v>28</v>
      </c>
      <c r="J17" s="134" t="s">
        <v>19</v>
      </c>
      <c r="K17" s="39"/>
      <c r="L17" s="14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14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43" t="s">
        <v>29</v>
      </c>
      <c r="E19" s="39"/>
      <c r="F19" s="39"/>
      <c r="G19" s="39"/>
      <c r="H19" s="39"/>
      <c r="I19" s="143" t="s">
        <v>26</v>
      </c>
      <c r="J19" s="34" t="str">
        <f>'Rekapitulace stavby'!AN13</f>
        <v>Vyplň údaj</v>
      </c>
      <c r="K19" s="39"/>
      <c r="L19" s="14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34"/>
      <c r="G20" s="134"/>
      <c r="H20" s="134"/>
      <c r="I20" s="143" t="s">
        <v>28</v>
      </c>
      <c r="J20" s="34" t="str">
        <f>'Rekapitulace stavby'!AN14</f>
        <v>Vyplň údaj</v>
      </c>
      <c r="K20" s="39"/>
      <c r="L20" s="14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14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43" t="s">
        <v>31</v>
      </c>
      <c r="E22" s="39"/>
      <c r="F22" s="39"/>
      <c r="G22" s="39"/>
      <c r="H22" s="39"/>
      <c r="I22" s="143" t="s">
        <v>26</v>
      </c>
      <c r="J22" s="134" t="str">
        <f>IF('Rekapitulace stavby'!AN16="","",'Rekapitulace stavby'!AN16)</f>
        <v/>
      </c>
      <c r="K22" s="39"/>
      <c r="L22" s="14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34" t="str">
        <f>IF('Rekapitulace stavby'!E17="","",'Rekapitulace stavby'!E17)</f>
        <v>Ing. Petr KUČERA</v>
      </c>
      <c r="F23" s="39"/>
      <c r="G23" s="39"/>
      <c r="H23" s="39"/>
      <c r="I23" s="143" t="s">
        <v>28</v>
      </c>
      <c r="J23" s="134" t="str">
        <f>IF('Rekapitulace stavby'!AN17="","",'Rekapitulace stavby'!AN17)</f>
        <v/>
      </c>
      <c r="K23" s="39"/>
      <c r="L23" s="14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14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43" t="s">
        <v>34</v>
      </c>
      <c r="E25" s="39"/>
      <c r="F25" s="39"/>
      <c r="G25" s="39"/>
      <c r="H25" s="39"/>
      <c r="I25" s="143" t="s">
        <v>26</v>
      </c>
      <c r="J25" s="134" t="s">
        <v>19</v>
      </c>
      <c r="K25" s="39"/>
      <c r="L25" s="14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34" t="s">
        <v>35</v>
      </c>
      <c r="F26" s="39"/>
      <c r="G26" s="39"/>
      <c r="H26" s="39"/>
      <c r="I26" s="143" t="s">
        <v>28</v>
      </c>
      <c r="J26" s="134" t="s">
        <v>19</v>
      </c>
      <c r="K26" s="39"/>
      <c r="L26" s="14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145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43" t="s">
        <v>36</v>
      </c>
      <c r="E28" s="39"/>
      <c r="F28" s="39"/>
      <c r="G28" s="39"/>
      <c r="H28" s="39"/>
      <c r="I28" s="39"/>
      <c r="J28" s="39"/>
      <c r="K28" s="39"/>
      <c r="L28" s="14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48"/>
      <c r="B29" s="149"/>
      <c r="C29" s="148"/>
      <c r="D29" s="148"/>
      <c r="E29" s="150" t="s">
        <v>19</v>
      </c>
      <c r="F29" s="150"/>
      <c r="G29" s="150"/>
      <c r="H29" s="150"/>
      <c r="I29" s="148"/>
      <c r="J29" s="148"/>
      <c r="K29" s="148"/>
      <c r="L29" s="151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14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2"/>
      <c r="E31" s="152"/>
      <c r="F31" s="152"/>
      <c r="G31" s="152"/>
      <c r="H31" s="152"/>
      <c r="I31" s="152"/>
      <c r="J31" s="152"/>
      <c r="K31" s="152"/>
      <c r="L31" s="14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53" t="s">
        <v>38</v>
      </c>
      <c r="E32" s="39"/>
      <c r="F32" s="39"/>
      <c r="G32" s="39"/>
      <c r="H32" s="39"/>
      <c r="I32" s="39"/>
      <c r="J32" s="154">
        <f>ROUND(J99,2)</f>
        <v>0</v>
      </c>
      <c r="K32" s="39"/>
      <c r="L32" s="14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2"/>
      <c r="E33" s="152"/>
      <c r="F33" s="152"/>
      <c r="G33" s="152"/>
      <c r="H33" s="152"/>
      <c r="I33" s="152"/>
      <c r="J33" s="152"/>
      <c r="K33" s="152"/>
      <c r="L33" s="14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55" t="s">
        <v>40</v>
      </c>
      <c r="G34" s="39"/>
      <c r="H34" s="39"/>
      <c r="I34" s="155" t="s">
        <v>39</v>
      </c>
      <c r="J34" s="155" t="s">
        <v>41</v>
      </c>
      <c r="K34" s="39"/>
      <c r="L34" s="14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56" t="s">
        <v>42</v>
      </c>
      <c r="E35" s="143" t="s">
        <v>43</v>
      </c>
      <c r="F35" s="157">
        <f>ROUND((SUM(BE99:BE215)),2)</f>
        <v>0</v>
      </c>
      <c r="G35" s="39"/>
      <c r="H35" s="39"/>
      <c r="I35" s="158">
        <v>0.21</v>
      </c>
      <c r="J35" s="157">
        <f>ROUND(((SUM(BE99:BE215))*I35),2)</f>
        <v>0</v>
      </c>
      <c r="K35" s="39"/>
      <c r="L35" s="14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43" t="s">
        <v>44</v>
      </c>
      <c r="F36" s="157">
        <f>ROUND((SUM(BF99:BF215)),2)</f>
        <v>0</v>
      </c>
      <c r="G36" s="39"/>
      <c r="H36" s="39"/>
      <c r="I36" s="158">
        <v>0.15</v>
      </c>
      <c r="J36" s="157">
        <f>ROUND(((SUM(BF99:BF215))*I36),2)</f>
        <v>0</v>
      </c>
      <c r="K36" s="39"/>
      <c r="L36" s="14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3" t="s">
        <v>45</v>
      </c>
      <c r="F37" s="157">
        <f>ROUND((SUM(BG99:BG215)),2)</f>
        <v>0</v>
      </c>
      <c r="G37" s="39"/>
      <c r="H37" s="39"/>
      <c r="I37" s="158">
        <v>0.21</v>
      </c>
      <c r="J37" s="157">
        <f>0</f>
        <v>0</v>
      </c>
      <c r="K37" s="39"/>
      <c r="L37" s="14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43" t="s">
        <v>46</v>
      </c>
      <c r="F38" s="157">
        <f>ROUND((SUM(BH99:BH215)),2)</f>
        <v>0</v>
      </c>
      <c r="G38" s="39"/>
      <c r="H38" s="39"/>
      <c r="I38" s="158">
        <v>0.15</v>
      </c>
      <c r="J38" s="157">
        <f>0</f>
        <v>0</v>
      </c>
      <c r="K38" s="39"/>
      <c r="L38" s="14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43" t="s">
        <v>47</v>
      </c>
      <c r="F39" s="157">
        <f>ROUND((SUM(BI99:BI215)),2)</f>
        <v>0</v>
      </c>
      <c r="G39" s="39"/>
      <c r="H39" s="39"/>
      <c r="I39" s="158">
        <v>0</v>
      </c>
      <c r="J39" s="157">
        <f>0</f>
        <v>0</v>
      </c>
      <c r="K39" s="39"/>
      <c r="L39" s="14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14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59"/>
      <c r="D41" s="160" t="s">
        <v>48</v>
      </c>
      <c r="E41" s="161"/>
      <c r="F41" s="161"/>
      <c r="G41" s="162" t="s">
        <v>49</v>
      </c>
      <c r="H41" s="163" t="s">
        <v>50</v>
      </c>
      <c r="I41" s="161"/>
      <c r="J41" s="164">
        <f>SUM(J32:J39)</f>
        <v>0</v>
      </c>
      <c r="K41" s="165"/>
      <c r="L41" s="145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166"/>
      <c r="C42" s="167"/>
      <c r="D42" s="167"/>
      <c r="E42" s="167"/>
      <c r="F42" s="167"/>
      <c r="G42" s="167"/>
      <c r="H42" s="167"/>
      <c r="I42" s="167"/>
      <c r="J42" s="167"/>
      <c r="K42" s="167"/>
      <c r="L42" s="145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6" spans="1:31" s="2" customFormat="1" ht="6.95" customHeight="1">
      <c r="A46" s="39"/>
      <c r="B46" s="168"/>
      <c r="C46" s="169"/>
      <c r="D46" s="169"/>
      <c r="E46" s="169"/>
      <c r="F46" s="169"/>
      <c r="G46" s="169"/>
      <c r="H46" s="169"/>
      <c r="I46" s="169"/>
      <c r="J46" s="169"/>
      <c r="K46" s="169"/>
      <c r="L46" s="14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24.95" customHeight="1">
      <c r="A47" s="39"/>
      <c r="B47" s="40"/>
      <c r="C47" s="24" t="s">
        <v>124</v>
      </c>
      <c r="D47" s="41"/>
      <c r="E47" s="41"/>
      <c r="F47" s="41"/>
      <c r="G47" s="41"/>
      <c r="H47" s="41"/>
      <c r="I47" s="41"/>
      <c r="J47" s="41"/>
      <c r="K47" s="41"/>
      <c r="L47" s="14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14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16</v>
      </c>
      <c r="D49" s="41"/>
      <c r="E49" s="41"/>
      <c r="F49" s="41"/>
      <c r="G49" s="41"/>
      <c r="H49" s="41"/>
      <c r="I49" s="41"/>
      <c r="J49" s="41"/>
      <c r="K49" s="41"/>
      <c r="L49" s="14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26.25" customHeight="1">
      <c r="A50" s="39"/>
      <c r="B50" s="40"/>
      <c r="C50" s="41"/>
      <c r="D50" s="41"/>
      <c r="E50" s="170" t="str">
        <f>E7</f>
        <v>MODERNIZACE ODBORNÝCH UČEBEN ZŠ ANTONÍNA SOVY, ČESKÁ LÍPA</v>
      </c>
      <c r="F50" s="33"/>
      <c r="G50" s="33"/>
      <c r="H50" s="33"/>
      <c r="I50" s="41"/>
      <c r="J50" s="41"/>
      <c r="K50" s="41"/>
      <c r="L50" s="14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2:12" s="1" customFormat="1" ht="12" customHeight="1">
      <c r="B51" s="22"/>
      <c r="C51" s="33" t="s">
        <v>118</v>
      </c>
      <c r="D51" s="23"/>
      <c r="E51" s="23"/>
      <c r="F51" s="23"/>
      <c r="G51" s="23"/>
      <c r="H51" s="23"/>
      <c r="I51" s="23"/>
      <c r="J51" s="23"/>
      <c r="K51" s="23"/>
      <c r="L51" s="21"/>
    </row>
    <row r="52" spans="1:31" s="2" customFormat="1" ht="16.5" customHeight="1">
      <c r="A52" s="39"/>
      <c r="B52" s="40"/>
      <c r="C52" s="41"/>
      <c r="D52" s="41"/>
      <c r="E52" s="170" t="s">
        <v>1191</v>
      </c>
      <c r="F52" s="41"/>
      <c r="G52" s="41"/>
      <c r="H52" s="41"/>
      <c r="I52" s="41"/>
      <c r="J52" s="41"/>
      <c r="K52" s="41"/>
      <c r="L52" s="14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12" customHeight="1">
      <c r="A53" s="39"/>
      <c r="B53" s="40"/>
      <c r="C53" s="33" t="s">
        <v>120</v>
      </c>
      <c r="D53" s="41"/>
      <c r="E53" s="41"/>
      <c r="F53" s="41"/>
      <c r="G53" s="41"/>
      <c r="H53" s="41"/>
      <c r="I53" s="41"/>
      <c r="J53" s="41"/>
      <c r="K53" s="41"/>
      <c r="L53" s="14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6.5" customHeight="1">
      <c r="A54" s="39"/>
      <c r="B54" s="40"/>
      <c r="C54" s="41"/>
      <c r="D54" s="41"/>
      <c r="E54" s="70" t="str">
        <f>E11</f>
        <v>POČÍTAČE - POČÍTAČE UČEBNA POČÍTAČŮ</v>
      </c>
      <c r="F54" s="41"/>
      <c r="G54" s="41"/>
      <c r="H54" s="41"/>
      <c r="I54" s="41"/>
      <c r="J54" s="41"/>
      <c r="K54" s="41"/>
      <c r="L54" s="14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6.95" customHeight="1">
      <c r="A55" s="39"/>
      <c r="B55" s="40"/>
      <c r="C55" s="41"/>
      <c r="D55" s="41"/>
      <c r="E55" s="41"/>
      <c r="F55" s="41"/>
      <c r="G55" s="41"/>
      <c r="H55" s="41"/>
      <c r="I55" s="41"/>
      <c r="J55" s="41"/>
      <c r="K55" s="41"/>
      <c r="L55" s="14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2" customHeight="1">
      <c r="A56" s="39"/>
      <c r="B56" s="40"/>
      <c r="C56" s="33" t="s">
        <v>21</v>
      </c>
      <c r="D56" s="41"/>
      <c r="E56" s="41"/>
      <c r="F56" s="28" t="str">
        <f>F14</f>
        <v>ČESKÁ LÍPA</v>
      </c>
      <c r="G56" s="41"/>
      <c r="H56" s="41"/>
      <c r="I56" s="33" t="s">
        <v>23</v>
      </c>
      <c r="J56" s="73" t="str">
        <f>IF(J14="","",J14)</f>
        <v>21. 1. 2021</v>
      </c>
      <c r="K56" s="41"/>
      <c r="L56" s="14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6.95" customHeight="1">
      <c r="A57" s="39"/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14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5.15" customHeight="1">
      <c r="A58" s="39"/>
      <c r="B58" s="40"/>
      <c r="C58" s="33" t="s">
        <v>25</v>
      </c>
      <c r="D58" s="41"/>
      <c r="E58" s="41"/>
      <c r="F58" s="28" t="str">
        <f>E17</f>
        <v>ZŠ SLOVANKA, ČESKÁ LÍPA</v>
      </c>
      <c r="G58" s="41"/>
      <c r="H58" s="41"/>
      <c r="I58" s="33" t="s">
        <v>31</v>
      </c>
      <c r="J58" s="37" t="str">
        <f>E23</f>
        <v>Ing. Petr KUČERA</v>
      </c>
      <c r="K58" s="41"/>
      <c r="L58" s="14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31" s="2" customFormat="1" ht="15.15" customHeight="1">
      <c r="A59" s="39"/>
      <c r="B59" s="40"/>
      <c r="C59" s="33" t="s">
        <v>29</v>
      </c>
      <c r="D59" s="41"/>
      <c r="E59" s="41"/>
      <c r="F59" s="28" t="str">
        <f>IF(E20="","",E20)</f>
        <v>Vyplň údaj</v>
      </c>
      <c r="G59" s="41"/>
      <c r="H59" s="41"/>
      <c r="I59" s="33" t="s">
        <v>34</v>
      </c>
      <c r="J59" s="37" t="str">
        <f>E26</f>
        <v xml:space="preserve">Jaroslav VALENTA                    </v>
      </c>
      <c r="K59" s="41"/>
      <c r="L59" s="14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pans="1:31" s="2" customFormat="1" ht="10.3" customHeight="1">
      <c r="A60" s="39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145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pans="1:31" s="2" customFormat="1" ht="29.25" customHeight="1">
      <c r="A61" s="39"/>
      <c r="B61" s="40"/>
      <c r="C61" s="171" t="s">
        <v>125</v>
      </c>
      <c r="D61" s="172"/>
      <c r="E61" s="172"/>
      <c r="F61" s="172"/>
      <c r="G61" s="172"/>
      <c r="H61" s="172"/>
      <c r="I61" s="172"/>
      <c r="J61" s="173" t="s">
        <v>126</v>
      </c>
      <c r="K61" s="172"/>
      <c r="L61" s="145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1:31" s="2" customFormat="1" ht="10.3" customHeight="1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145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pans="1:47" s="2" customFormat="1" ht="22.8" customHeight="1">
      <c r="A63" s="39"/>
      <c r="B63" s="40"/>
      <c r="C63" s="174" t="s">
        <v>70</v>
      </c>
      <c r="D63" s="41"/>
      <c r="E63" s="41"/>
      <c r="F63" s="41"/>
      <c r="G63" s="41"/>
      <c r="H63" s="41"/>
      <c r="I63" s="41"/>
      <c r="J63" s="103">
        <f>J99</f>
        <v>0</v>
      </c>
      <c r="K63" s="41"/>
      <c r="L63" s="145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U63" s="18" t="s">
        <v>127</v>
      </c>
    </row>
    <row r="64" spans="1:31" s="9" customFormat="1" ht="24.95" customHeight="1">
      <c r="A64" s="9"/>
      <c r="B64" s="175"/>
      <c r="C64" s="176"/>
      <c r="D64" s="177" t="s">
        <v>128</v>
      </c>
      <c r="E64" s="178"/>
      <c r="F64" s="178"/>
      <c r="G64" s="178"/>
      <c r="H64" s="178"/>
      <c r="I64" s="178"/>
      <c r="J64" s="179">
        <f>J100</f>
        <v>0</v>
      </c>
      <c r="K64" s="176"/>
      <c r="L64" s="180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1"/>
      <c r="C65" s="126"/>
      <c r="D65" s="182" t="s">
        <v>129</v>
      </c>
      <c r="E65" s="183"/>
      <c r="F65" s="183"/>
      <c r="G65" s="183"/>
      <c r="H65" s="183"/>
      <c r="I65" s="183"/>
      <c r="J65" s="184">
        <f>J101</f>
        <v>0</v>
      </c>
      <c r="K65" s="126"/>
      <c r="L65" s="185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1"/>
      <c r="C66" s="126"/>
      <c r="D66" s="182" t="s">
        <v>130</v>
      </c>
      <c r="E66" s="183"/>
      <c r="F66" s="183"/>
      <c r="G66" s="183"/>
      <c r="H66" s="183"/>
      <c r="I66" s="183"/>
      <c r="J66" s="184">
        <f>J108</f>
        <v>0</v>
      </c>
      <c r="K66" s="126"/>
      <c r="L66" s="185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1"/>
      <c r="C67" s="126"/>
      <c r="D67" s="182" t="s">
        <v>131</v>
      </c>
      <c r="E67" s="183"/>
      <c r="F67" s="183"/>
      <c r="G67" s="183"/>
      <c r="H67" s="183"/>
      <c r="I67" s="183"/>
      <c r="J67" s="184">
        <f>J119</f>
        <v>0</v>
      </c>
      <c r="K67" s="126"/>
      <c r="L67" s="185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1"/>
      <c r="C68" s="126"/>
      <c r="D68" s="182" t="s">
        <v>132</v>
      </c>
      <c r="E68" s="183"/>
      <c r="F68" s="183"/>
      <c r="G68" s="183"/>
      <c r="H68" s="183"/>
      <c r="I68" s="183"/>
      <c r="J68" s="184">
        <f>J125</f>
        <v>0</v>
      </c>
      <c r="K68" s="126"/>
      <c r="L68" s="185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9" customFormat="1" ht="24.95" customHeight="1">
      <c r="A69" s="9"/>
      <c r="B69" s="175"/>
      <c r="C69" s="176"/>
      <c r="D69" s="177" t="s">
        <v>953</v>
      </c>
      <c r="E69" s="178"/>
      <c r="F69" s="178"/>
      <c r="G69" s="178"/>
      <c r="H69" s="178"/>
      <c r="I69" s="178"/>
      <c r="J69" s="179">
        <f>J127</f>
        <v>0</v>
      </c>
      <c r="K69" s="176"/>
      <c r="L69" s="180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pans="1:31" s="10" customFormat="1" ht="19.9" customHeight="1">
      <c r="A70" s="10"/>
      <c r="B70" s="181"/>
      <c r="C70" s="126"/>
      <c r="D70" s="182" t="s">
        <v>954</v>
      </c>
      <c r="E70" s="183"/>
      <c r="F70" s="183"/>
      <c r="G70" s="183"/>
      <c r="H70" s="183"/>
      <c r="I70" s="183"/>
      <c r="J70" s="184">
        <f>J128</f>
        <v>0</v>
      </c>
      <c r="K70" s="126"/>
      <c r="L70" s="185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81"/>
      <c r="C71" s="126"/>
      <c r="D71" s="182" t="s">
        <v>140</v>
      </c>
      <c r="E71" s="183"/>
      <c r="F71" s="183"/>
      <c r="G71" s="183"/>
      <c r="H71" s="183"/>
      <c r="I71" s="183"/>
      <c r="J71" s="184">
        <f>J142</f>
        <v>0</v>
      </c>
      <c r="K71" s="126"/>
      <c r="L71" s="185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81"/>
      <c r="C72" s="126"/>
      <c r="D72" s="182" t="s">
        <v>139</v>
      </c>
      <c r="E72" s="183"/>
      <c r="F72" s="183"/>
      <c r="G72" s="183"/>
      <c r="H72" s="183"/>
      <c r="I72" s="183"/>
      <c r="J72" s="184">
        <f>J163</f>
        <v>0</v>
      </c>
      <c r="K72" s="126"/>
      <c r="L72" s="185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9" customFormat="1" ht="24.95" customHeight="1">
      <c r="A73" s="9"/>
      <c r="B73" s="175"/>
      <c r="C73" s="176"/>
      <c r="D73" s="177" t="s">
        <v>133</v>
      </c>
      <c r="E73" s="178"/>
      <c r="F73" s="178"/>
      <c r="G73" s="178"/>
      <c r="H73" s="178"/>
      <c r="I73" s="178"/>
      <c r="J73" s="179">
        <f>J175</f>
        <v>0</v>
      </c>
      <c r="K73" s="176"/>
      <c r="L73" s="180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</row>
    <row r="74" spans="1:31" s="10" customFormat="1" ht="19.9" customHeight="1">
      <c r="A74" s="10"/>
      <c r="B74" s="181"/>
      <c r="C74" s="126"/>
      <c r="D74" s="182" t="s">
        <v>134</v>
      </c>
      <c r="E74" s="183"/>
      <c r="F74" s="183"/>
      <c r="G74" s="183"/>
      <c r="H74" s="183"/>
      <c r="I74" s="183"/>
      <c r="J74" s="184">
        <f>J176</f>
        <v>0</v>
      </c>
      <c r="K74" s="126"/>
      <c r="L74" s="185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0" customFormat="1" ht="19.9" customHeight="1">
      <c r="A75" s="10"/>
      <c r="B75" s="181"/>
      <c r="C75" s="126"/>
      <c r="D75" s="182" t="s">
        <v>135</v>
      </c>
      <c r="E75" s="183"/>
      <c r="F75" s="183"/>
      <c r="G75" s="183"/>
      <c r="H75" s="183"/>
      <c r="I75" s="183"/>
      <c r="J75" s="184">
        <f>J182</f>
        <v>0</v>
      </c>
      <c r="K75" s="126"/>
      <c r="L75" s="185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10" customFormat="1" ht="19.9" customHeight="1">
      <c r="A76" s="10"/>
      <c r="B76" s="181"/>
      <c r="C76" s="126"/>
      <c r="D76" s="182" t="s">
        <v>136</v>
      </c>
      <c r="E76" s="183"/>
      <c r="F76" s="183"/>
      <c r="G76" s="183"/>
      <c r="H76" s="183"/>
      <c r="I76" s="183"/>
      <c r="J76" s="184">
        <f>J198</f>
        <v>0</v>
      </c>
      <c r="K76" s="126"/>
      <c r="L76" s="185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1:31" s="10" customFormat="1" ht="19.9" customHeight="1">
      <c r="A77" s="10"/>
      <c r="B77" s="181"/>
      <c r="C77" s="126"/>
      <c r="D77" s="182" t="s">
        <v>137</v>
      </c>
      <c r="E77" s="183"/>
      <c r="F77" s="183"/>
      <c r="G77" s="183"/>
      <c r="H77" s="183"/>
      <c r="I77" s="183"/>
      <c r="J77" s="184">
        <f>J207</f>
        <v>0</v>
      </c>
      <c r="K77" s="126"/>
      <c r="L77" s="185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1:31" s="2" customFormat="1" ht="21.8" customHeight="1">
      <c r="A78" s="39"/>
      <c r="B78" s="40"/>
      <c r="C78" s="41"/>
      <c r="D78" s="41"/>
      <c r="E78" s="41"/>
      <c r="F78" s="41"/>
      <c r="G78" s="41"/>
      <c r="H78" s="41"/>
      <c r="I78" s="41"/>
      <c r="J78" s="41"/>
      <c r="K78" s="41"/>
      <c r="L78" s="14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6.95" customHeight="1">
      <c r="A79" s="39"/>
      <c r="B79" s="60"/>
      <c r="C79" s="61"/>
      <c r="D79" s="61"/>
      <c r="E79" s="61"/>
      <c r="F79" s="61"/>
      <c r="G79" s="61"/>
      <c r="H79" s="61"/>
      <c r="I79" s="61"/>
      <c r="J79" s="61"/>
      <c r="K79" s="61"/>
      <c r="L79" s="14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3" spans="1:31" s="2" customFormat="1" ht="6.95" customHeight="1">
      <c r="A83" s="39"/>
      <c r="B83" s="62"/>
      <c r="C83" s="63"/>
      <c r="D83" s="63"/>
      <c r="E83" s="63"/>
      <c r="F83" s="63"/>
      <c r="G83" s="63"/>
      <c r="H83" s="63"/>
      <c r="I83" s="63"/>
      <c r="J83" s="63"/>
      <c r="K83" s="63"/>
      <c r="L83" s="14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24.95" customHeight="1">
      <c r="A84" s="39"/>
      <c r="B84" s="40"/>
      <c r="C84" s="24" t="s">
        <v>141</v>
      </c>
      <c r="D84" s="41"/>
      <c r="E84" s="41"/>
      <c r="F84" s="41"/>
      <c r="G84" s="41"/>
      <c r="H84" s="41"/>
      <c r="I84" s="41"/>
      <c r="J84" s="41"/>
      <c r="K84" s="41"/>
      <c r="L84" s="14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6.95" customHeight="1">
      <c r="A85" s="39"/>
      <c r="B85" s="40"/>
      <c r="C85" s="41"/>
      <c r="D85" s="41"/>
      <c r="E85" s="41"/>
      <c r="F85" s="41"/>
      <c r="G85" s="41"/>
      <c r="H85" s="41"/>
      <c r="I85" s="41"/>
      <c r="J85" s="41"/>
      <c r="K85" s="41"/>
      <c r="L85" s="14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16</v>
      </c>
      <c r="D86" s="41"/>
      <c r="E86" s="41"/>
      <c r="F86" s="41"/>
      <c r="G86" s="41"/>
      <c r="H86" s="41"/>
      <c r="I86" s="41"/>
      <c r="J86" s="41"/>
      <c r="K86" s="41"/>
      <c r="L86" s="145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26.25" customHeight="1">
      <c r="A87" s="39"/>
      <c r="B87" s="40"/>
      <c r="C87" s="41"/>
      <c r="D87" s="41"/>
      <c r="E87" s="170" t="str">
        <f>E7</f>
        <v>MODERNIZACE ODBORNÝCH UČEBEN ZŠ ANTONÍNA SOVY, ČESKÁ LÍPA</v>
      </c>
      <c r="F87" s="33"/>
      <c r="G87" s="33"/>
      <c r="H87" s="33"/>
      <c r="I87" s="41"/>
      <c r="J87" s="41"/>
      <c r="K87" s="41"/>
      <c r="L87" s="145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2:12" s="1" customFormat="1" ht="12" customHeight="1">
      <c r="B88" s="22"/>
      <c r="C88" s="33" t="s">
        <v>118</v>
      </c>
      <c r="D88" s="23"/>
      <c r="E88" s="23"/>
      <c r="F88" s="23"/>
      <c r="G88" s="23"/>
      <c r="H88" s="23"/>
      <c r="I88" s="23"/>
      <c r="J88" s="23"/>
      <c r="K88" s="23"/>
      <c r="L88" s="21"/>
    </row>
    <row r="89" spans="1:31" s="2" customFormat="1" ht="16.5" customHeight="1">
      <c r="A89" s="39"/>
      <c r="B89" s="40"/>
      <c r="C89" s="41"/>
      <c r="D89" s="41"/>
      <c r="E89" s="170" t="s">
        <v>1191</v>
      </c>
      <c r="F89" s="41"/>
      <c r="G89" s="41"/>
      <c r="H89" s="41"/>
      <c r="I89" s="41"/>
      <c r="J89" s="41"/>
      <c r="K89" s="41"/>
      <c r="L89" s="145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12" customHeight="1">
      <c r="A90" s="39"/>
      <c r="B90" s="40"/>
      <c r="C90" s="33" t="s">
        <v>120</v>
      </c>
      <c r="D90" s="41"/>
      <c r="E90" s="41"/>
      <c r="F90" s="41"/>
      <c r="G90" s="41"/>
      <c r="H90" s="41"/>
      <c r="I90" s="41"/>
      <c r="J90" s="41"/>
      <c r="K90" s="41"/>
      <c r="L90" s="145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6.5" customHeight="1">
      <c r="A91" s="39"/>
      <c r="B91" s="40"/>
      <c r="C91" s="41"/>
      <c r="D91" s="41"/>
      <c r="E91" s="70" t="str">
        <f>E11</f>
        <v>POČÍTAČE - POČÍTAČE UČEBNA POČÍTAČŮ</v>
      </c>
      <c r="F91" s="41"/>
      <c r="G91" s="41"/>
      <c r="H91" s="41"/>
      <c r="I91" s="41"/>
      <c r="J91" s="41"/>
      <c r="K91" s="41"/>
      <c r="L91" s="145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145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2" customHeight="1">
      <c r="A93" s="39"/>
      <c r="B93" s="40"/>
      <c r="C93" s="33" t="s">
        <v>21</v>
      </c>
      <c r="D93" s="41"/>
      <c r="E93" s="41"/>
      <c r="F93" s="28" t="str">
        <f>F14</f>
        <v>ČESKÁ LÍPA</v>
      </c>
      <c r="G93" s="41"/>
      <c r="H93" s="41"/>
      <c r="I93" s="33" t="s">
        <v>23</v>
      </c>
      <c r="J93" s="73" t="str">
        <f>IF(J14="","",J14)</f>
        <v>21. 1. 2021</v>
      </c>
      <c r="K93" s="41"/>
      <c r="L93" s="145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6.95" customHeight="1">
      <c r="A94" s="39"/>
      <c r="B94" s="40"/>
      <c r="C94" s="41"/>
      <c r="D94" s="41"/>
      <c r="E94" s="41"/>
      <c r="F94" s="41"/>
      <c r="G94" s="41"/>
      <c r="H94" s="41"/>
      <c r="I94" s="41"/>
      <c r="J94" s="41"/>
      <c r="K94" s="41"/>
      <c r="L94" s="145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5.15" customHeight="1">
      <c r="A95" s="39"/>
      <c r="B95" s="40"/>
      <c r="C95" s="33" t="s">
        <v>25</v>
      </c>
      <c r="D95" s="41"/>
      <c r="E95" s="41"/>
      <c r="F95" s="28" t="str">
        <f>E17</f>
        <v>ZŠ SLOVANKA, ČESKÁ LÍPA</v>
      </c>
      <c r="G95" s="41"/>
      <c r="H95" s="41"/>
      <c r="I95" s="33" t="s">
        <v>31</v>
      </c>
      <c r="J95" s="37" t="str">
        <f>E23</f>
        <v>Ing. Petr KUČERA</v>
      </c>
      <c r="K95" s="41"/>
      <c r="L95" s="145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15.15" customHeight="1">
      <c r="A96" s="39"/>
      <c r="B96" s="40"/>
      <c r="C96" s="33" t="s">
        <v>29</v>
      </c>
      <c r="D96" s="41"/>
      <c r="E96" s="41"/>
      <c r="F96" s="28" t="str">
        <f>IF(E20="","",E20)</f>
        <v>Vyplň údaj</v>
      </c>
      <c r="G96" s="41"/>
      <c r="H96" s="41"/>
      <c r="I96" s="33" t="s">
        <v>34</v>
      </c>
      <c r="J96" s="37" t="str">
        <f>E26</f>
        <v xml:space="preserve">Jaroslav VALENTA                    </v>
      </c>
      <c r="K96" s="41"/>
      <c r="L96" s="145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0.3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145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31" s="11" customFormat="1" ht="29.25" customHeight="1">
      <c r="A98" s="186"/>
      <c r="B98" s="187"/>
      <c r="C98" s="188" t="s">
        <v>142</v>
      </c>
      <c r="D98" s="189" t="s">
        <v>57</v>
      </c>
      <c r="E98" s="189" t="s">
        <v>53</v>
      </c>
      <c r="F98" s="189" t="s">
        <v>54</v>
      </c>
      <c r="G98" s="189" t="s">
        <v>143</v>
      </c>
      <c r="H98" s="189" t="s">
        <v>144</v>
      </c>
      <c r="I98" s="189" t="s">
        <v>145</v>
      </c>
      <c r="J98" s="189" t="s">
        <v>126</v>
      </c>
      <c r="K98" s="190" t="s">
        <v>146</v>
      </c>
      <c r="L98" s="191"/>
      <c r="M98" s="93" t="s">
        <v>19</v>
      </c>
      <c r="N98" s="94" t="s">
        <v>42</v>
      </c>
      <c r="O98" s="94" t="s">
        <v>147</v>
      </c>
      <c r="P98" s="94" t="s">
        <v>148</v>
      </c>
      <c r="Q98" s="94" t="s">
        <v>149</v>
      </c>
      <c r="R98" s="94" t="s">
        <v>150</v>
      </c>
      <c r="S98" s="94" t="s">
        <v>151</v>
      </c>
      <c r="T98" s="95" t="s">
        <v>152</v>
      </c>
      <c r="U98" s="186"/>
      <c r="V98" s="186"/>
      <c r="W98" s="186"/>
      <c r="X98" s="186"/>
      <c r="Y98" s="186"/>
      <c r="Z98" s="186"/>
      <c r="AA98" s="186"/>
      <c r="AB98" s="186"/>
      <c r="AC98" s="186"/>
      <c r="AD98" s="186"/>
      <c r="AE98" s="186"/>
    </row>
    <row r="99" spans="1:63" s="2" customFormat="1" ht="22.8" customHeight="1">
      <c r="A99" s="39"/>
      <c r="B99" s="40"/>
      <c r="C99" s="100" t="s">
        <v>153</v>
      </c>
      <c r="D99" s="41"/>
      <c r="E99" s="41"/>
      <c r="F99" s="41"/>
      <c r="G99" s="41"/>
      <c r="H99" s="41"/>
      <c r="I99" s="41"/>
      <c r="J99" s="192">
        <f>BK99</f>
        <v>0</v>
      </c>
      <c r="K99" s="41"/>
      <c r="L99" s="45"/>
      <c r="M99" s="96"/>
      <c r="N99" s="193"/>
      <c r="O99" s="97"/>
      <c r="P99" s="194">
        <f>P100+P127+P175</f>
        <v>0</v>
      </c>
      <c r="Q99" s="97"/>
      <c r="R99" s="194">
        <f>R100+R127+R175</f>
        <v>1.75895</v>
      </c>
      <c r="S99" s="97"/>
      <c r="T99" s="195">
        <f>T100+T127+T175</f>
        <v>0.85088</v>
      </c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T99" s="18" t="s">
        <v>71</v>
      </c>
      <c r="AU99" s="18" t="s">
        <v>127</v>
      </c>
      <c r="BK99" s="196">
        <f>BK100+BK127+BK175</f>
        <v>0</v>
      </c>
    </row>
    <row r="100" spans="1:63" s="12" customFormat="1" ht="25.9" customHeight="1">
      <c r="A100" s="12"/>
      <c r="B100" s="197"/>
      <c r="C100" s="198"/>
      <c r="D100" s="199" t="s">
        <v>71</v>
      </c>
      <c r="E100" s="200" t="s">
        <v>154</v>
      </c>
      <c r="F100" s="200" t="s">
        <v>155</v>
      </c>
      <c r="G100" s="198"/>
      <c r="H100" s="198"/>
      <c r="I100" s="201"/>
      <c r="J100" s="202">
        <f>BK100</f>
        <v>0</v>
      </c>
      <c r="K100" s="198"/>
      <c r="L100" s="203"/>
      <c r="M100" s="204"/>
      <c r="N100" s="205"/>
      <c r="O100" s="205"/>
      <c r="P100" s="206">
        <f>P101+P108+P119+P125</f>
        <v>0</v>
      </c>
      <c r="Q100" s="205"/>
      <c r="R100" s="206">
        <f>R101+R108+R119+R125</f>
        <v>0.5443800000000001</v>
      </c>
      <c r="S100" s="205"/>
      <c r="T100" s="207">
        <f>T101+T108+T119+T125</f>
        <v>0.377</v>
      </c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R100" s="208" t="s">
        <v>79</v>
      </c>
      <c r="AT100" s="209" t="s">
        <v>71</v>
      </c>
      <c r="AU100" s="209" t="s">
        <v>72</v>
      </c>
      <c r="AY100" s="208" t="s">
        <v>156</v>
      </c>
      <c r="BK100" s="210">
        <f>BK101+BK108+BK119+BK125</f>
        <v>0</v>
      </c>
    </row>
    <row r="101" spans="1:63" s="12" customFormat="1" ht="22.8" customHeight="1">
      <c r="A101" s="12"/>
      <c r="B101" s="197"/>
      <c r="C101" s="198"/>
      <c r="D101" s="199" t="s">
        <v>71</v>
      </c>
      <c r="E101" s="211" t="s">
        <v>157</v>
      </c>
      <c r="F101" s="211" t="s">
        <v>158</v>
      </c>
      <c r="G101" s="198"/>
      <c r="H101" s="198"/>
      <c r="I101" s="201"/>
      <c r="J101" s="212">
        <f>BK101</f>
        <v>0</v>
      </c>
      <c r="K101" s="198"/>
      <c r="L101" s="203"/>
      <c r="M101" s="204"/>
      <c r="N101" s="205"/>
      <c r="O101" s="205"/>
      <c r="P101" s="206">
        <f>SUM(P102:P107)</f>
        <v>0</v>
      </c>
      <c r="Q101" s="205"/>
      <c r="R101" s="206">
        <f>SUM(R102:R107)</f>
        <v>0.54312</v>
      </c>
      <c r="S101" s="205"/>
      <c r="T101" s="207">
        <f>SUM(T102:T107)</f>
        <v>0</v>
      </c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R101" s="208" t="s">
        <v>79</v>
      </c>
      <c r="AT101" s="209" t="s">
        <v>71</v>
      </c>
      <c r="AU101" s="209" t="s">
        <v>79</v>
      </c>
      <c r="AY101" s="208" t="s">
        <v>156</v>
      </c>
      <c r="BK101" s="210">
        <f>SUM(BK102:BK107)</f>
        <v>0</v>
      </c>
    </row>
    <row r="102" spans="1:65" s="2" customFormat="1" ht="21.75" customHeight="1">
      <c r="A102" s="39"/>
      <c r="B102" s="40"/>
      <c r="C102" s="213" t="s">
        <v>79</v>
      </c>
      <c r="D102" s="213" t="s">
        <v>159</v>
      </c>
      <c r="E102" s="214" t="s">
        <v>160</v>
      </c>
      <c r="F102" s="215" t="s">
        <v>161</v>
      </c>
      <c r="G102" s="216" t="s">
        <v>162</v>
      </c>
      <c r="H102" s="217">
        <v>4</v>
      </c>
      <c r="I102" s="218"/>
      <c r="J102" s="219">
        <f>ROUND(I102*H102,2)</f>
        <v>0</v>
      </c>
      <c r="K102" s="215" t="s">
        <v>163</v>
      </c>
      <c r="L102" s="45"/>
      <c r="M102" s="220" t="s">
        <v>19</v>
      </c>
      <c r="N102" s="221" t="s">
        <v>43</v>
      </c>
      <c r="O102" s="85"/>
      <c r="P102" s="222">
        <f>O102*H102</f>
        <v>0</v>
      </c>
      <c r="Q102" s="222">
        <v>0.04</v>
      </c>
      <c r="R102" s="222">
        <f>Q102*H102</f>
        <v>0.16</v>
      </c>
      <c r="S102" s="222">
        <v>0</v>
      </c>
      <c r="T102" s="223">
        <f>S102*H102</f>
        <v>0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224" t="s">
        <v>164</v>
      </c>
      <c r="AT102" s="224" t="s">
        <v>159</v>
      </c>
      <c r="AU102" s="224" t="s">
        <v>81</v>
      </c>
      <c r="AY102" s="18" t="s">
        <v>156</v>
      </c>
      <c r="BE102" s="225">
        <f>IF(N102="základní",J102,0)</f>
        <v>0</v>
      </c>
      <c r="BF102" s="225">
        <f>IF(N102="snížená",J102,0)</f>
        <v>0</v>
      </c>
      <c r="BG102" s="225">
        <f>IF(N102="zákl. přenesená",J102,0)</f>
        <v>0</v>
      </c>
      <c r="BH102" s="225">
        <f>IF(N102="sníž. přenesená",J102,0)</f>
        <v>0</v>
      </c>
      <c r="BI102" s="225">
        <f>IF(N102="nulová",J102,0)</f>
        <v>0</v>
      </c>
      <c r="BJ102" s="18" t="s">
        <v>79</v>
      </c>
      <c r="BK102" s="225">
        <f>ROUND(I102*H102,2)</f>
        <v>0</v>
      </c>
      <c r="BL102" s="18" t="s">
        <v>164</v>
      </c>
      <c r="BM102" s="224" t="s">
        <v>1193</v>
      </c>
    </row>
    <row r="103" spans="1:65" s="2" customFormat="1" ht="12">
      <c r="A103" s="39"/>
      <c r="B103" s="40"/>
      <c r="C103" s="213" t="s">
        <v>81</v>
      </c>
      <c r="D103" s="213" t="s">
        <v>159</v>
      </c>
      <c r="E103" s="214" t="s">
        <v>166</v>
      </c>
      <c r="F103" s="215" t="s">
        <v>167</v>
      </c>
      <c r="G103" s="216" t="s">
        <v>162</v>
      </c>
      <c r="H103" s="217">
        <v>4</v>
      </c>
      <c r="I103" s="218"/>
      <c r="J103" s="219">
        <f>ROUND(I103*H103,2)</f>
        <v>0</v>
      </c>
      <c r="K103" s="215" t="s">
        <v>163</v>
      </c>
      <c r="L103" s="45"/>
      <c r="M103" s="220" t="s">
        <v>19</v>
      </c>
      <c r="N103" s="221" t="s">
        <v>43</v>
      </c>
      <c r="O103" s="85"/>
      <c r="P103" s="222">
        <f>O103*H103</f>
        <v>0</v>
      </c>
      <c r="Q103" s="222">
        <v>0.04153</v>
      </c>
      <c r="R103" s="222">
        <f>Q103*H103</f>
        <v>0.16612</v>
      </c>
      <c r="S103" s="222">
        <v>0</v>
      </c>
      <c r="T103" s="223">
        <f>S103*H103</f>
        <v>0</v>
      </c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R103" s="224" t="s">
        <v>164</v>
      </c>
      <c r="AT103" s="224" t="s">
        <v>159</v>
      </c>
      <c r="AU103" s="224" t="s">
        <v>81</v>
      </c>
      <c r="AY103" s="18" t="s">
        <v>156</v>
      </c>
      <c r="BE103" s="225">
        <f>IF(N103="základní",J103,0)</f>
        <v>0</v>
      </c>
      <c r="BF103" s="225">
        <f>IF(N103="snížená",J103,0)</f>
        <v>0</v>
      </c>
      <c r="BG103" s="225">
        <f>IF(N103="zákl. přenesená",J103,0)</f>
        <v>0</v>
      </c>
      <c r="BH103" s="225">
        <f>IF(N103="sníž. přenesená",J103,0)</f>
        <v>0</v>
      </c>
      <c r="BI103" s="225">
        <f>IF(N103="nulová",J103,0)</f>
        <v>0</v>
      </c>
      <c r="BJ103" s="18" t="s">
        <v>79</v>
      </c>
      <c r="BK103" s="225">
        <f>ROUND(I103*H103,2)</f>
        <v>0</v>
      </c>
      <c r="BL103" s="18" t="s">
        <v>164</v>
      </c>
      <c r="BM103" s="224" t="s">
        <v>1194</v>
      </c>
    </row>
    <row r="104" spans="1:65" s="2" customFormat="1" ht="33" customHeight="1">
      <c r="A104" s="39"/>
      <c r="B104" s="40"/>
      <c r="C104" s="213" t="s">
        <v>169</v>
      </c>
      <c r="D104" s="213" t="s">
        <v>159</v>
      </c>
      <c r="E104" s="214" t="s">
        <v>170</v>
      </c>
      <c r="F104" s="215" t="s">
        <v>171</v>
      </c>
      <c r="G104" s="216" t="s">
        <v>172</v>
      </c>
      <c r="H104" s="217">
        <v>1</v>
      </c>
      <c r="I104" s="218"/>
      <c r="J104" s="219">
        <f>ROUND(I104*H104,2)</f>
        <v>0</v>
      </c>
      <c r="K104" s="215" t="s">
        <v>163</v>
      </c>
      <c r="L104" s="45"/>
      <c r="M104" s="220" t="s">
        <v>19</v>
      </c>
      <c r="N104" s="221" t="s">
        <v>43</v>
      </c>
      <c r="O104" s="85"/>
      <c r="P104" s="222">
        <f>O104*H104</f>
        <v>0</v>
      </c>
      <c r="Q104" s="222">
        <v>0.147</v>
      </c>
      <c r="R104" s="222">
        <f>Q104*H104</f>
        <v>0.147</v>
      </c>
      <c r="S104" s="222">
        <v>0</v>
      </c>
      <c r="T104" s="223">
        <f>S104*H104</f>
        <v>0</v>
      </c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R104" s="224" t="s">
        <v>164</v>
      </c>
      <c r="AT104" s="224" t="s">
        <v>159</v>
      </c>
      <c r="AU104" s="224" t="s">
        <v>81</v>
      </c>
      <c r="AY104" s="18" t="s">
        <v>156</v>
      </c>
      <c r="BE104" s="225">
        <f>IF(N104="základní",J104,0)</f>
        <v>0</v>
      </c>
      <c r="BF104" s="225">
        <f>IF(N104="snížená",J104,0)</f>
        <v>0</v>
      </c>
      <c r="BG104" s="225">
        <f>IF(N104="zákl. přenesená",J104,0)</f>
        <v>0</v>
      </c>
      <c r="BH104" s="225">
        <f>IF(N104="sníž. přenesená",J104,0)</f>
        <v>0</v>
      </c>
      <c r="BI104" s="225">
        <f>IF(N104="nulová",J104,0)</f>
        <v>0</v>
      </c>
      <c r="BJ104" s="18" t="s">
        <v>79</v>
      </c>
      <c r="BK104" s="225">
        <f>ROUND(I104*H104,2)</f>
        <v>0</v>
      </c>
      <c r="BL104" s="18" t="s">
        <v>164</v>
      </c>
      <c r="BM104" s="224" t="s">
        <v>1195</v>
      </c>
    </row>
    <row r="105" spans="1:65" s="2" customFormat="1" ht="33" customHeight="1">
      <c r="A105" s="39"/>
      <c r="B105" s="40"/>
      <c r="C105" s="213" t="s">
        <v>164</v>
      </c>
      <c r="D105" s="213" t="s">
        <v>159</v>
      </c>
      <c r="E105" s="214" t="s">
        <v>174</v>
      </c>
      <c r="F105" s="215" t="s">
        <v>175</v>
      </c>
      <c r="G105" s="216" t="s">
        <v>162</v>
      </c>
      <c r="H105" s="217">
        <v>59</v>
      </c>
      <c r="I105" s="218"/>
      <c r="J105" s="219">
        <f>ROUND(I105*H105,2)</f>
        <v>0</v>
      </c>
      <c r="K105" s="215" t="s">
        <v>163</v>
      </c>
      <c r="L105" s="45"/>
      <c r="M105" s="220" t="s">
        <v>19</v>
      </c>
      <c r="N105" s="221" t="s">
        <v>43</v>
      </c>
      <c r="O105" s="85"/>
      <c r="P105" s="222">
        <f>O105*H105</f>
        <v>0</v>
      </c>
      <c r="Q105" s="222">
        <v>0</v>
      </c>
      <c r="R105" s="222">
        <f>Q105*H105</f>
        <v>0</v>
      </c>
      <c r="S105" s="222">
        <v>0</v>
      </c>
      <c r="T105" s="223">
        <f>S105*H105</f>
        <v>0</v>
      </c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R105" s="224" t="s">
        <v>164</v>
      </c>
      <c r="AT105" s="224" t="s">
        <v>159</v>
      </c>
      <c r="AU105" s="224" t="s">
        <v>81</v>
      </c>
      <c r="AY105" s="18" t="s">
        <v>156</v>
      </c>
      <c r="BE105" s="225">
        <f>IF(N105="základní",J105,0)</f>
        <v>0</v>
      </c>
      <c r="BF105" s="225">
        <f>IF(N105="snížená",J105,0)</f>
        <v>0</v>
      </c>
      <c r="BG105" s="225">
        <f>IF(N105="zákl. přenesená",J105,0)</f>
        <v>0</v>
      </c>
      <c r="BH105" s="225">
        <f>IF(N105="sníž. přenesená",J105,0)</f>
        <v>0</v>
      </c>
      <c r="BI105" s="225">
        <f>IF(N105="nulová",J105,0)</f>
        <v>0</v>
      </c>
      <c r="BJ105" s="18" t="s">
        <v>79</v>
      </c>
      <c r="BK105" s="225">
        <f>ROUND(I105*H105,2)</f>
        <v>0</v>
      </c>
      <c r="BL105" s="18" t="s">
        <v>164</v>
      </c>
      <c r="BM105" s="224" t="s">
        <v>1196</v>
      </c>
    </row>
    <row r="106" spans="1:65" s="2" customFormat="1" ht="12">
      <c r="A106" s="39"/>
      <c r="B106" s="40"/>
      <c r="C106" s="213" t="s">
        <v>177</v>
      </c>
      <c r="D106" s="213" t="s">
        <v>159</v>
      </c>
      <c r="E106" s="214" t="s">
        <v>178</v>
      </c>
      <c r="F106" s="215" t="s">
        <v>179</v>
      </c>
      <c r="G106" s="216" t="s">
        <v>162</v>
      </c>
      <c r="H106" s="217">
        <v>35</v>
      </c>
      <c r="I106" s="218"/>
      <c r="J106" s="219">
        <f>ROUND(I106*H106,2)</f>
        <v>0</v>
      </c>
      <c r="K106" s="215" t="s">
        <v>163</v>
      </c>
      <c r="L106" s="45"/>
      <c r="M106" s="220" t="s">
        <v>19</v>
      </c>
      <c r="N106" s="221" t="s">
        <v>43</v>
      </c>
      <c r="O106" s="85"/>
      <c r="P106" s="222">
        <f>O106*H106</f>
        <v>0</v>
      </c>
      <c r="Q106" s="222">
        <v>0</v>
      </c>
      <c r="R106" s="222">
        <f>Q106*H106</f>
        <v>0</v>
      </c>
      <c r="S106" s="222">
        <v>0</v>
      </c>
      <c r="T106" s="223">
        <f>S106*H106</f>
        <v>0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224" t="s">
        <v>164</v>
      </c>
      <c r="AT106" s="224" t="s">
        <v>159</v>
      </c>
      <c r="AU106" s="224" t="s">
        <v>81</v>
      </c>
      <c r="AY106" s="18" t="s">
        <v>156</v>
      </c>
      <c r="BE106" s="225">
        <f>IF(N106="základní",J106,0)</f>
        <v>0</v>
      </c>
      <c r="BF106" s="225">
        <f>IF(N106="snížená",J106,0)</f>
        <v>0</v>
      </c>
      <c r="BG106" s="225">
        <f>IF(N106="zákl. přenesená",J106,0)</f>
        <v>0</v>
      </c>
      <c r="BH106" s="225">
        <f>IF(N106="sníž. přenesená",J106,0)</f>
        <v>0</v>
      </c>
      <c r="BI106" s="225">
        <f>IF(N106="nulová",J106,0)</f>
        <v>0</v>
      </c>
      <c r="BJ106" s="18" t="s">
        <v>79</v>
      </c>
      <c r="BK106" s="225">
        <f>ROUND(I106*H106,2)</f>
        <v>0</v>
      </c>
      <c r="BL106" s="18" t="s">
        <v>164</v>
      </c>
      <c r="BM106" s="224" t="s">
        <v>1197</v>
      </c>
    </row>
    <row r="107" spans="1:65" s="2" customFormat="1" ht="44.25" customHeight="1">
      <c r="A107" s="39"/>
      <c r="B107" s="40"/>
      <c r="C107" s="213" t="s">
        <v>157</v>
      </c>
      <c r="D107" s="213" t="s">
        <v>159</v>
      </c>
      <c r="E107" s="214" t="s">
        <v>181</v>
      </c>
      <c r="F107" s="215" t="s">
        <v>182</v>
      </c>
      <c r="G107" s="216" t="s">
        <v>172</v>
      </c>
      <c r="H107" s="217">
        <v>35</v>
      </c>
      <c r="I107" s="218"/>
      <c r="J107" s="219">
        <f>ROUND(I107*H107,2)</f>
        <v>0</v>
      </c>
      <c r="K107" s="215" t="s">
        <v>163</v>
      </c>
      <c r="L107" s="45"/>
      <c r="M107" s="220" t="s">
        <v>19</v>
      </c>
      <c r="N107" s="221" t="s">
        <v>43</v>
      </c>
      <c r="O107" s="85"/>
      <c r="P107" s="222">
        <f>O107*H107</f>
        <v>0</v>
      </c>
      <c r="Q107" s="222">
        <v>0.002</v>
      </c>
      <c r="R107" s="222">
        <f>Q107*H107</f>
        <v>0.07</v>
      </c>
      <c r="S107" s="222">
        <v>0</v>
      </c>
      <c r="T107" s="223">
        <f>S107*H107</f>
        <v>0</v>
      </c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R107" s="224" t="s">
        <v>164</v>
      </c>
      <c r="AT107" s="224" t="s">
        <v>159</v>
      </c>
      <c r="AU107" s="224" t="s">
        <v>81</v>
      </c>
      <c r="AY107" s="18" t="s">
        <v>156</v>
      </c>
      <c r="BE107" s="225">
        <f>IF(N107="základní",J107,0)</f>
        <v>0</v>
      </c>
      <c r="BF107" s="225">
        <f>IF(N107="snížená",J107,0)</f>
        <v>0</v>
      </c>
      <c r="BG107" s="225">
        <f>IF(N107="zákl. přenesená",J107,0)</f>
        <v>0</v>
      </c>
      <c r="BH107" s="225">
        <f>IF(N107="sníž. přenesená",J107,0)</f>
        <v>0</v>
      </c>
      <c r="BI107" s="225">
        <f>IF(N107="nulová",J107,0)</f>
        <v>0</v>
      </c>
      <c r="BJ107" s="18" t="s">
        <v>79</v>
      </c>
      <c r="BK107" s="225">
        <f>ROUND(I107*H107,2)</f>
        <v>0</v>
      </c>
      <c r="BL107" s="18" t="s">
        <v>164</v>
      </c>
      <c r="BM107" s="224" t="s">
        <v>1198</v>
      </c>
    </row>
    <row r="108" spans="1:63" s="12" customFormat="1" ht="22.8" customHeight="1">
      <c r="A108" s="12"/>
      <c r="B108" s="197"/>
      <c r="C108" s="198"/>
      <c r="D108" s="199" t="s">
        <v>71</v>
      </c>
      <c r="E108" s="211" t="s">
        <v>184</v>
      </c>
      <c r="F108" s="211" t="s">
        <v>185</v>
      </c>
      <c r="G108" s="198"/>
      <c r="H108" s="198"/>
      <c r="I108" s="201"/>
      <c r="J108" s="212">
        <f>BK108</f>
        <v>0</v>
      </c>
      <c r="K108" s="198"/>
      <c r="L108" s="203"/>
      <c r="M108" s="204"/>
      <c r="N108" s="205"/>
      <c r="O108" s="205"/>
      <c r="P108" s="206">
        <f>SUM(P109:P118)</f>
        <v>0</v>
      </c>
      <c r="Q108" s="205"/>
      <c r="R108" s="206">
        <f>SUM(R109:R118)</f>
        <v>0.0012600000000000003</v>
      </c>
      <c r="S108" s="205"/>
      <c r="T108" s="207">
        <f>SUM(T109:T118)</f>
        <v>0.377</v>
      </c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R108" s="208" t="s">
        <v>79</v>
      </c>
      <c r="AT108" s="209" t="s">
        <v>71</v>
      </c>
      <c r="AU108" s="209" t="s">
        <v>79</v>
      </c>
      <c r="AY108" s="208" t="s">
        <v>156</v>
      </c>
      <c r="BK108" s="210">
        <f>SUM(BK109:BK118)</f>
        <v>0</v>
      </c>
    </row>
    <row r="109" spans="1:65" s="2" customFormat="1" ht="12">
      <c r="A109" s="39"/>
      <c r="B109" s="40"/>
      <c r="C109" s="213" t="s">
        <v>186</v>
      </c>
      <c r="D109" s="213" t="s">
        <v>159</v>
      </c>
      <c r="E109" s="214" t="s">
        <v>187</v>
      </c>
      <c r="F109" s="215" t="s">
        <v>188</v>
      </c>
      <c r="G109" s="216" t="s">
        <v>162</v>
      </c>
      <c r="H109" s="217">
        <v>30</v>
      </c>
      <c r="I109" s="218"/>
      <c r="J109" s="219">
        <f>ROUND(I109*H109,2)</f>
        <v>0</v>
      </c>
      <c r="K109" s="215" t="s">
        <v>163</v>
      </c>
      <c r="L109" s="45"/>
      <c r="M109" s="220" t="s">
        <v>19</v>
      </c>
      <c r="N109" s="221" t="s">
        <v>43</v>
      </c>
      <c r="O109" s="85"/>
      <c r="P109" s="222">
        <f>O109*H109</f>
        <v>0</v>
      </c>
      <c r="Q109" s="222">
        <v>2E-05</v>
      </c>
      <c r="R109" s="222">
        <f>Q109*H109</f>
        <v>0.0006000000000000001</v>
      </c>
      <c r="S109" s="222">
        <v>0</v>
      </c>
      <c r="T109" s="223">
        <f>S109*H109</f>
        <v>0</v>
      </c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R109" s="224" t="s">
        <v>164</v>
      </c>
      <c r="AT109" s="224" t="s">
        <v>159</v>
      </c>
      <c r="AU109" s="224" t="s">
        <v>81</v>
      </c>
      <c r="AY109" s="18" t="s">
        <v>156</v>
      </c>
      <c r="BE109" s="225">
        <f>IF(N109="základní",J109,0)</f>
        <v>0</v>
      </c>
      <c r="BF109" s="225">
        <f>IF(N109="snížená",J109,0)</f>
        <v>0</v>
      </c>
      <c r="BG109" s="225">
        <f>IF(N109="zákl. přenesená",J109,0)</f>
        <v>0</v>
      </c>
      <c r="BH109" s="225">
        <f>IF(N109="sníž. přenesená",J109,0)</f>
        <v>0</v>
      </c>
      <c r="BI109" s="225">
        <f>IF(N109="nulová",J109,0)</f>
        <v>0</v>
      </c>
      <c r="BJ109" s="18" t="s">
        <v>79</v>
      </c>
      <c r="BK109" s="225">
        <f>ROUND(I109*H109,2)</f>
        <v>0</v>
      </c>
      <c r="BL109" s="18" t="s">
        <v>164</v>
      </c>
      <c r="BM109" s="224" t="s">
        <v>1199</v>
      </c>
    </row>
    <row r="110" spans="1:65" s="2" customFormat="1" ht="33" customHeight="1">
      <c r="A110" s="39"/>
      <c r="B110" s="40"/>
      <c r="C110" s="213" t="s">
        <v>190</v>
      </c>
      <c r="D110" s="213" t="s">
        <v>159</v>
      </c>
      <c r="E110" s="214" t="s">
        <v>191</v>
      </c>
      <c r="F110" s="215" t="s">
        <v>192</v>
      </c>
      <c r="G110" s="216" t="s">
        <v>162</v>
      </c>
      <c r="H110" s="217">
        <v>3</v>
      </c>
      <c r="I110" s="218"/>
      <c r="J110" s="219">
        <f>ROUND(I110*H110,2)</f>
        <v>0</v>
      </c>
      <c r="K110" s="215" t="s">
        <v>163</v>
      </c>
      <c r="L110" s="45"/>
      <c r="M110" s="220" t="s">
        <v>19</v>
      </c>
      <c r="N110" s="221" t="s">
        <v>43</v>
      </c>
      <c r="O110" s="85"/>
      <c r="P110" s="222">
        <f>O110*H110</f>
        <v>0</v>
      </c>
      <c r="Q110" s="222">
        <v>1E-05</v>
      </c>
      <c r="R110" s="222">
        <f>Q110*H110</f>
        <v>3.0000000000000004E-05</v>
      </c>
      <c r="S110" s="222">
        <v>0</v>
      </c>
      <c r="T110" s="223">
        <f>S110*H110</f>
        <v>0</v>
      </c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R110" s="224" t="s">
        <v>164</v>
      </c>
      <c r="AT110" s="224" t="s">
        <v>159</v>
      </c>
      <c r="AU110" s="224" t="s">
        <v>81</v>
      </c>
      <c r="AY110" s="18" t="s">
        <v>156</v>
      </c>
      <c r="BE110" s="225">
        <f>IF(N110="základní",J110,0)</f>
        <v>0</v>
      </c>
      <c r="BF110" s="225">
        <f>IF(N110="snížená",J110,0)</f>
        <v>0</v>
      </c>
      <c r="BG110" s="225">
        <f>IF(N110="zákl. přenesená",J110,0)</f>
        <v>0</v>
      </c>
      <c r="BH110" s="225">
        <f>IF(N110="sníž. přenesená",J110,0)</f>
        <v>0</v>
      </c>
      <c r="BI110" s="225">
        <f>IF(N110="nulová",J110,0)</f>
        <v>0</v>
      </c>
      <c r="BJ110" s="18" t="s">
        <v>79</v>
      </c>
      <c r="BK110" s="225">
        <f>ROUND(I110*H110,2)</f>
        <v>0</v>
      </c>
      <c r="BL110" s="18" t="s">
        <v>164</v>
      </c>
      <c r="BM110" s="224" t="s">
        <v>1200</v>
      </c>
    </row>
    <row r="111" spans="1:65" s="2" customFormat="1" ht="12">
      <c r="A111" s="39"/>
      <c r="B111" s="40"/>
      <c r="C111" s="213" t="s">
        <v>184</v>
      </c>
      <c r="D111" s="213" t="s">
        <v>159</v>
      </c>
      <c r="E111" s="214" t="s">
        <v>194</v>
      </c>
      <c r="F111" s="215" t="s">
        <v>195</v>
      </c>
      <c r="G111" s="216" t="s">
        <v>162</v>
      </c>
      <c r="H111" s="217">
        <v>59</v>
      </c>
      <c r="I111" s="218"/>
      <c r="J111" s="219">
        <f>ROUND(I111*H111,2)</f>
        <v>0</v>
      </c>
      <c r="K111" s="215" t="s">
        <v>163</v>
      </c>
      <c r="L111" s="45"/>
      <c r="M111" s="220" t="s">
        <v>19</v>
      </c>
      <c r="N111" s="221" t="s">
        <v>43</v>
      </c>
      <c r="O111" s="85"/>
      <c r="P111" s="222">
        <f>O111*H111</f>
        <v>0</v>
      </c>
      <c r="Q111" s="222">
        <v>0</v>
      </c>
      <c r="R111" s="222">
        <f>Q111*H111</f>
        <v>0</v>
      </c>
      <c r="S111" s="222">
        <v>0</v>
      </c>
      <c r="T111" s="223">
        <f>S111*H111</f>
        <v>0</v>
      </c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R111" s="224" t="s">
        <v>164</v>
      </c>
      <c r="AT111" s="224" t="s">
        <v>159</v>
      </c>
      <c r="AU111" s="224" t="s">
        <v>81</v>
      </c>
      <c r="AY111" s="18" t="s">
        <v>156</v>
      </c>
      <c r="BE111" s="225">
        <f>IF(N111="základní",J111,0)</f>
        <v>0</v>
      </c>
      <c r="BF111" s="225">
        <f>IF(N111="snížená",J111,0)</f>
        <v>0</v>
      </c>
      <c r="BG111" s="225">
        <f>IF(N111="zákl. přenesená",J111,0)</f>
        <v>0</v>
      </c>
      <c r="BH111" s="225">
        <f>IF(N111="sníž. přenesená",J111,0)</f>
        <v>0</v>
      </c>
      <c r="BI111" s="225">
        <f>IF(N111="nulová",J111,0)</f>
        <v>0</v>
      </c>
      <c r="BJ111" s="18" t="s">
        <v>79</v>
      </c>
      <c r="BK111" s="225">
        <f>ROUND(I111*H111,2)</f>
        <v>0</v>
      </c>
      <c r="BL111" s="18" t="s">
        <v>164</v>
      </c>
      <c r="BM111" s="224" t="s">
        <v>1201</v>
      </c>
    </row>
    <row r="112" spans="1:65" s="2" customFormat="1" ht="12">
      <c r="A112" s="39"/>
      <c r="B112" s="40"/>
      <c r="C112" s="213" t="s">
        <v>165</v>
      </c>
      <c r="D112" s="213" t="s">
        <v>159</v>
      </c>
      <c r="E112" s="214" t="s">
        <v>197</v>
      </c>
      <c r="F112" s="215" t="s">
        <v>198</v>
      </c>
      <c r="G112" s="216" t="s">
        <v>162</v>
      </c>
      <c r="H112" s="217">
        <v>59</v>
      </c>
      <c r="I112" s="218"/>
      <c r="J112" s="219">
        <f>ROUND(I112*H112,2)</f>
        <v>0</v>
      </c>
      <c r="K112" s="215" t="s">
        <v>163</v>
      </c>
      <c r="L112" s="45"/>
      <c r="M112" s="220" t="s">
        <v>19</v>
      </c>
      <c r="N112" s="221" t="s">
        <v>43</v>
      </c>
      <c r="O112" s="85"/>
      <c r="P112" s="222">
        <f>O112*H112</f>
        <v>0</v>
      </c>
      <c r="Q112" s="222">
        <v>1E-05</v>
      </c>
      <c r="R112" s="222">
        <f>Q112*H112</f>
        <v>0.00059</v>
      </c>
      <c r="S112" s="222">
        <v>0</v>
      </c>
      <c r="T112" s="223">
        <f>S112*H112</f>
        <v>0</v>
      </c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R112" s="224" t="s">
        <v>164</v>
      </c>
      <c r="AT112" s="224" t="s">
        <v>159</v>
      </c>
      <c r="AU112" s="224" t="s">
        <v>81</v>
      </c>
      <c r="AY112" s="18" t="s">
        <v>156</v>
      </c>
      <c r="BE112" s="225">
        <f>IF(N112="základní",J112,0)</f>
        <v>0</v>
      </c>
      <c r="BF112" s="225">
        <f>IF(N112="snížená",J112,0)</f>
        <v>0</v>
      </c>
      <c r="BG112" s="225">
        <f>IF(N112="zákl. přenesená",J112,0)</f>
        <v>0</v>
      </c>
      <c r="BH112" s="225">
        <f>IF(N112="sníž. přenesená",J112,0)</f>
        <v>0</v>
      </c>
      <c r="BI112" s="225">
        <f>IF(N112="nulová",J112,0)</f>
        <v>0</v>
      </c>
      <c r="BJ112" s="18" t="s">
        <v>79</v>
      </c>
      <c r="BK112" s="225">
        <f>ROUND(I112*H112,2)</f>
        <v>0</v>
      </c>
      <c r="BL112" s="18" t="s">
        <v>164</v>
      </c>
      <c r="BM112" s="224" t="s">
        <v>1202</v>
      </c>
    </row>
    <row r="113" spans="1:65" s="2" customFormat="1" ht="12">
      <c r="A113" s="39"/>
      <c r="B113" s="40"/>
      <c r="C113" s="213" t="s">
        <v>200</v>
      </c>
      <c r="D113" s="213" t="s">
        <v>159</v>
      </c>
      <c r="E113" s="214" t="s">
        <v>201</v>
      </c>
      <c r="F113" s="215" t="s">
        <v>202</v>
      </c>
      <c r="G113" s="216" t="s">
        <v>162</v>
      </c>
      <c r="H113" s="217">
        <v>59</v>
      </c>
      <c r="I113" s="218"/>
      <c r="J113" s="219">
        <f>ROUND(I113*H113,2)</f>
        <v>0</v>
      </c>
      <c r="K113" s="215" t="s">
        <v>163</v>
      </c>
      <c r="L113" s="45"/>
      <c r="M113" s="220" t="s">
        <v>19</v>
      </c>
      <c r="N113" s="221" t="s">
        <v>43</v>
      </c>
      <c r="O113" s="85"/>
      <c r="P113" s="222">
        <f>O113*H113</f>
        <v>0</v>
      </c>
      <c r="Q113" s="222">
        <v>0</v>
      </c>
      <c r="R113" s="222">
        <f>Q113*H113</f>
        <v>0</v>
      </c>
      <c r="S113" s="222">
        <v>0</v>
      </c>
      <c r="T113" s="223">
        <f>S113*H113</f>
        <v>0</v>
      </c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R113" s="224" t="s">
        <v>164</v>
      </c>
      <c r="AT113" s="224" t="s">
        <v>159</v>
      </c>
      <c r="AU113" s="224" t="s">
        <v>81</v>
      </c>
      <c r="AY113" s="18" t="s">
        <v>156</v>
      </c>
      <c r="BE113" s="225">
        <f>IF(N113="základní",J113,0)</f>
        <v>0</v>
      </c>
      <c r="BF113" s="225">
        <f>IF(N113="snížená",J113,0)</f>
        <v>0</v>
      </c>
      <c r="BG113" s="225">
        <f>IF(N113="zákl. přenesená",J113,0)</f>
        <v>0</v>
      </c>
      <c r="BH113" s="225">
        <f>IF(N113="sníž. přenesená",J113,0)</f>
        <v>0</v>
      </c>
      <c r="BI113" s="225">
        <f>IF(N113="nulová",J113,0)</f>
        <v>0</v>
      </c>
      <c r="BJ113" s="18" t="s">
        <v>79</v>
      </c>
      <c r="BK113" s="225">
        <f>ROUND(I113*H113,2)</f>
        <v>0</v>
      </c>
      <c r="BL113" s="18" t="s">
        <v>164</v>
      </c>
      <c r="BM113" s="224" t="s">
        <v>1203</v>
      </c>
    </row>
    <row r="114" spans="1:65" s="2" customFormat="1" ht="12">
      <c r="A114" s="39"/>
      <c r="B114" s="40"/>
      <c r="C114" s="213" t="s">
        <v>204</v>
      </c>
      <c r="D114" s="213" t="s">
        <v>159</v>
      </c>
      <c r="E114" s="214" t="s">
        <v>205</v>
      </c>
      <c r="F114" s="215" t="s">
        <v>206</v>
      </c>
      <c r="G114" s="216" t="s">
        <v>207</v>
      </c>
      <c r="H114" s="217">
        <v>80</v>
      </c>
      <c r="I114" s="218"/>
      <c r="J114" s="219">
        <f>ROUND(I114*H114,2)</f>
        <v>0</v>
      </c>
      <c r="K114" s="215" t="s">
        <v>163</v>
      </c>
      <c r="L114" s="45"/>
      <c r="M114" s="220" t="s">
        <v>19</v>
      </c>
      <c r="N114" s="221" t="s">
        <v>43</v>
      </c>
      <c r="O114" s="85"/>
      <c r="P114" s="222">
        <f>O114*H114</f>
        <v>0</v>
      </c>
      <c r="Q114" s="222">
        <v>0</v>
      </c>
      <c r="R114" s="222">
        <f>Q114*H114</f>
        <v>0</v>
      </c>
      <c r="S114" s="222">
        <v>0.002</v>
      </c>
      <c r="T114" s="223">
        <f>S114*H114</f>
        <v>0.16</v>
      </c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R114" s="224" t="s">
        <v>164</v>
      </c>
      <c r="AT114" s="224" t="s">
        <v>159</v>
      </c>
      <c r="AU114" s="224" t="s">
        <v>81</v>
      </c>
      <c r="AY114" s="18" t="s">
        <v>156</v>
      </c>
      <c r="BE114" s="225">
        <f>IF(N114="základní",J114,0)</f>
        <v>0</v>
      </c>
      <c r="BF114" s="225">
        <f>IF(N114="snížená",J114,0)</f>
        <v>0</v>
      </c>
      <c r="BG114" s="225">
        <f>IF(N114="zákl. přenesená",J114,0)</f>
        <v>0</v>
      </c>
      <c r="BH114" s="225">
        <f>IF(N114="sníž. přenesená",J114,0)</f>
        <v>0</v>
      </c>
      <c r="BI114" s="225">
        <f>IF(N114="nulová",J114,0)</f>
        <v>0</v>
      </c>
      <c r="BJ114" s="18" t="s">
        <v>79</v>
      </c>
      <c r="BK114" s="225">
        <f>ROUND(I114*H114,2)</f>
        <v>0</v>
      </c>
      <c r="BL114" s="18" t="s">
        <v>164</v>
      </c>
      <c r="BM114" s="224" t="s">
        <v>1204</v>
      </c>
    </row>
    <row r="115" spans="1:65" s="2" customFormat="1" ht="12">
      <c r="A115" s="39"/>
      <c r="B115" s="40"/>
      <c r="C115" s="213" t="s">
        <v>209</v>
      </c>
      <c r="D115" s="213" t="s">
        <v>159</v>
      </c>
      <c r="E115" s="214" t="s">
        <v>210</v>
      </c>
      <c r="F115" s="215" t="s">
        <v>211</v>
      </c>
      <c r="G115" s="216" t="s">
        <v>207</v>
      </c>
      <c r="H115" s="217">
        <v>5</v>
      </c>
      <c r="I115" s="218"/>
      <c r="J115" s="219">
        <f>ROUND(I115*H115,2)</f>
        <v>0</v>
      </c>
      <c r="K115" s="215" t="s">
        <v>163</v>
      </c>
      <c r="L115" s="45"/>
      <c r="M115" s="220" t="s">
        <v>19</v>
      </c>
      <c r="N115" s="221" t="s">
        <v>43</v>
      </c>
      <c r="O115" s="85"/>
      <c r="P115" s="222">
        <f>O115*H115</f>
        <v>0</v>
      </c>
      <c r="Q115" s="222">
        <v>0</v>
      </c>
      <c r="R115" s="222">
        <f>Q115*H115</f>
        <v>0</v>
      </c>
      <c r="S115" s="222">
        <v>0.011</v>
      </c>
      <c r="T115" s="223">
        <f>S115*H115</f>
        <v>0.05499999999999999</v>
      </c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R115" s="224" t="s">
        <v>164</v>
      </c>
      <c r="AT115" s="224" t="s">
        <v>159</v>
      </c>
      <c r="AU115" s="224" t="s">
        <v>81</v>
      </c>
      <c r="AY115" s="18" t="s">
        <v>156</v>
      </c>
      <c r="BE115" s="225">
        <f>IF(N115="základní",J115,0)</f>
        <v>0</v>
      </c>
      <c r="BF115" s="225">
        <f>IF(N115="snížená",J115,0)</f>
        <v>0</v>
      </c>
      <c r="BG115" s="225">
        <f>IF(N115="zákl. přenesená",J115,0)</f>
        <v>0</v>
      </c>
      <c r="BH115" s="225">
        <f>IF(N115="sníž. přenesená",J115,0)</f>
        <v>0</v>
      </c>
      <c r="BI115" s="225">
        <f>IF(N115="nulová",J115,0)</f>
        <v>0</v>
      </c>
      <c r="BJ115" s="18" t="s">
        <v>79</v>
      </c>
      <c r="BK115" s="225">
        <f>ROUND(I115*H115,2)</f>
        <v>0</v>
      </c>
      <c r="BL115" s="18" t="s">
        <v>164</v>
      </c>
      <c r="BM115" s="224" t="s">
        <v>1205</v>
      </c>
    </row>
    <row r="116" spans="1:65" s="2" customFormat="1" ht="12">
      <c r="A116" s="39"/>
      <c r="B116" s="40"/>
      <c r="C116" s="213" t="s">
        <v>168</v>
      </c>
      <c r="D116" s="213" t="s">
        <v>159</v>
      </c>
      <c r="E116" s="214" t="s">
        <v>213</v>
      </c>
      <c r="F116" s="215" t="s">
        <v>214</v>
      </c>
      <c r="G116" s="216" t="s">
        <v>207</v>
      </c>
      <c r="H116" s="217">
        <v>80</v>
      </c>
      <c r="I116" s="218"/>
      <c r="J116" s="219">
        <f>ROUND(I116*H116,2)</f>
        <v>0</v>
      </c>
      <c r="K116" s="215" t="s">
        <v>163</v>
      </c>
      <c r="L116" s="45"/>
      <c r="M116" s="220" t="s">
        <v>19</v>
      </c>
      <c r="N116" s="221" t="s">
        <v>43</v>
      </c>
      <c r="O116" s="85"/>
      <c r="P116" s="222">
        <f>O116*H116</f>
        <v>0</v>
      </c>
      <c r="Q116" s="222">
        <v>0</v>
      </c>
      <c r="R116" s="222">
        <f>Q116*H116</f>
        <v>0</v>
      </c>
      <c r="S116" s="222">
        <v>0.002</v>
      </c>
      <c r="T116" s="223">
        <f>S116*H116</f>
        <v>0.16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24" t="s">
        <v>164</v>
      </c>
      <c r="AT116" s="224" t="s">
        <v>159</v>
      </c>
      <c r="AU116" s="224" t="s">
        <v>81</v>
      </c>
      <c r="AY116" s="18" t="s">
        <v>156</v>
      </c>
      <c r="BE116" s="225">
        <f>IF(N116="základní",J116,0)</f>
        <v>0</v>
      </c>
      <c r="BF116" s="225">
        <f>IF(N116="snížená",J116,0)</f>
        <v>0</v>
      </c>
      <c r="BG116" s="225">
        <f>IF(N116="zákl. přenesená",J116,0)</f>
        <v>0</v>
      </c>
      <c r="BH116" s="225">
        <f>IF(N116="sníž. přenesená",J116,0)</f>
        <v>0</v>
      </c>
      <c r="BI116" s="225">
        <f>IF(N116="nulová",J116,0)</f>
        <v>0</v>
      </c>
      <c r="BJ116" s="18" t="s">
        <v>79</v>
      </c>
      <c r="BK116" s="225">
        <f>ROUND(I116*H116,2)</f>
        <v>0</v>
      </c>
      <c r="BL116" s="18" t="s">
        <v>164</v>
      </c>
      <c r="BM116" s="224" t="s">
        <v>1206</v>
      </c>
    </row>
    <row r="117" spans="1:65" s="2" customFormat="1" ht="12">
      <c r="A117" s="39"/>
      <c r="B117" s="40"/>
      <c r="C117" s="213" t="s">
        <v>8</v>
      </c>
      <c r="D117" s="213" t="s">
        <v>159</v>
      </c>
      <c r="E117" s="214" t="s">
        <v>216</v>
      </c>
      <c r="F117" s="215" t="s">
        <v>217</v>
      </c>
      <c r="G117" s="216" t="s">
        <v>207</v>
      </c>
      <c r="H117" s="217">
        <v>2</v>
      </c>
      <c r="I117" s="218"/>
      <c r="J117" s="219">
        <f>ROUND(I117*H117,2)</f>
        <v>0</v>
      </c>
      <c r="K117" s="215" t="s">
        <v>163</v>
      </c>
      <c r="L117" s="45"/>
      <c r="M117" s="220" t="s">
        <v>19</v>
      </c>
      <c r="N117" s="221" t="s">
        <v>43</v>
      </c>
      <c r="O117" s="85"/>
      <c r="P117" s="222">
        <f>O117*H117</f>
        <v>0</v>
      </c>
      <c r="Q117" s="222">
        <v>2E-05</v>
      </c>
      <c r="R117" s="222">
        <f>Q117*H117</f>
        <v>4E-05</v>
      </c>
      <c r="S117" s="222">
        <v>0.001</v>
      </c>
      <c r="T117" s="223">
        <f>S117*H117</f>
        <v>0.002</v>
      </c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R117" s="224" t="s">
        <v>164</v>
      </c>
      <c r="AT117" s="224" t="s">
        <v>159</v>
      </c>
      <c r="AU117" s="224" t="s">
        <v>81</v>
      </c>
      <c r="AY117" s="18" t="s">
        <v>156</v>
      </c>
      <c r="BE117" s="225">
        <f>IF(N117="základní",J117,0)</f>
        <v>0</v>
      </c>
      <c r="BF117" s="225">
        <f>IF(N117="snížená",J117,0)</f>
        <v>0</v>
      </c>
      <c r="BG117" s="225">
        <f>IF(N117="zákl. přenesená",J117,0)</f>
        <v>0</v>
      </c>
      <c r="BH117" s="225">
        <f>IF(N117="sníž. přenesená",J117,0)</f>
        <v>0</v>
      </c>
      <c r="BI117" s="225">
        <f>IF(N117="nulová",J117,0)</f>
        <v>0</v>
      </c>
      <c r="BJ117" s="18" t="s">
        <v>79</v>
      </c>
      <c r="BK117" s="225">
        <f>ROUND(I117*H117,2)</f>
        <v>0</v>
      </c>
      <c r="BL117" s="18" t="s">
        <v>164</v>
      </c>
      <c r="BM117" s="224" t="s">
        <v>1207</v>
      </c>
    </row>
    <row r="118" spans="1:65" s="2" customFormat="1" ht="12">
      <c r="A118" s="39"/>
      <c r="B118" s="40"/>
      <c r="C118" s="213" t="s">
        <v>219</v>
      </c>
      <c r="D118" s="213" t="s">
        <v>159</v>
      </c>
      <c r="E118" s="214" t="s">
        <v>220</v>
      </c>
      <c r="F118" s="215" t="s">
        <v>221</v>
      </c>
      <c r="G118" s="216" t="s">
        <v>207</v>
      </c>
      <c r="H118" s="217">
        <v>25</v>
      </c>
      <c r="I118" s="218"/>
      <c r="J118" s="219">
        <f>ROUND(I118*H118,2)</f>
        <v>0</v>
      </c>
      <c r="K118" s="215" t="s">
        <v>163</v>
      </c>
      <c r="L118" s="45"/>
      <c r="M118" s="220" t="s">
        <v>19</v>
      </c>
      <c r="N118" s="221" t="s">
        <v>43</v>
      </c>
      <c r="O118" s="85"/>
      <c r="P118" s="222">
        <f>O118*H118</f>
        <v>0</v>
      </c>
      <c r="Q118" s="222">
        <v>0</v>
      </c>
      <c r="R118" s="222">
        <f>Q118*H118</f>
        <v>0</v>
      </c>
      <c r="S118" s="222">
        <v>0</v>
      </c>
      <c r="T118" s="223">
        <f>S118*H118</f>
        <v>0</v>
      </c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R118" s="224" t="s">
        <v>164</v>
      </c>
      <c r="AT118" s="224" t="s">
        <v>159</v>
      </c>
      <c r="AU118" s="224" t="s">
        <v>81</v>
      </c>
      <c r="AY118" s="18" t="s">
        <v>156</v>
      </c>
      <c r="BE118" s="225">
        <f>IF(N118="základní",J118,0)</f>
        <v>0</v>
      </c>
      <c r="BF118" s="225">
        <f>IF(N118="snížená",J118,0)</f>
        <v>0</v>
      </c>
      <c r="BG118" s="225">
        <f>IF(N118="zákl. přenesená",J118,0)</f>
        <v>0</v>
      </c>
      <c r="BH118" s="225">
        <f>IF(N118="sníž. přenesená",J118,0)</f>
        <v>0</v>
      </c>
      <c r="BI118" s="225">
        <f>IF(N118="nulová",J118,0)</f>
        <v>0</v>
      </c>
      <c r="BJ118" s="18" t="s">
        <v>79</v>
      </c>
      <c r="BK118" s="225">
        <f>ROUND(I118*H118,2)</f>
        <v>0</v>
      </c>
      <c r="BL118" s="18" t="s">
        <v>164</v>
      </c>
      <c r="BM118" s="224" t="s">
        <v>1208</v>
      </c>
    </row>
    <row r="119" spans="1:63" s="12" customFormat="1" ht="22.8" customHeight="1">
      <c r="A119" s="12"/>
      <c r="B119" s="197"/>
      <c r="C119" s="198"/>
      <c r="D119" s="199" t="s">
        <v>71</v>
      </c>
      <c r="E119" s="211" t="s">
        <v>228</v>
      </c>
      <c r="F119" s="211" t="s">
        <v>229</v>
      </c>
      <c r="G119" s="198"/>
      <c r="H119" s="198"/>
      <c r="I119" s="201"/>
      <c r="J119" s="212">
        <f>BK119</f>
        <v>0</v>
      </c>
      <c r="K119" s="198"/>
      <c r="L119" s="203"/>
      <c r="M119" s="204"/>
      <c r="N119" s="205"/>
      <c r="O119" s="205"/>
      <c r="P119" s="206">
        <f>SUM(P120:P124)</f>
        <v>0</v>
      </c>
      <c r="Q119" s="205"/>
      <c r="R119" s="206">
        <f>SUM(R120:R124)</f>
        <v>0</v>
      </c>
      <c r="S119" s="205"/>
      <c r="T119" s="207">
        <f>SUM(T120:T124)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208" t="s">
        <v>79</v>
      </c>
      <c r="AT119" s="209" t="s">
        <v>71</v>
      </c>
      <c r="AU119" s="209" t="s">
        <v>79</v>
      </c>
      <c r="AY119" s="208" t="s">
        <v>156</v>
      </c>
      <c r="BK119" s="210">
        <f>SUM(BK120:BK124)</f>
        <v>0</v>
      </c>
    </row>
    <row r="120" spans="1:65" s="2" customFormat="1" ht="12">
      <c r="A120" s="39"/>
      <c r="B120" s="40"/>
      <c r="C120" s="213" t="s">
        <v>223</v>
      </c>
      <c r="D120" s="213" t="s">
        <v>159</v>
      </c>
      <c r="E120" s="214" t="s">
        <v>231</v>
      </c>
      <c r="F120" s="215" t="s">
        <v>232</v>
      </c>
      <c r="G120" s="216" t="s">
        <v>233</v>
      </c>
      <c r="H120" s="217">
        <v>0.377</v>
      </c>
      <c r="I120" s="218"/>
      <c r="J120" s="219">
        <f>ROUND(I120*H120,2)</f>
        <v>0</v>
      </c>
      <c r="K120" s="215" t="s">
        <v>163</v>
      </c>
      <c r="L120" s="45"/>
      <c r="M120" s="220" t="s">
        <v>19</v>
      </c>
      <c r="N120" s="221" t="s">
        <v>43</v>
      </c>
      <c r="O120" s="85"/>
      <c r="P120" s="222">
        <f>O120*H120</f>
        <v>0</v>
      </c>
      <c r="Q120" s="222">
        <v>0</v>
      </c>
      <c r="R120" s="222">
        <f>Q120*H120</f>
        <v>0</v>
      </c>
      <c r="S120" s="222">
        <v>0</v>
      </c>
      <c r="T120" s="223">
        <f>S120*H120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R120" s="224" t="s">
        <v>164</v>
      </c>
      <c r="AT120" s="224" t="s">
        <v>159</v>
      </c>
      <c r="AU120" s="224" t="s">
        <v>81</v>
      </c>
      <c r="AY120" s="18" t="s">
        <v>156</v>
      </c>
      <c r="BE120" s="225">
        <f>IF(N120="základní",J120,0)</f>
        <v>0</v>
      </c>
      <c r="BF120" s="225">
        <f>IF(N120="snížená",J120,0)</f>
        <v>0</v>
      </c>
      <c r="BG120" s="225">
        <f>IF(N120="zákl. přenesená",J120,0)</f>
        <v>0</v>
      </c>
      <c r="BH120" s="225">
        <f>IF(N120="sníž. přenesená",J120,0)</f>
        <v>0</v>
      </c>
      <c r="BI120" s="225">
        <f>IF(N120="nulová",J120,0)</f>
        <v>0</v>
      </c>
      <c r="BJ120" s="18" t="s">
        <v>79</v>
      </c>
      <c r="BK120" s="225">
        <f>ROUND(I120*H120,2)</f>
        <v>0</v>
      </c>
      <c r="BL120" s="18" t="s">
        <v>164</v>
      </c>
      <c r="BM120" s="224" t="s">
        <v>1209</v>
      </c>
    </row>
    <row r="121" spans="1:65" s="2" customFormat="1" ht="33" customHeight="1">
      <c r="A121" s="39"/>
      <c r="B121" s="40"/>
      <c r="C121" s="213" t="s">
        <v>230</v>
      </c>
      <c r="D121" s="213" t="s">
        <v>159</v>
      </c>
      <c r="E121" s="214" t="s">
        <v>240</v>
      </c>
      <c r="F121" s="215" t="s">
        <v>241</v>
      </c>
      <c r="G121" s="216" t="s">
        <v>233</v>
      </c>
      <c r="H121" s="217">
        <v>0.377</v>
      </c>
      <c r="I121" s="218"/>
      <c r="J121" s="219">
        <f>ROUND(I121*H121,2)</f>
        <v>0</v>
      </c>
      <c r="K121" s="215" t="s">
        <v>163</v>
      </c>
      <c r="L121" s="45"/>
      <c r="M121" s="220" t="s">
        <v>19</v>
      </c>
      <c r="N121" s="221" t="s">
        <v>43</v>
      </c>
      <c r="O121" s="85"/>
      <c r="P121" s="222">
        <f>O121*H121</f>
        <v>0</v>
      </c>
      <c r="Q121" s="222">
        <v>0</v>
      </c>
      <c r="R121" s="222">
        <f>Q121*H121</f>
        <v>0</v>
      </c>
      <c r="S121" s="222">
        <v>0</v>
      </c>
      <c r="T121" s="223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24" t="s">
        <v>164</v>
      </c>
      <c r="AT121" s="224" t="s">
        <v>159</v>
      </c>
      <c r="AU121" s="224" t="s">
        <v>81</v>
      </c>
      <c r="AY121" s="18" t="s">
        <v>156</v>
      </c>
      <c r="BE121" s="225">
        <f>IF(N121="základní",J121,0)</f>
        <v>0</v>
      </c>
      <c r="BF121" s="225">
        <f>IF(N121="snížená",J121,0)</f>
        <v>0</v>
      </c>
      <c r="BG121" s="225">
        <f>IF(N121="zákl. přenesená",J121,0)</f>
        <v>0</v>
      </c>
      <c r="BH121" s="225">
        <f>IF(N121="sníž. přenesená",J121,0)</f>
        <v>0</v>
      </c>
      <c r="BI121" s="225">
        <f>IF(N121="nulová",J121,0)</f>
        <v>0</v>
      </c>
      <c r="BJ121" s="18" t="s">
        <v>79</v>
      </c>
      <c r="BK121" s="225">
        <f>ROUND(I121*H121,2)</f>
        <v>0</v>
      </c>
      <c r="BL121" s="18" t="s">
        <v>164</v>
      </c>
      <c r="BM121" s="224" t="s">
        <v>1210</v>
      </c>
    </row>
    <row r="122" spans="1:65" s="2" customFormat="1" ht="44.25" customHeight="1">
      <c r="A122" s="39"/>
      <c r="B122" s="40"/>
      <c r="C122" s="213" t="s">
        <v>235</v>
      </c>
      <c r="D122" s="213" t="s">
        <v>159</v>
      </c>
      <c r="E122" s="214" t="s">
        <v>243</v>
      </c>
      <c r="F122" s="215" t="s">
        <v>244</v>
      </c>
      <c r="G122" s="216" t="s">
        <v>233</v>
      </c>
      <c r="H122" s="217">
        <v>7.54</v>
      </c>
      <c r="I122" s="218"/>
      <c r="J122" s="219">
        <f>ROUND(I122*H122,2)</f>
        <v>0</v>
      </c>
      <c r="K122" s="215" t="s">
        <v>163</v>
      </c>
      <c r="L122" s="45"/>
      <c r="M122" s="220" t="s">
        <v>19</v>
      </c>
      <c r="N122" s="221" t="s">
        <v>43</v>
      </c>
      <c r="O122" s="85"/>
      <c r="P122" s="222">
        <f>O122*H122</f>
        <v>0</v>
      </c>
      <c r="Q122" s="222">
        <v>0</v>
      </c>
      <c r="R122" s="222">
        <f>Q122*H122</f>
        <v>0</v>
      </c>
      <c r="S122" s="222">
        <v>0</v>
      </c>
      <c r="T122" s="223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24" t="s">
        <v>164</v>
      </c>
      <c r="AT122" s="224" t="s">
        <v>159</v>
      </c>
      <c r="AU122" s="224" t="s">
        <v>81</v>
      </c>
      <c r="AY122" s="18" t="s">
        <v>156</v>
      </c>
      <c r="BE122" s="225">
        <f>IF(N122="základní",J122,0)</f>
        <v>0</v>
      </c>
      <c r="BF122" s="225">
        <f>IF(N122="snížená",J122,0)</f>
        <v>0</v>
      </c>
      <c r="BG122" s="225">
        <f>IF(N122="zákl. přenesená",J122,0)</f>
        <v>0</v>
      </c>
      <c r="BH122" s="225">
        <f>IF(N122="sníž. přenesená",J122,0)</f>
        <v>0</v>
      </c>
      <c r="BI122" s="225">
        <f>IF(N122="nulová",J122,0)</f>
        <v>0</v>
      </c>
      <c r="BJ122" s="18" t="s">
        <v>79</v>
      </c>
      <c r="BK122" s="225">
        <f>ROUND(I122*H122,2)</f>
        <v>0</v>
      </c>
      <c r="BL122" s="18" t="s">
        <v>164</v>
      </c>
      <c r="BM122" s="224" t="s">
        <v>1211</v>
      </c>
    </row>
    <row r="123" spans="1:65" s="2" customFormat="1" ht="12">
      <c r="A123" s="39"/>
      <c r="B123" s="40"/>
      <c r="C123" s="213" t="s">
        <v>239</v>
      </c>
      <c r="D123" s="213" t="s">
        <v>159</v>
      </c>
      <c r="E123" s="214" t="s">
        <v>246</v>
      </c>
      <c r="F123" s="215" t="s">
        <v>247</v>
      </c>
      <c r="G123" s="216" t="s">
        <v>233</v>
      </c>
      <c r="H123" s="217">
        <v>0.377</v>
      </c>
      <c r="I123" s="218"/>
      <c r="J123" s="219">
        <f>ROUND(I123*H123,2)</f>
        <v>0</v>
      </c>
      <c r="K123" s="215" t="s">
        <v>19</v>
      </c>
      <c r="L123" s="45"/>
      <c r="M123" s="220" t="s">
        <v>19</v>
      </c>
      <c r="N123" s="221" t="s">
        <v>43</v>
      </c>
      <c r="O123" s="85"/>
      <c r="P123" s="222">
        <f>O123*H123</f>
        <v>0</v>
      </c>
      <c r="Q123" s="222">
        <v>0</v>
      </c>
      <c r="R123" s="222">
        <f>Q123*H123</f>
        <v>0</v>
      </c>
      <c r="S123" s="222">
        <v>0</v>
      </c>
      <c r="T123" s="223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24" t="s">
        <v>164</v>
      </c>
      <c r="AT123" s="224" t="s">
        <v>159</v>
      </c>
      <c r="AU123" s="224" t="s">
        <v>81</v>
      </c>
      <c r="AY123" s="18" t="s">
        <v>156</v>
      </c>
      <c r="BE123" s="225">
        <f>IF(N123="základní",J123,0)</f>
        <v>0</v>
      </c>
      <c r="BF123" s="225">
        <f>IF(N123="snížená",J123,0)</f>
        <v>0</v>
      </c>
      <c r="BG123" s="225">
        <f>IF(N123="zákl. přenesená",J123,0)</f>
        <v>0</v>
      </c>
      <c r="BH123" s="225">
        <f>IF(N123="sníž. přenesená",J123,0)</f>
        <v>0</v>
      </c>
      <c r="BI123" s="225">
        <f>IF(N123="nulová",J123,0)</f>
        <v>0</v>
      </c>
      <c r="BJ123" s="18" t="s">
        <v>79</v>
      </c>
      <c r="BK123" s="225">
        <f>ROUND(I123*H123,2)</f>
        <v>0</v>
      </c>
      <c r="BL123" s="18" t="s">
        <v>164</v>
      </c>
      <c r="BM123" s="224" t="s">
        <v>1212</v>
      </c>
    </row>
    <row r="124" spans="1:65" s="2" customFormat="1" ht="12">
      <c r="A124" s="39"/>
      <c r="B124" s="40"/>
      <c r="C124" s="213" t="s">
        <v>7</v>
      </c>
      <c r="D124" s="213" t="s">
        <v>159</v>
      </c>
      <c r="E124" s="214" t="s">
        <v>236</v>
      </c>
      <c r="F124" s="215" t="s">
        <v>237</v>
      </c>
      <c r="G124" s="216" t="s">
        <v>233</v>
      </c>
      <c r="H124" s="217">
        <v>0.377</v>
      </c>
      <c r="I124" s="218"/>
      <c r="J124" s="219">
        <f>ROUND(I124*H124,2)</f>
        <v>0</v>
      </c>
      <c r="K124" s="215" t="s">
        <v>163</v>
      </c>
      <c r="L124" s="45"/>
      <c r="M124" s="220" t="s">
        <v>19</v>
      </c>
      <c r="N124" s="221" t="s">
        <v>43</v>
      </c>
      <c r="O124" s="85"/>
      <c r="P124" s="222">
        <f>O124*H124</f>
        <v>0</v>
      </c>
      <c r="Q124" s="222">
        <v>0</v>
      </c>
      <c r="R124" s="222">
        <f>Q124*H124</f>
        <v>0</v>
      </c>
      <c r="S124" s="222">
        <v>0</v>
      </c>
      <c r="T124" s="223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24" t="s">
        <v>164</v>
      </c>
      <c r="AT124" s="224" t="s">
        <v>159</v>
      </c>
      <c r="AU124" s="224" t="s">
        <v>81</v>
      </c>
      <c r="AY124" s="18" t="s">
        <v>156</v>
      </c>
      <c r="BE124" s="225">
        <f>IF(N124="základní",J124,0)</f>
        <v>0</v>
      </c>
      <c r="BF124" s="225">
        <f>IF(N124="snížená",J124,0)</f>
        <v>0</v>
      </c>
      <c r="BG124" s="225">
        <f>IF(N124="zákl. přenesená",J124,0)</f>
        <v>0</v>
      </c>
      <c r="BH124" s="225">
        <f>IF(N124="sníž. přenesená",J124,0)</f>
        <v>0</v>
      </c>
      <c r="BI124" s="225">
        <f>IF(N124="nulová",J124,0)</f>
        <v>0</v>
      </c>
      <c r="BJ124" s="18" t="s">
        <v>79</v>
      </c>
      <c r="BK124" s="225">
        <f>ROUND(I124*H124,2)</f>
        <v>0</v>
      </c>
      <c r="BL124" s="18" t="s">
        <v>164</v>
      </c>
      <c r="BM124" s="224" t="s">
        <v>1213</v>
      </c>
    </row>
    <row r="125" spans="1:63" s="12" customFormat="1" ht="22.8" customHeight="1">
      <c r="A125" s="12"/>
      <c r="B125" s="197"/>
      <c r="C125" s="198"/>
      <c r="D125" s="199" t="s">
        <v>71</v>
      </c>
      <c r="E125" s="211" t="s">
        <v>249</v>
      </c>
      <c r="F125" s="211" t="s">
        <v>250</v>
      </c>
      <c r="G125" s="198"/>
      <c r="H125" s="198"/>
      <c r="I125" s="201"/>
      <c r="J125" s="212">
        <f>BK125</f>
        <v>0</v>
      </c>
      <c r="K125" s="198"/>
      <c r="L125" s="203"/>
      <c r="M125" s="204"/>
      <c r="N125" s="205"/>
      <c r="O125" s="205"/>
      <c r="P125" s="206">
        <f>P126</f>
        <v>0</v>
      </c>
      <c r="Q125" s="205"/>
      <c r="R125" s="206">
        <f>R126</f>
        <v>0</v>
      </c>
      <c r="S125" s="205"/>
      <c r="T125" s="207">
        <f>T126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08" t="s">
        <v>79</v>
      </c>
      <c r="AT125" s="209" t="s">
        <v>71</v>
      </c>
      <c r="AU125" s="209" t="s">
        <v>79</v>
      </c>
      <c r="AY125" s="208" t="s">
        <v>156</v>
      </c>
      <c r="BK125" s="210">
        <f>BK126</f>
        <v>0</v>
      </c>
    </row>
    <row r="126" spans="1:65" s="2" customFormat="1" ht="55.5" customHeight="1">
      <c r="A126" s="39"/>
      <c r="B126" s="40"/>
      <c r="C126" s="213" t="s">
        <v>173</v>
      </c>
      <c r="D126" s="213" t="s">
        <v>159</v>
      </c>
      <c r="E126" s="214" t="s">
        <v>252</v>
      </c>
      <c r="F126" s="215" t="s">
        <v>253</v>
      </c>
      <c r="G126" s="216" t="s">
        <v>233</v>
      </c>
      <c r="H126" s="217">
        <v>1.5</v>
      </c>
      <c r="I126" s="218"/>
      <c r="J126" s="219">
        <f>ROUND(I126*H126,2)</f>
        <v>0</v>
      </c>
      <c r="K126" s="215" t="s">
        <v>163</v>
      </c>
      <c r="L126" s="45"/>
      <c r="M126" s="220" t="s">
        <v>19</v>
      </c>
      <c r="N126" s="221" t="s">
        <v>43</v>
      </c>
      <c r="O126" s="85"/>
      <c r="P126" s="222">
        <f>O126*H126</f>
        <v>0</v>
      </c>
      <c r="Q126" s="222">
        <v>0</v>
      </c>
      <c r="R126" s="222">
        <f>Q126*H126</f>
        <v>0</v>
      </c>
      <c r="S126" s="222">
        <v>0</v>
      </c>
      <c r="T126" s="223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24" t="s">
        <v>164</v>
      </c>
      <c r="AT126" s="224" t="s">
        <v>159</v>
      </c>
      <c r="AU126" s="224" t="s">
        <v>81</v>
      </c>
      <c r="AY126" s="18" t="s">
        <v>156</v>
      </c>
      <c r="BE126" s="225">
        <f>IF(N126="základní",J126,0)</f>
        <v>0</v>
      </c>
      <c r="BF126" s="225">
        <f>IF(N126="snížená",J126,0)</f>
        <v>0</v>
      </c>
      <c r="BG126" s="225">
        <f>IF(N126="zákl. přenesená",J126,0)</f>
        <v>0</v>
      </c>
      <c r="BH126" s="225">
        <f>IF(N126="sníž. přenesená",J126,0)</f>
        <v>0</v>
      </c>
      <c r="BI126" s="225">
        <f>IF(N126="nulová",J126,0)</f>
        <v>0</v>
      </c>
      <c r="BJ126" s="18" t="s">
        <v>79</v>
      </c>
      <c r="BK126" s="225">
        <f>ROUND(I126*H126,2)</f>
        <v>0</v>
      </c>
      <c r="BL126" s="18" t="s">
        <v>164</v>
      </c>
      <c r="BM126" s="224" t="s">
        <v>1214</v>
      </c>
    </row>
    <row r="127" spans="1:63" s="12" customFormat="1" ht="25.9" customHeight="1">
      <c r="A127" s="12"/>
      <c r="B127" s="197"/>
      <c r="C127" s="198"/>
      <c r="D127" s="199" t="s">
        <v>71</v>
      </c>
      <c r="E127" s="200" t="s">
        <v>402</v>
      </c>
      <c r="F127" s="200" t="s">
        <v>989</v>
      </c>
      <c r="G127" s="198"/>
      <c r="H127" s="198"/>
      <c r="I127" s="201"/>
      <c r="J127" s="202">
        <f>BK127</f>
        <v>0</v>
      </c>
      <c r="K127" s="198"/>
      <c r="L127" s="203"/>
      <c r="M127" s="204"/>
      <c r="N127" s="205"/>
      <c r="O127" s="205"/>
      <c r="P127" s="206">
        <f>P128+P142+P163</f>
        <v>0</v>
      </c>
      <c r="Q127" s="205"/>
      <c r="R127" s="206">
        <f>R128+R142+R163</f>
        <v>0</v>
      </c>
      <c r="S127" s="205"/>
      <c r="T127" s="207">
        <f>T128+T142+T163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08" t="s">
        <v>81</v>
      </c>
      <c r="AT127" s="209" t="s">
        <v>71</v>
      </c>
      <c r="AU127" s="209" t="s">
        <v>72</v>
      </c>
      <c r="AY127" s="208" t="s">
        <v>156</v>
      </c>
      <c r="BK127" s="210">
        <f>BK128+BK142+BK163</f>
        <v>0</v>
      </c>
    </row>
    <row r="128" spans="1:63" s="12" customFormat="1" ht="22.8" customHeight="1">
      <c r="A128" s="12"/>
      <c r="B128" s="197"/>
      <c r="C128" s="198"/>
      <c r="D128" s="199" t="s">
        <v>71</v>
      </c>
      <c r="E128" s="211" t="s">
        <v>1008</v>
      </c>
      <c r="F128" s="211" t="s">
        <v>1009</v>
      </c>
      <c r="G128" s="198"/>
      <c r="H128" s="198"/>
      <c r="I128" s="201"/>
      <c r="J128" s="212">
        <f>BK128</f>
        <v>0</v>
      </c>
      <c r="K128" s="198"/>
      <c r="L128" s="203"/>
      <c r="M128" s="204"/>
      <c r="N128" s="205"/>
      <c r="O128" s="205"/>
      <c r="P128" s="206">
        <f>SUM(P129:P141)</f>
        <v>0</v>
      </c>
      <c r="Q128" s="205"/>
      <c r="R128" s="206">
        <f>SUM(R129:R141)</f>
        <v>0</v>
      </c>
      <c r="S128" s="205"/>
      <c r="T128" s="207">
        <f>SUM(T129:T141)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08" t="s">
        <v>79</v>
      </c>
      <c r="AT128" s="209" t="s">
        <v>71</v>
      </c>
      <c r="AU128" s="209" t="s">
        <v>79</v>
      </c>
      <c r="AY128" s="208" t="s">
        <v>156</v>
      </c>
      <c r="BK128" s="210">
        <f>SUM(BK129:BK141)</f>
        <v>0</v>
      </c>
    </row>
    <row r="129" spans="1:65" s="2" customFormat="1" ht="16.5" customHeight="1">
      <c r="A129" s="39"/>
      <c r="B129" s="40"/>
      <c r="C129" s="213" t="s">
        <v>251</v>
      </c>
      <c r="D129" s="213" t="s">
        <v>159</v>
      </c>
      <c r="E129" s="214" t="s">
        <v>1035</v>
      </c>
      <c r="F129" s="215" t="s">
        <v>1036</v>
      </c>
      <c r="G129" s="216" t="s">
        <v>207</v>
      </c>
      <c r="H129" s="217">
        <v>100</v>
      </c>
      <c r="I129" s="218"/>
      <c r="J129" s="219">
        <f>ROUND(I129*H129,2)</f>
        <v>0</v>
      </c>
      <c r="K129" s="215" t="s">
        <v>19</v>
      </c>
      <c r="L129" s="45"/>
      <c r="M129" s="220" t="s">
        <v>19</v>
      </c>
      <c r="N129" s="221" t="s">
        <v>43</v>
      </c>
      <c r="O129" s="85"/>
      <c r="P129" s="222">
        <f>O129*H129</f>
        <v>0</v>
      </c>
      <c r="Q129" s="222">
        <v>0</v>
      </c>
      <c r="R129" s="222">
        <f>Q129*H129</f>
        <v>0</v>
      </c>
      <c r="S129" s="222">
        <v>0</v>
      </c>
      <c r="T129" s="223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24" t="s">
        <v>164</v>
      </c>
      <c r="AT129" s="224" t="s">
        <v>159</v>
      </c>
      <c r="AU129" s="224" t="s">
        <v>81</v>
      </c>
      <c r="AY129" s="18" t="s">
        <v>156</v>
      </c>
      <c r="BE129" s="225">
        <f>IF(N129="základní",J129,0)</f>
        <v>0</v>
      </c>
      <c r="BF129" s="225">
        <f>IF(N129="snížená",J129,0)</f>
        <v>0</v>
      </c>
      <c r="BG129" s="225">
        <f>IF(N129="zákl. přenesená",J129,0)</f>
        <v>0</v>
      </c>
      <c r="BH129" s="225">
        <f>IF(N129="sníž. přenesená",J129,0)</f>
        <v>0</v>
      </c>
      <c r="BI129" s="225">
        <f>IF(N129="nulová",J129,0)</f>
        <v>0</v>
      </c>
      <c r="BJ129" s="18" t="s">
        <v>79</v>
      </c>
      <c r="BK129" s="225">
        <f>ROUND(I129*H129,2)</f>
        <v>0</v>
      </c>
      <c r="BL129" s="18" t="s">
        <v>164</v>
      </c>
      <c r="BM129" s="224" t="s">
        <v>1215</v>
      </c>
    </row>
    <row r="130" spans="1:65" s="2" customFormat="1" ht="12">
      <c r="A130" s="39"/>
      <c r="B130" s="40"/>
      <c r="C130" s="213" t="s">
        <v>176</v>
      </c>
      <c r="D130" s="213" t="s">
        <v>159</v>
      </c>
      <c r="E130" s="214" t="s">
        <v>1010</v>
      </c>
      <c r="F130" s="215" t="s">
        <v>1011</v>
      </c>
      <c r="G130" s="216" t="s">
        <v>172</v>
      </c>
      <c r="H130" s="217">
        <v>1</v>
      </c>
      <c r="I130" s="218"/>
      <c r="J130" s="219">
        <f>ROUND(I130*H130,2)</f>
        <v>0</v>
      </c>
      <c r="K130" s="215" t="s">
        <v>19</v>
      </c>
      <c r="L130" s="45"/>
      <c r="M130" s="220" t="s">
        <v>19</v>
      </c>
      <c r="N130" s="221" t="s">
        <v>43</v>
      </c>
      <c r="O130" s="85"/>
      <c r="P130" s="222">
        <f>O130*H130</f>
        <v>0</v>
      </c>
      <c r="Q130" s="222">
        <v>0</v>
      </c>
      <c r="R130" s="222">
        <f>Q130*H130</f>
        <v>0</v>
      </c>
      <c r="S130" s="222">
        <v>0</v>
      </c>
      <c r="T130" s="223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24" t="s">
        <v>164</v>
      </c>
      <c r="AT130" s="224" t="s">
        <v>159</v>
      </c>
      <c r="AU130" s="224" t="s">
        <v>81</v>
      </c>
      <c r="AY130" s="18" t="s">
        <v>156</v>
      </c>
      <c r="BE130" s="225">
        <f>IF(N130="základní",J130,0)</f>
        <v>0</v>
      </c>
      <c r="BF130" s="225">
        <f>IF(N130="snížená",J130,0)</f>
        <v>0</v>
      </c>
      <c r="BG130" s="225">
        <f>IF(N130="zákl. přenesená",J130,0)</f>
        <v>0</v>
      </c>
      <c r="BH130" s="225">
        <f>IF(N130="sníž. přenesená",J130,0)</f>
        <v>0</v>
      </c>
      <c r="BI130" s="225">
        <f>IF(N130="nulová",J130,0)</f>
        <v>0</v>
      </c>
      <c r="BJ130" s="18" t="s">
        <v>79</v>
      </c>
      <c r="BK130" s="225">
        <f>ROUND(I130*H130,2)</f>
        <v>0</v>
      </c>
      <c r="BL130" s="18" t="s">
        <v>164</v>
      </c>
      <c r="BM130" s="224" t="s">
        <v>1216</v>
      </c>
    </row>
    <row r="131" spans="1:65" s="2" customFormat="1" ht="16.5" customHeight="1">
      <c r="A131" s="39"/>
      <c r="B131" s="40"/>
      <c r="C131" s="213" t="s">
        <v>262</v>
      </c>
      <c r="D131" s="213" t="s">
        <v>159</v>
      </c>
      <c r="E131" s="214" t="s">
        <v>1021</v>
      </c>
      <c r="F131" s="215" t="s">
        <v>1022</v>
      </c>
      <c r="G131" s="216" t="s">
        <v>172</v>
      </c>
      <c r="H131" s="217">
        <v>1</v>
      </c>
      <c r="I131" s="218"/>
      <c r="J131" s="219">
        <f>ROUND(I131*H131,2)</f>
        <v>0</v>
      </c>
      <c r="K131" s="215" t="s">
        <v>19</v>
      </c>
      <c r="L131" s="45"/>
      <c r="M131" s="220" t="s">
        <v>19</v>
      </c>
      <c r="N131" s="221" t="s">
        <v>43</v>
      </c>
      <c r="O131" s="85"/>
      <c r="P131" s="222">
        <f>O131*H131</f>
        <v>0</v>
      </c>
      <c r="Q131" s="222">
        <v>0</v>
      </c>
      <c r="R131" s="222">
        <f>Q131*H131</f>
        <v>0</v>
      </c>
      <c r="S131" s="222">
        <v>0</v>
      </c>
      <c r="T131" s="223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24" t="s">
        <v>164</v>
      </c>
      <c r="AT131" s="224" t="s">
        <v>159</v>
      </c>
      <c r="AU131" s="224" t="s">
        <v>81</v>
      </c>
      <c r="AY131" s="18" t="s">
        <v>156</v>
      </c>
      <c r="BE131" s="225">
        <f>IF(N131="základní",J131,0)</f>
        <v>0</v>
      </c>
      <c r="BF131" s="225">
        <f>IF(N131="snížená",J131,0)</f>
        <v>0</v>
      </c>
      <c r="BG131" s="225">
        <f>IF(N131="zákl. přenesená",J131,0)</f>
        <v>0</v>
      </c>
      <c r="BH131" s="225">
        <f>IF(N131="sníž. přenesená",J131,0)</f>
        <v>0</v>
      </c>
      <c r="BI131" s="225">
        <f>IF(N131="nulová",J131,0)</f>
        <v>0</v>
      </c>
      <c r="BJ131" s="18" t="s">
        <v>79</v>
      </c>
      <c r="BK131" s="225">
        <f>ROUND(I131*H131,2)</f>
        <v>0</v>
      </c>
      <c r="BL131" s="18" t="s">
        <v>164</v>
      </c>
      <c r="BM131" s="224" t="s">
        <v>1217</v>
      </c>
    </row>
    <row r="132" spans="1:65" s="2" customFormat="1" ht="16.5" customHeight="1">
      <c r="A132" s="39"/>
      <c r="B132" s="40"/>
      <c r="C132" s="213" t="s">
        <v>180</v>
      </c>
      <c r="D132" s="213" t="s">
        <v>159</v>
      </c>
      <c r="E132" s="214" t="s">
        <v>1016</v>
      </c>
      <c r="F132" s="215" t="s">
        <v>1017</v>
      </c>
      <c r="G132" s="216" t="s">
        <v>172</v>
      </c>
      <c r="H132" s="217">
        <v>1</v>
      </c>
      <c r="I132" s="218"/>
      <c r="J132" s="219">
        <f>ROUND(I132*H132,2)</f>
        <v>0</v>
      </c>
      <c r="K132" s="215" t="s">
        <v>19</v>
      </c>
      <c r="L132" s="45"/>
      <c r="M132" s="220" t="s">
        <v>19</v>
      </c>
      <c r="N132" s="221" t="s">
        <v>43</v>
      </c>
      <c r="O132" s="85"/>
      <c r="P132" s="222">
        <f>O132*H132</f>
        <v>0</v>
      </c>
      <c r="Q132" s="222">
        <v>0</v>
      </c>
      <c r="R132" s="222">
        <f>Q132*H132</f>
        <v>0</v>
      </c>
      <c r="S132" s="222">
        <v>0</v>
      </c>
      <c r="T132" s="223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24" t="s">
        <v>164</v>
      </c>
      <c r="AT132" s="224" t="s">
        <v>159</v>
      </c>
      <c r="AU132" s="224" t="s">
        <v>81</v>
      </c>
      <c r="AY132" s="18" t="s">
        <v>156</v>
      </c>
      <c r="BE132" s="225">
        <f>IF(N132="základní",J132,0)</f>
        <v>0</v>
      </c>
      <c r="BF132" s="225">
        <f>IF(N132="snížená",J132,0)</f>
        <v>0</v>
      </c>
      <c r="BG132" s="225">
        <f>IF(N132="zákl. přenesená",J132,0)</f>
        <v>0</v>
      </c>
      <c r="BH132" s="225">
        <f>IF(N132="sníž. přenesená",J132,0)</f>
        <v>0</v>
      </c>
      <c r="BI132" s="225">
        <f>IF(N132="nulová",J132,0)</f>
        <v>0</v>
      </c>
      <c r="BJ132" s="18" t="s">
        <v>79</v>
      </c>
      <c r="BK132" s="225">
        <f>ROUND(I132*H132,2)</f>
        <v>0</v>
      </c>
      <c r="BL132" s="18" t="s">
        <v>164</v>
      </c>
      <c r="BM132" s="224" t="s">
        <v>1218</v>
      </c>
    </row>
    <row r="133" spans="1:65" s="2" customFormat="1" ht="16.5" customHeight="1">
      <c r="A133" s="39"/>
      <c r="B133" s="40"/>
      <c r="C133" s="213" t="s">
        <v>269</v>
      </c>
      <c r="D133" s="213" t="s">
        <v>159</v>
      </c>
      <c r="E133" s="214" t="s">
        <v>1025</v>
      </c>
      <c r="F133" s="215" t="s">
        <v>1026</v>
      </c>
      <c r="G133" s="216" t="s">
        <v>172</v>
      </c>
      <c r="H133" s="217">
        <v>1</v>
      </c>
      <c r="I133" s="218"/>
      <c r="J133" s="219">
        <f>ROUND(I133*H133,2)</f>
        <v>0</v>
      </c>
      <c r="K133" s="215" t="s">
        <v>19</v>
      </c>
      <c r="L133" s="45"/>
      <c r="M133" s="220" t="s">
        <v>19</v>
      </c>
      <c r="N133" s="221" t="s">
        <v>43</v>
      </c>
      <c r="O133" s="85"/>
      <c r="P133" s="222">
        <f>O133*H133</f>
        <v>0</v>
      </c>
      <c r="Q133" s="222">
        <v>0</v>
      </c>
      <c r="R133" s="222">
        <f>Q133*H133</f>
        <v>0</v>
      </c>
      <c r="S133" s="222">
        <v>0</v>
      </c>
      <c r="T133" s="223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24" t="s">
        <v>164</v>
      </c>
      <c r="AT133" s="224" t="s">
        <v>159</v>
      </c>
      <c r="AU133" s="224" t="s">
        <v>81</v>
      </c>
      <c r="AY133" s="18" t="s">
        <v>156</v>
      </c>
      <c r="BE133" s="225">
        <f>IF(N133="základní",J133,0)</f>
        <v>0</v>
      </c>
      <c r="BF133" s="225">
        <f>IF(N133="snížená",J133,0)</f>
        <v>0</v>
      </c>
      <c r="BG133" s="225">
        <f>IF(N133="zákl. přenesená",J133,0)</f>
        <v>0</v>
      </c>
      <c r="BH133" s="225">
        <f>IF(N133="sníž. přenesená",J133,0)</f>
        <v>0</v>
      </c>
      <c r="BI133" s="225">
        <f>IF(N133="nulová",J133,0)</f>
        <v>0</v>
      </c>
      <c r="BJ133" s="18" t="s">
        <v>79</v>
      </c>
      <c r="BK133" s="225">
        <f>ROUND(I133*H133,2)</f>
        <v>0</v>
      </c>
      <c r="BL133" s="18" t="s">
        <v>164</v>
      </c>
      <c r="BM133" s="224" t="s">
        <v>1219</v>
      </c>
    </row>
    <row r="134" spans="1:65" s="2" customFormat="1" ht="16.5" customHeight="1">
      <c r="A134" s="39"/>
      <c r="B134" s="40"/>
      <c r="C134" s="213" t="s">
        <v>183</v>
      </c>
      <c r="D134" s="213" t="s">
        <v>159</v>
      </c>
      <c r="E134" s="214" t="s">
        <v>1029</v>
      </c>
      <c r="F134" s="215" t="s">
        <v>1030</v>
      </c>
      <c r="G134" s="216" t="s">
        <v>172</v>
      </c>
      <c r="H134" s="217">
        <v>1</v>
      </c>
      <c r="I134" s="218"/>
      <c r="J134" s="219">
        <f>ROUND(I134*H134,2)</f>
        <v>0</v>
      </c>
      <c r="K134" s="215" t="s">
        <v>19</v>
      </c>
      <c r="L134" s="45"/>
      <c r="M134" s="220" t="s">
        <v>19</v>
      </c>
      <c r="N134" s="221" t="s">
        <v>43</v>
      </c>
      <c r="O134" s="85"/>
      <c r="P134" s="222">
        <f>O134*H134</f>
        <v>0</v>
      </c>
      <c r="Q134" s="222">
        <v>0</v>
      </c>
      <c r="R134" s="222">
        <f>Q134*H134</f>
        <v>0</v>
      </c>
      <c r="S134" s="222">
        <v>0</v>
      </c>
      <c r="T134" s="223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24" t="s">
        <v>164</v>
      </c>
      <c r="AT134" s="224" t="s">
        <v>159</v>
      </c>
      <c r="AU134" s="224" t="s">
        <v>81</v>
      </c>
      <c r="AY134" s="18" t="s">
        <v>156</v>
      </c>
      <c r="BE134" s="225">
        <f>IF(N134="základní",J134,0)</f>
        <v>0</v>
      </c>
      <c r="BF134" s="225">
        <f>IF(N134="snížená",J134,0)</f>
        <v>0</v>
      </c>
      <c r="BG134" s="225">
        <f>IF(N134="zákl. přenesená",J134,0)</f>
        <v>0</v>
      </c>
      <c r="BH134" s="225">
        <f>IF(N134="sníž. přenesená",J134,0)</f>
        <v>0</v>
      </c>
      <c r="BI134" s="225">
        <f>IF(N134="nulová",J134,0)</f>
        <v>0</v>
      </c>
      <c r="BJ134" s="18" t="s">
        <v>79</v>
      </c>
      <c r="BK134" s="225">
        <f>ROUND(I134*H134,2)</f>
        <v>0</v>
      </c>
      <c r="BL134" s="18" t="s">
        <v>164</v>
      </c>
      <c r="BM134" s="224" t="s">
        <v>1220</v>
      </c>
    </row>
    <row r="135" spans="1:65" s="2" customFormat="1" ht="16.5" customHeight="1">
      <c r="A135" s="39"/>
      <c r="B135" s="40"/>
      <c r="C135" s="213" t="s">
        <v>278</v>
      </c>
      <c r="D135" s="213" t="s">
        <v>159</v>
      </c>
      <c r="E135" s="214" t="s">
        <v>1014</v>
      </c>
      <c r="F135" s="215" t="s">
        <v>1015</v>
      </c>
      <c r="G135" s="216" t="s">
        <v>172</v>
      </c>
      <c r="H135" s="217">
        <v>1</v>
      </c>
      <c r="I135" s="218"/>
      <c r="J135" s="219">
        <f>ROUND(I135*H135,2)</f>
        <v>0</v>
      </c>
      <c r="K135" s="215" t="s">
        <v>19</v>
      </c>
      <c r="L135" s="45"/>
      <c r="M135" s="220" t="s">
        <v>19</v>
      </c>
      <c r="N135" s="221" t="s">
        <v>43</v>
      </c>
      <c r="O135" s="85"/>
      <c r="P135" s="222">
        <f>O135*H135</f>
        <v>0</v>
      </c>
      <c r="Q135" s="222">
        <v>0</v>
      </c>
      <c r="R135" s="222">
        <f>Q135*H135</f>
        <v>0</v>
      </c>
      <c r="S135" s="222">
        <v>0</v>
      </c>
      <c r="T135" s="223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24" t="s">
        <v>164</v>
      </c>
      <c r="AT135" s="224" t="s">
        <v>159</v>
      </c>
      <c r="AU135" s="224" t="s">
        <v>81</v>
      </c>
      <c r="AY135" s="18" t="s">
        <v>156</v>
      </c>
      <c r="BE135" s="225">
        <f>IF(N135="základní",J135,0)</f>
        <v>0</v>
      </c>
      <c r="BF135" s="225">
        <f>IF(N135="snížená",J135,0)</f>
        <v>0</v>
      </c>
      <c r="BG135" s="225">
        <f>IF(N135="zákl. přenesená",J135,0)</f>
        <v>0</v>
      </c>
      <c r="BH135" s="225">
        <f>IF(N135="sníž. přenesená",J135,0)</f>
        <v>0</v>
      </c>
      <c r="BI135" s="225">
        <f>IF(N135="nulová",J135,0)</f>
        <v>0</v>
      </c>
      <c r="BJ135" s="18" t="s">
        <v>79</v>
      </c>
      <c r="BK135" s="225">
        <f>ROUND(I135*H135,2)</f>
        <v>0</v>
      </c>
      <c r="BL135" s="18" t="s">
        <v>164</v>
      </c>
      <c r="BM135" s="224" t="s">
        <v>1221</v>
      </c>
    </row>
    <row r="136" spans="1:65" s="2" customFormat="1" ht="12">
      <c r="A136" s="39"/>
      <c r="B136" s="40"/>
      <c r="C136" s="213" t="s">
        <v>282</v>
      </c>
      <c r="D136" s="213" t="s">
        <v>159</v>
      </c>
      <c r="E136" s="214" t="s">
        <v>742</v>
      </c>
      <c r="F136" s="215" t="s">
        <v>743</v>
      </c>
      <c r="G136" s="216" t="s">
        <v>207</v>
      </c>
      <c r="H136" s="217">
        <v>100</v>
      </c>
      <c r="I136" s="218"/>
      <c r="J136" s="219">
        <f>ROUND(I136*H136,2)</f>
        <v>0</v>
      </c>
      <c r="K136" s="215" t="s">
        <v>163</v>
      </c>
      <c r="L136" s="45"/>
      <c r="M136" s="220" t="s">
        <v>19</v>
      </c>
      <c r="N136" s="221" t="s">
        <v>43</v>
      </c>
      <c r="O136" s="85"/>
      <c r="P136" s="222">
        <f>O136*H136</f>
        <v>0</v>
      </c>
      <c r="Q136" s="222">
        <v>0</v>
      </c>
      <c r="R136" s="222">
        <f>Q136*H136</f>
        <v>0</v>
      </c>
      <c r="S136" s="222">
        <v>0</v>
      </c>
      <c r="T136" s="223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24" t="s">
        <v>164</v>
      </c>
      <c r="AT136" s="224" t="s">
        <v>159</v>
      </c>
      <c r="AU136" s="224" t="s">
        <v>81</v>
      </c>
      <c r="AY136" s="18" t="s">
        <v>156</v>
      </c>
      <c r="BE136" s="225">
        <f>IF(N136="základní",J136,0)</f>
        <v>0</v>
      </c>
      <c r="BF136" s="225">
        <f>IF(N136="snížená",J136,0)</f>
        <v>0</v>
      </c>
      <c r="BG136" s="225">
        <f>IF(N136="zákl. přenesená",J136,0)</f>
        <v>0</v>
      </c>
      <c r="BH136" s="225">
        <f>IF(N136="sníž. přenesená",J136,0)</f>
        <v>0</v>
      </c>
      <c r="BI136" s="225">
        <f>IF(N136="nulová",J136,0)</f>
        <v>0</v>
      </c>
      <c r="BJ136" s="18" t="s">
        <v>79</v>
      </c>
      <c r="BK136" s="225">
        <f>ROUND(I136*H136,2)</f>
        <v>0</v>
      </c>
      <c r="BL136" s="18" t="s">
        <v>164</v>
      </c>
      <c r="BM136" s="224" t="s">
        <v>1222</v>
      </c>
    </row>
    <row r="137" spans="1:65" s="2" customFormat="1" ht="12">
      <c r="A137" s="39"/>
      <c r="B137" s="40"/>
      <c r="C137" s="213" t="s">
        <v>286</v>
      </c>
      <c r="D137" s="213" t="s">
        <v>159</v>
      </c>
      <c r="E137" s="214" t="s">
        <v>1012</v>
      </c>
      <c r="F137" s="215" t="s">
        <v>1013</v>
      </c>
      <c r="G137" s="216" t="s">
        <v>172</v>
      </c>
      <c r="H137" s="217">
        <v>1</v>
      </c>
      <c r="I137" s="218"/>
      <c r="J137" s="219">
        <f>ROUND(I137*H137,2)</f>
        <v>0</v>
      </c>
      <c r="K137" s="215" t="s">
        <v>163</v>
      </c>
      <c r="L137" s="45"/>
      <c r="M137" s="220" t="s">
        <v>19</v>
      </c>
      <c r="N137" s="221" t="s">
        <v>43</v>
      </c>
      <c r="O137" s="85"/>
      <c r="P137" s="222">
        <f>O137*H137</f>
        <v>0</v>
      </c>
      <c r="Q137" s="222">
        <v>0</v>
      </c>
      <c r="R137" s="222">
        <f>Q137*H137</f>
        <v>0</v>
      </c>
      <c r="S137" s="222">
        <v>0</v>
      </c>
      <c r="T137" s="223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24" t="s">
        <v>164</v>
      </c>
      <c r="AT137" s="224" t="s">
        <v>159</v>
      </c>
      <c r="AU137" s="224" t="s">
        <v>81</v>
      </c>
      <c r="AY137" s="18" t="s">
        <v>156</v>
      </c>
      <c r="BE137" s="225">
        <f>IF(N137="základní",J137,0)</f>
        <v>0</v>
      </c>
      <c r="BF137" s="225">
        <f>IF(N137="snížená",J137,0)</f>
        <v>0</v>
      </c>
      <c r="BG137" s="225">
        <f>IF(N137="zákl. přenesená",J137,0)</f>
        <v>0</v>
      </c>
      <c r="BH137" s="225">
        <f>IF(N137="sníž. přenesená",J137,0)</f>
        <v>0</v>
      </c>
      <c r="BI137" s="225">
        <f>IF(N137="nulová",J137,0)</f>
        <v>0</v>
      </c>
      <c r="BJ137" s="18" t="s">
        <v>79</v>
      </c>
      <c r="BK137" s="225">
        <f>ROUND(I137*H137,2)</f>
        <v>0</v>
      </c>
      <c r="BL137" s="18" t="s">
        <v>164</v>
      </c>
      <c r="BM137" s="224" t="s">
        <v>1223</v>
      </c>
    </row>
    <row r="138" spans="1:65" s="2" customFormat="1" ht="12">
      <c r="A138" s="39"/>
      <c r="B138" s="40"/>
      <c r="C138" s="213" t="s">
        <v>290</v>
      </c>
      <c r="D138" s="213" t="s">
        <v>159</v>
      </c>
      <c r="E138" s="214" t="s">
        <v>1018</v>
      </c>
      <c r="F138" s="215" t="s">
        <v>1019</v>
      </c>
      <c r="G138" s="216" t="s">
        <v>172</v>
      </c>
      <c r="H138" s="217">
        <v>1</v>
      </c>
      <c r="I138" s="218"/>
      <c r="J138" s="219">
        <f>ROUND(I138*H138,2)</f>
        <v>0</v>
      </c>
      <c r="K138" s="215" t="s">
        <v>163</v>
      </c>
      <c r="L138" s="45"/>
      <c r="M138" s="220" t="s">
        <v>19</v>
      </c>
      <c r="N138" s="221" t="s">
        <v>43</v>
      </c>
      <c r="O138" s="85"/>
      <c r="P138" s="222">
        <f>O138*H138</f>
        <v>0</v>
      </c>
      <c r="Q138" s="222">
        <v>0</v>
      </c>
      <c r="R138" s="222">
        <f>Q138*H138</f>
        <v>0</v>
      </c>
      <c r="S138" s="222">
        <v>0</v>
      </c>
      <c r="T138" s="223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24" t="s">
        <v>164</v>
      </c>
      <c r="AT138" s="224" t="s">
        <v>159</v>
      </c>
      <c r="AU138" s="224" t="s">
        <v>81</v>
      </c>
      <c r="AY138" s="18" t="s">
        <v>156</v>
      </c>
      <c r="BE138" s="225">
        <f>IF(N138="základní",J138,0)</f>
        <v>0</v>
      </c>
      <c r="BF138" s="225">
        <f>IF(N138="snížená",J138,0)</f>
        <v>0</v>
      </c>
      <c r="BG138" s="225">
        <f>IF(N138="zákl. přenesená",J138,0)</f>
        <v>0</v>
      </c>
      <c r="BH138" s="225">
        <f>IF(N138="sníž. přenesená",J138,0)</f>
        <v>0</v>
      </c>
      <c r="BI138" s="225">
        <f>IF(N138="nulová",J138,0)</f>
        <v>0</v>
      </c>
      <c r="BJ138" s="18" t="s">
        <v>79</v>
      </c>
      <c r="BK138" s="225">
        <f>ROUND(I138*H138,2)</f>
        <v>0</v>
      </c>
      <c r="BL138" s="18" t="s">
        <v>164</v>
      </c>
      <c r="BM138" s="224" t="s">
        <v>1224</v>
      </c>
    </row>
    <row r="139" spans="1:65" s="2" customFormat="1" ht="12">
      <c r="A139" s="39"/>
      <c r="B139" s="40"/>
      <c r="C139" s="213" t="s">
        <v>294</v>
      </c>
      <c r="D139" s="213" t="s">
        <v>159</v>
      </c>
      <c r="E139" s="214" t="s">
        <v>459</v>
      </c>
      <c r="F139" s="215" t="s">
        <v>460</v>
      </c>
      <c r="G139" s="216" t="s">
        <v>172</v>
      </c>
      <c r="H139" s="217">
        <v>1</v>
      </c>
      <c r="I139" s="218"/>
      <c r="J139" s="219">
        <f>ROUND(I139*H139,2)</f>
        <v>0</v>
      </c>
      <c r="K139" s="215" t="s">
        <v>163</v>
      </c>
      <c r="L139" s="45"/>
      <c r="M139" s="220" t="s">
        <v>19</v>
      </c>
      <c r="N139" s="221" t="s">
        <v>43</v>
      </c>
      <c r="O139" s="85"/>
      <c r="P139" s="222">
        <f>O139*H139</f>
        <v>0</v>
      </c>
      <c r="Q139" s="222">
        <v>0</v>
      </c>
      <c r="R139" s="222">
        <f>Q139*H139</f>
        <v>0</v>
      </c>
      <c r="S139" s="222">
        <v>0</v>
      </c>
      <c r="T139" s="223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24" t="s">
        <v>164</v>
      </c>
      <c r="AT139" s="224" t="s">
        <v>159</v>
      </c>
      <c r="AU139" s="224" t="s">
        <v>81</v>
      </c>
      <c r="AY139" s="18" t="s">
        <v>156</v>
      </c>
      <c r="BE139" s="225">
        <f>IF(N139="základní",J139,0)</f>
        <v>0</v>
      </c>
      <c r="BF139" s="225">
        <f>IF(N139="snížená",J139,0)</f>
        <v>0</v>
      </c>
      <c r="BG139" s="225">
        <f>IF(N139="zákl. přenesená",J139,0)</f>
        <v>0</v>
      </c>
      <c r="BH139" s="225">
        <f>IF(N139="sníž. přenesená",J139,0)</f>
        <v>0</v>
      </c>
      <c r="BI139" s="225">
        <f>IF(N139="nulová",J139,0)</f>
        <v>0</v>
      </c>
      <c r="BJ139" s="18" t="s">
        <v>79</v>
      </c>
      <c r="BK139" s="225">
        <f>ROUND(I139*H139,2)</f>
        <v>0</v>
      </c>
      <c r="BL139" s="18" t="s">
        <v>164</v>
      </c>
      <c r="BM139" s="224" t="s">
        <v>1225</v>
      </c>
    </row>
    <row r="140" spans="1:65" s="2" customFormat="1" ht="44.25" customHeight="1">
      <c r="A140" s="39"/>
      <c r="B140" s="40"/>
      <c r="C140" s="213" t="s">
        <v>298</v>
      </c>
      <c r="D140" s="213" t="s">
        <v>159</v>
      </c>
      <c r="E140" s="214" t="s">
        <v>1226</v>
      </c>
      <c r="F140" s="215" t="s">
        <v>1227</v>
      </c>
      <c r="G140" s="216" t="s">
        <v>172</v>
      </c>
      <c r="H140" s="217">
        <v>6</v>
      </c>
      <c r="I140" s="218"/>
      <c r="J140" s="219">
        <f>ROUND(I140*H140,2)</f>
        <v>0</v>
      </c>
      <c r="K140" s="215" t="s">
        <v>163</v>
      </c>
      <c r="L140" s="45"/>
      <c r="M140" s="220" t="s">
        <v>19</v>
      </c>
      <c r="N140" s="221" t="s">
        <v>43</v>
      </c>
      <c r="O140" s="85"/>
      <c r="P140" s="222">
        <f>O140*H140</f>
        <v>0</v>
      </c>
      <c r="Q140" s="222">
        <v>0</v>
      </c>
      <c r="R140" s="222">
        <f>Q140*H140</f>
        <v>0</v>
      </c>
      <c r="S140" s="222">
        <v>0</v>
      </c>
      <c r="T140" s="223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24" t="s">
        <v>164</v>
      </c>
      <c r="AT140" s="224" t="s">
        <v>159</v>
      </c>
      <c r="AU140" s="224" t="s">
        <v>81</v>
      </c>
      <c r="AY140" s="18" t="s">
        <v>156</v>
      </c>
      <c r="BE140" s="225">
        <f>IF(N140="základní",J140,0)</f>
        <v>0</v>
      </c>
      <c r="BF140" s="225">
        <f>IF(N140="snížená",J140,0)</f>
        <v>0</v>
      </c>
      <c r="BG140" s="225">
        <f>IF(N140="zákl. přenesená",J140,0)</f>
        <v>0</v>
      </c>
      <c r="BH140" s="225">
        <f>IF(N140="sníž. přenesená",J140,0)</f>
        <v>0</v>
      </c>
      <c r="BI140" s="225">
        <f>IF(N140="nulová",J140,0)</f>
        <v>0</v>
      </c>
      <c r="BJ140" s="18" t="s">
        <v>79</v>
      </c>
      <c r="BK140" s="225">
        <f>ROUND(I140*H140,2)</f>
        <v>0</v>
      </c>
      <c r="BL140" s="18" t="s">
        <v>164</v>
      </c>
      <c r="BM140" s="224" t="s">
        <v>1228</v>
      </c>
    </row>
    <row r="141" spans="1:65" s="2" customFormat="1" ht="128.55" customHeight="1">
      <c r="A141" s="39"/>
      <c r="B141" s="40"/>
      <c r="C141" s="213" t="s">
        <v>302</v>
      </c>
      <c r="D141" s="213" t="s">
        <v>159</v>
      </c>
      <c r="E141" s="214" t="s">
        <v>1229</v>
      </c>
      <c r="F141" s="215" t="s">
        <v>1230</v>
      </c>
      <c r="G141" s="216" t="s">
        <v>172</v>
      </c>
      <c r="H141" s="217">
        <v>6</v>
      </c>
      <c r="I141" s="218"/>
      <c r="J141" s="219">
        <f>ROUND(I141*H141,2)</f>
        <v>0</v>
      </c>
      <c r="K141" s="215" t="s">
        <v>19</v>
      </c>
      <c r="L141" s="45"/>
      <c r="M141" s="220" t="s">
        <v>19</v>
      </c>
      <c r="N141" s="221" t="s">
        <v>43</v>
      </c>
      <c r="O141" s="85"/>
      <c r="P141" s="222">
        <f>O141*H141</f>
        <v>0</v>
      </c>
      <c r="Q141" s="222">
        <v>0</v>
      </c>
      <c r="R141" s="222">
        <f>Q141*H141</f>
        <v>0</v>
      </c>
      <c r="S141" s="222">
        <v>0</v>
      </c>
      <c r="T141" s="223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24" t="s">
        <v>164</v>
      </c>
      <c r="AT141" s="224" t="s">
        <v>159</v>
      </c>
      <c r="AU141" s="224" t="s">
        <v>81</v>
      </c>
      <c r="AY141" s="18" t="s">
        <v>156</v>
      </c>
      <c r="BE141" s="225">
        <f>IF(N141="základní",J141,0)</f>
        <v>0</v>
      </c>
      <c r="BF141" s="225">
        <f>IF(N141="snížená",J141,0)</f>
        <v>0</v>
      </c>
      <c r="BG141" s="225">
        <f>IF(N141="zákl. přenesená",J141,0)</f>
        <v>0</v>
      </c>
      <c r="BH141" s="225">
        <f>IF(N141="sníž. přenesená",J141,0)</f>
        <v>0</v>
      </c>
      <c r="BI141" s="225">
        <f>IF(N141="nulová",J141,0)</f>
        <v>0</v>
      </c>
      <c r="BJ141" s="18" t="s">
        <v>79</v>
      </c>
      <c r="BK141" s="225">
        <f>ROUND(I141*H141,2)</f>
        <v>0</v>
      </c>
      <c r="BL141" s="18" t="s">
        <v>164</v>
      </c>
      <c r="BM141" s="224" t="s">
        <v>1231</v>
      </c>
    </row>
    <row r="142" spans="1:63" s="12" customFormat="1" ht="22.8" customHeight="1">
      <c r="A142" s="12"/>
      <c r="B142" s="197"/>
      <c r="C142" s="198"/>
      <c r="D142" s="199" t="s">
        <v>71</v>
      </c>
      <c r="E142" s="211" t="s">
        <v>448</v>
      </c>
      <c r="F142" s="211" t="s">
        <v>449</v>
      </c>
      <c r="G142" s="198"/>
      <c r="H142" s="198"/>
      <c r="I142" s="201"/>
      <c r="J142" s="212">
        <f>BK142</f>
        <v>0</v>
      </c>
      <c r="K142" s="198"/>
      <c r="L142" s="203"/>
      <c r="M142" s="204"/>
      <c r="N142" s="205"/>
      <c r="O142" s="205"/>
      <c r="P142" s="206">
        <f>SUM(P143:P162)</f>
        <v>0</v>
      </c>
      <c r="Q142" s="205"/>
      <c r="R142" s="206">
        <f>SUM(R143:R162)</f>
        <v>0</v>
      </c>
      <c r="S142" s="205"/>
      <c r="T142" s="207">
        <f>SUM(T143:T162)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08" t="s">
        <v>81</v>
      </c>
      <c r="AT142" s="209" t="s">
        <v>71</v>
      </c>
      <c r="AU142" s="209" t="s">
        <v>79</v>
      </c>
      <c r="AY142" s="208" t="s">
        <v>156</v>
      </c>
      <c r="BK142" s="210">
        <f>SUM(BK143:BK162)</f>
        <v>0</v>
      </c>
    </row>
    <row r="143" spans="1:65" s="2" customFormat="1" ht="16.5" customHeight="1">
      <c r="A143" s="39"/>
      <c r="B143" s="40"/>
      <c r="C143" s="213" t="s">
        <v>306</v>
      </c>
      <c r="D143" s="213" t="s">
        <v>159</v>
      </c>
      <c r="E143" s="214" t="s">
        <v>553</v>
      </c>
      <c r="F143" s="215" t="s">
        <v>554</v>
      </c>
      <c r="G143" s="216" t="s">
        <v>207</v>
      </c>
      <c r="H143" s="217">
        <v>15</v>
      </c>
      <c r="I143" s="218"/>
      <c r="J143" s="219">
        <f>ROUND(I143*H143,2)</f>
        <v>0</v>
      </c>
      <c r="K143" s="215" t="s">
        <v>19</v>
      </c>
      <c r="L143" s="45"/>
      <c r="M143" s="220" t="s">
        <v>19</v>
      </c>
      <c r="N143" s="221" t="s">
        <v>43</v>
      </c>
      <c r="O143" s="85"/>
      <c r="P143" s="222">
        <f>O143*H143</f>
        <v>0</v>
      </c>
      <c r="Q143" s="222">
        <v>0</v>
      </c>
      <c r="R143" s="222">
        <f>Q143*H143</f>
        <v>0</v>
      </c>
      <c r="S143" s="222">
        <v>0</v>
      </c>
      <c r="T143" s="223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24" t="s">
        <v>219</v>
      </c>
      <c r="AT143" s="224" t="s">
        <v>159</v>
      </c>
      <c r="AU143" s="224" t="s">
        <v>81</v>
      </c>
      <c r="AY143" s="18" t="s">
        <v>156</v>
      </c>
      <c r="BE143" s="225">
        <f>IF(N143="základní",J143,0)</f>
        <v>0</v>
      </c>
      <c r="BF143" s="225">
        <f>IF(N143="snížená",J143,0)</f>
        <v>0</v>
      </c>
      <c r="BG143" s="225">
        <f>IF(N143="zákl. přenesená",J143,0)</f>
        <v>0</v>
      </c>
      <c r="BH143" s="225">
        <f>IF(N143="sníž. přenesená",J143,0)</f>
        <v>0</v>
      </c>
      <c r="BI143" s="225">
        <f>IF(N143="nulová",J143,0)</f>
        <v>0</v>
      </c>
      <c r="BJ143" s="18" t="s">
        <v>79</v>
      </c>
      <c r="BK143" s="225">
        <f>ROUND(I143*H143,2)</f>
        <v>0</v>
      </c>
      <c r="BL143" s="18" t="s">
        <v>219</v>
      </c>
      <c r="BM143" s="224" t="s">
        <v>1232</v>
      </c>
    </row>
    <row r="144" spans="1:65" s="2" customFormat="1" ht="16.5" customHeight="1">
      <c r="A144" s="39"/>
      <c r="B144" s="40"/>
      <c r="C144" s="213" t="s">
        <v>310</v>
      </c>
      <c r="D144" s="213" t="s">
        <v>159</v>
      </c>
      <c r="E144" s="214" t="s">
        <v>545</v>
      </c>
      <c r="F144" s="215" t="s">
        <v>546</v>
      </c>
      <c r="G144" s="216" t="s">
        <v>207</v>
      </c>
      <c r="H144" s="217">
        <v>150</v>
      </c>
      <c r="I144" s="218"/>
      <c r="J144" s="219">
        <f>ROUND(I144*H144,2)</f>
        <v>0</v>
      </c>
      <c r="K144" s="215" t="s">
        <v>19</v>
      </c>
      <c r="L144" s="45"/>
      <c r="M144" s="220" t="s">
        <v>19</v>
      </c>
      <c r="N144" s="221" t="s">
        <v>43</v>
      </c>
      <c r="O144" s="85"/>
      <c r="P144" s="222">
        <f>O144*H144</f>
        <v>0</v>
      </c>
      <c r="Q144" s="222">
        <v>0</v>
      </c>
      <c r="R144" s="222">
        <f>Q144*H144</f>
        <v>0</v>
      </c>
      <c r="S144" s="222">
        <v>0</v>
      </c>
      <c r="T144" s="223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24" t="s">
        <v>219</v>
      </c>
      <c r="AT144" s="224" t="s">
        <v>159</v>
      </c>
      <c r="AU144" s="224" t="s">
        <v>81</v>
      </c>
      <c r="AY144" s="18" t="s">
        <v>156</v>
      </c>
      <c r="BE144" s="225">
        <f>IF(N144="základní",J144,0)</f>
        <v>0</v>
      </c>
      <c r="BF144" s="225">
        <f>IF(N144="snížená",J144,0)</f>
        <v>0</v>
      </c>
      <c r="BG144" s="225">
        <f>IF(N144="zákl. přenesená",J144,0)</f>
        <v>0</v>
      </c>
      <c r="BH144" s="225">
        <f>IF(N144="sníž. přenesená",J144,0)</f>
        <v>0</v>
      </c>
      <c r="BI144" s="225">
        <f>IF(N144="nulová",J144,0)</f>
        <v>0</v>
      </c>
      <c r="BJ144" s="18" t="s">
        <v>79</v>
      </c>
      <c r="BK144" s="225">
        <f>ROUND(I144*H144,2)</f>
        <v>0</v>
      </c>
      <c r="BL144" s="18" t="s">
        <v>219</v>
      </c>
      <c r="BM144" s="224" t="s">
        <v>1233</v>
      </c>
    </row>
    <row r="145" spans="1:65" s="2" customFormat="1" ht="12">
      <c r="A145" s="39"/>
      <c r="B145" s="40"/>
      <c r="C145" s="213" t="s">
        <v>314</v>
      </c>
      <c r="D145" s="213" t="s">
        <v>159</v>
      </c>
      <c r="E145" s="214" t="s">
        <v>463</v>
      </c>
      <c r="F145" s="215" t="s">
        <v>464</v>
      </c>
      <c r="G145" s="216" t="s">
        <v>172</v>
      </c>
      <c r="H145" s="217">
        <v>10</v>
      </c>
      <c r="I145" s="218"/>
      <c r="J145" s="219">
        <f>ROUND(I145*H145,2)</f>
        <v>0</v>
      </c>
      <c r="K145" s="215" t="s">
        <v>19</v>
      </c>
      <c r="L145" s="45"/>
      <c r="M145" s="220" t="s">
        <v>19</v>
      </c>
      <c r="N145" s="221" t="s">
        <v>43</v>
      </c>
      <c r="O145" s="85"/>
      <c r="P145" s="222">
        <f>O145*H145</f>
        <v>0</v>
      </c>
      <c r="Q145" s="222">
        <v>0</v>
      </c>
      <c r="R145" s="222">
        <f>Q145*H145</f>
        <v>0</v>
      </c>
      <c r="S145" s="222">
        <v>0</v>
      </c>
      <c r="T145" s="223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24" t="s">
        <v>219</v>
      </c>
      <c r="AT145" s="224" t="s">
        <v>159</v>
      </c>
      <c r="AU145" s="224" t="s">
        <v>81</v>
      </c>
      <c r="AY145" s="18" t="s">
        <v>156</v>
      </c>
      <c r="BE145" s="225">
        <f>IF(N145="základní",J145,0)</f>
        <v>0</v>
      </c>
      <c r="BF145" s="225">
        <f>IF(N145="snížená",J145,0)</f>
        <v>0</v>
      </c>
      <c r="BG145" s="225">
        <f>IF(N145="zákl. přenesená",J145,0)</f>
        <v>0</v>
      </c>
      <c r="BH145" s="225">
        <f>IF(N145="sníž. přenesená",J145,0)</f>
        <v>0</v>
      </c>
      <c r="BI145" s="225">
        <f>IF(N145="nulová",J145,0)</f>
        <v>0</v>
      </c>
      <c r="BJ145" s="18" t="s">
        <v>79</v>
      </c>
      <c r="BK145" s="225">
        <f>ROUND(I145*H145,2)</f>
        <v>0</v>
      </c>
      <c r="BL145" s="18" t="s">
        <v>219</v>
      </c>
      <c r="BM145" s="224" t="s">
        <v>1234</v>
      </c>
    </row>
    <row r="146" spans="1:65" s="2" customFormat="1" ht="33" customHeight="1">
      <c r="A146" s="39"/>
      <c r="B146" s="40"/>
      <c r="C146" s="213" t="s">
        <v>318</v>
      </c>
      <c r="D146" s="213" t="s">
        <v>159</v>
      </c>
      <c r="E146" s="214" t="s">
        <v>1235</v>
      </c>
      <c r="F146" s="215" t="s">
        <v>1236</v>
      </c>
      <c r="G146" s="216" t="s">
        <v>172</v>
      </c>
      <c r="H146" s="217">
        <v>30</v>
      </c>
      <c r="I146" s="218"/>
      <c r="J146" s="219">
        <f>ROUND(I146*H146,2)</f>
        <v>0</v>
      </c>
      <c r="K146" s="215" t="s">
        <v>19</v>
      </c>
      <c r="L146" s="45"/>
      <c r="M146" s="220" t="s">
        <v>19</v>
      </c>
      <c r="N146" s="221" t="s">
        <v>43</v>
      </c>
      <c r="O146" s="85"/>
      <c r="P146" s="222">
        <f>O146*H146</f>
        <v>0</v>
      </c>
      <c r="Q146" s="222">
        <v>0</v>
      </c>
      <c r="R146" s="222">
        <f>Q146*H146</f>
        <v>0</v>
      </c>
      <c r="S146" s="222">
        <v>0</v>
      </c>
      <c r="T146" s="223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24" t="s">
        <v>219</v>
      </c>
      <c r="AT146" s="224" t="s">
        <v>159</v>
      </c>
      <c r="AU146" s="224" t="s">
        <v>81</v>
      </c>
      <c r="AY146" s="18" t="s">
        <v>156</v>
      </c>
      <c r="BE146" s="225">
        <f>IF(N146="základní",J146,0)</f>
        <v>0</v>
      </c>
      <c r="BF146" s="225">
        <f>IF(N146="snížená",J146,0)</f>
        <v>0</v>
      </c>
      <c r="BG146" s="225">
        <f>IF(N146="zákl. přenesená",J146,0)</f>
        <v>0</v>
      </c>
      <c r="BH146" s="225">
        <f>IF(N146="sníž. přenesená",J146,0)</f>
        <v>0</v>
      </c>
      <c r="BI146" s="225">
        <f>IF(N146="nulová",J146,0)</f>
        <v>0</v>
      </c>
      <c r="BJ146" s="18" t="s">
        <v>79</v>
      </c>
      <c r="BK146" s="225">
        <f>ROUND(I146*H146,2)</f>
        <v>0</v>
      </c>
      <c r="BL146" s="18" t="s">
        <v>219</v>
      </c>
      <c r="BM146" s="224" t="s">
        <v>1237</v>
      </c>
    </row>
    <row r="147" spans="1:65" s="2" customFormat="1" ht="12">
      <c r="A147" s="39"/>
      <c r="B147" s="40"/>
      <c r="C147" s="213" t="s">
        <v>322</v>
      </c>
      <c r="D147" s="213" t="s">
        <v>159</v>
      </c>
      <c r="E147" s="214" t="s">
        <v>573</v>
      </c>
      <c r="F147" s="215" t="s">
        <v>574</v>
      </c>
      <c r="G147" s="216" t="s">
        <v>207</v>
      </c>
      <c r="H147" s="217">
        <v>70</v>
      </c>
      <c r="I147" s="218"/>
      <c r="J147" s="219">
        <f>ROUND(I147*H147,2)</f>
        <v>0</v>
      </c>
      <c r="K147" s="215" t="s">
        <v>19</v>
      </c>
      <c r="L147" s="45"/>
      <c r="M147" s="220" t="s">
        <v>19</v>
      </c>
      <c r="N147" s="221" t="s">
        <v>43</v>
      </c>
      <c r="O147" s="85"/>
      <c r="P147" s="222">
        <f>O147*H147</f>
        <v>0</v>
      </c>
      <c r="Q147" s="222">
        <v>0</v>
      </c>
      <c r="R147" s="222">
        <f>Q147*H147</f>
        <v>0</v>
      </c>
      <c r="S147" s="222">
        <v>0</v>
      </c>
      <c r="T147" s="223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24" t="s">
        <v>219</v>
      </c>
      <c r="AT147" s="224" t="s">
        <v>159</v>
      </c>
      <c r="AU147" s="224" t="s">
        <v>81</v>
      </c>
      <c r="AY147" s="18" t="s">
        <v>156</v>
      </c>
      <c r="BE147" s="225">
        <f>IF(N147="základní",J147,0)</f>
        <v>0</v>
      </c>
      <c r="BF147" s="225">
        <f>IF(N147="snížená",J147,0)</f>
        <v>0</v>
      </c>
      <c r="BG147" s="225">
        <f>IF(N147="zákl. přenesená",J147,0)</f>
        <v>0</v>
      </c>
      <c r="BH147" s="225">
        <f>IF(N147="sníž. přenesená",J147,0)</f>
        <v>0</v>
      </c>
      <c r="BI147" s="225">
        <f>IF(N147="nulová",J147,0)</f>
        <v>0</v>
      </c>
      <c r="BJ147" s="18" t="s">
        <v>79</v>
      </c>
      <c r="BK147" s="225">
        <f>ROUND(I147*H147,2)</f>
        <v>0</v>
      </c>
      <c r="BL147" s="18" t="s">
        <v>219</v>
      </c>
      <c r="BM147" s="224" t="s">
        <v>1238</v>
      </c>
    </row>
    <row r="148" spans="1:65" s="2" customFormat="1" ht="33" customHeight="1">
      <c r="A148" s="39"/>
      <c r="B148" s="40"/>
      <c r="C148" s="213" t="s">
        <v>326</v>
      </c>
      <c r="D148" s="213" t="s">
        <v>159</v>
      </c>
      <c r="E148" s="214" t="s">
        <v>1239</v>
      </c>
      <c r="F148" s="215" t="s">
        <v>1240</v>
      </c>
      <c r="G148" s="216" t="s">
        <v>207</v>
      </c>
      <c r="H148" s="217">
        <v>17</v>
      </c>
      <c r="I148" s="218"/>
      <c r="J148" s="219">
        <f>ROUND(I148*H148,2)</f>
        <v>0</v>
      </c>
      <c r="K148" s="215" t="s">
        <v>19</v>
      </c>
      <c r="L148" s="45"/>
      <c r="M148" s="220" t="s">
        <v>19</v>
      </c>
      <c r="N148" s="221" t="s">
        <v>43</v>
      </c>
      <c r="O148" s="85"/>
      <c r="P148" s="222">
        <f>O148*H148</f>
        <v>0</v>
      </c>
      <c r="Q148" s="222">
        <v>0</v>
      </c>
      <c r="R148" s="222">
        <f>Q148*H148</f>
        <v>0</v>
      </c>
      <c r="S148" s="222">
        <v>0</v>
      </c>
      <c r="T148" s="223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24" t="s">
        <v>219</v>
      </c>
      <c r="AT148" s="224" t="s">
        <v>159</v>
      </c>
      <c r="AU148" s="224" t="s">
        <v>81</v>
      </c>
      <c r="AY148" s="18" t="s">
        <v>156</v>
      </c>
      <c r="BE148" s="225">
        <f>IF(N148="základní",J148,0)</f>
        <v>0</v>
      </c>
      <c r="BF148" s="225">
        <f>IF(N148="snížená",J148,0)</f>
        <v>0</v>
      </c>
      <c r="BG148" s="225">
        <f>IF(N148="zákl. přenesená",J148,0)</f>
        <v>0</v>
      </c>
      <c r="BH148" s="225">
        <f>IF(N148="sníž. přenesená",J148,0)</f>
        <v>0</v>
      </c>
      <c r="BI148" s="225">
        <f>IF(N148="nulová",J148,0)</f>
        <v>0</v>
      </c>
      <c r="BJ148" s="18" t="s">
        <v>79</v>
      </c>
      <c r="BK148" s="225">
        <f>ROUND(I148*H148,2)</f>
        <v>0</v>
      </c>
      <c r="BL148" s="18" t="s">
        <v>219</v>
      </c>
      <c r="BM148" s="224" t="s">
        <v>1241</v>
      </c>
    </row>
    <row r="149" spans="1:65" s="2" customFormat="1" ht="12">
      <c r="A149" s="39"/>
      <c r="B149" s="40"/>
      <c r="C149" s="213" t="s">
        <v>189</v>
      </c>
      <c r="D149" s="213" t="s">
        <v>159</v>
      </c>
      <c r="E149" s="214" t="s">
        <v>509</v>
      </c>
      <c r="F149" s="215" t="s">
        <v>510</v>
      </c>
      <c r="G149" s="216" t="s">
        <v>172</v>
      </c>
      <c r="H149" s="217">
        <v>7</v>
      </c>
      <c r="I149" s="218"/>
      <c r="J149" s="219">
        <f>ROUND(I149*H149,2)</f>
        <v>0</v>
      </c>
      <c r="K149" s="215" t="s">
        <v>19</v>
      </c>
      <c r="L149" s="45"/>
      <c r="M149" s="220" t="s">
        <v>19</v>
      </c>
      <c r="N149" s="221" t="s">
        <v>43</v>
      </c>
      <c r="O149" s="85"/>
      <c r="P149" s="222">
        <f>O149*H149</f>
        <v>0</v>
      </c>
      <c r="Q149" s="222">
        <v>0</v>
      </c>
      <c r="R149" s="222">
        <f>Q149*H149</f>
        <v>0</v>
      </c>
      <c r="S149" s="222">
        <v>0</v>
      </c>
      <c r="T149" s="223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24" t="s">
        <v>219</v>
      </c>
      <c r="AT149" s="224" t="s">
        <v>159</v>
      </c>
      <c r="AU149" s="224" t="s">
        <v>81</v>
      </c>
      <c r="AY149" s="18" t="s">
        <v>156</v>
      </c>
      <c r="BE149" s="225">
        <f>IF(N149="základní",J149,0)</f>
        <v>0</v>
      </c>
      <c r="BF149" s="225">
        <f>IF(N149="snížená",J149,0)</f>
        <v>0</v>
      </c>
      <c r="BG149" s="225">
        <f>IF(N149="zákl. přenesená",J149,0)</f>
        <v>0</v>
      </c>
      <c r="BH149" s="225">
        <f>IF(N149="sníž. přenesená",J149,0)</f>
        <v>0</v>
      </c>
      <c r="BI149" s="225">
        <f>IF(N149="nulová",J149,0)</f>
        <v>0</v>
      </c>
      <c r="BJ149" s="18" t="s">
        <v>79</v>
      </c>
      <c r="BK149" s="225">
        <f>ROUND(I149*H149,2)</f>
        <v>0</v>
      </c>
      <c r="BL149" s="18" t="s">
        <v>219</v>
      </c>
      <c r="BM149" s="224" t="s">
        <v>1242</v>
      </c>
    </row>
    <row r="150" spans="1:65" s="2" customFormat="1" ht="21.75" customHeight="1">
      <c r="A150" s="39"/>
      <c r="B150" s="40"/>
      <c r="C150" s="213" t="s">
        <v>333</v>
      </c>
      <c r="D150" s="213" t="s">
        <v>159</v>
      </c>
      <c r="E150" s="214" t="s">
        <v>996</v>
      </c>
      <c r="F150" s="215" t="s">
        <v>997</v>
      </c>
      <c r="G150" s="216" t="s">
        <v>172</v>
      </c>
      <c r="H150" s="217">
        <v>1</v>
      </c>
      <c r="I150" s="218"/>
      <c r="J150" s="219">
        <f>ROUND(I150*H150,2)</f>
        <v>0</v>
      </c>
      <c r="K150" s="215" t="s">
        <v>19</v>
      </c>
      <c r="L150" s="45"/>
      <c r="M150" s="220" t="s">
        <v>19</v>
      </c>
      <c r="N150" s="221" t="s">
        <v>43</v>
      </c>
      <c r="O150" s="85"/>
      <c r="P150" s="222">
        <f>O150*H150</f>
        <v>0</v>
      </c>
      <c r="Q150" s="222">
        <v>0</v>
      </c>
      <c r="R150" s="222">
        <f>Q150*H150</f>
        <v>0</v>
      </c>
      <c r="S150" s="222">
        <v>0</v>
      </c>
      <c r="T150" s="223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24" t="s">
        <v>219</v>
      </c>
      <c r="AT150" s="224" t="s">
        <v>159</v>
      </c>
      <c r="AU150" s="224" t="s">
        <v>81</v>
      </c>
      <c r="AY150" s="18" t="s">
        <v>156</v>
      </c>
      <c r="BE150" s="225">
        <f>IF(N150="základní",J150,0)</f>
        <v>0</v>
      </c>
      <c r="BF150" s="225">
        <f>IF(N150="snížená",J150,0)</f>
        <v>0</v>
      </c>
      <c r="BG150" s="225">
        <f>IF(N150="zákl. přenesená",J150,0)</f>
        <v>0</v>
      </c>
      <c r="BH150" s="225">
        <f>IF(N150="sníž. přenesená",J150,0)</f>
        <v>0</v>
      </c>
      <c r="BI150" s="225">
        <f>IF(N150="nulová",J150,0)</f>
        <v>0</v>
      </c>
      <c r="BJ150" s="18" t="s">
        <v>79</v>
      </c>
      <c r="BK150" s="225">
        <f>ROUND(I150*H150,2)</f>
        <v>0</v>
      </c>
      <c r="BL150" s="18" t="s">
        <v>219</v>
      </c>
      <c r="BM150" s="224" t="s">
        <v>1243</v>
      </c>
    </row>
    <row r="151" spans="1:65" s="2" customFormat="1" ht="16.5" customHeight="1">
      <c r="A151" s="39"/>
      <c r="B151" s="40"/>
      <c r="C151" s="213" t="s">
        <v>340</v>
      </c>
      <c r="D151" s="213" t="s">
        <v>159</v>
      </c>
      <c r="E151" s="214" t="s">
        <v>471</v>
      </c>
      <c r="F151" s="215" t="s">
        <v>472</v>
      </c>
      <c r="G151" s="216" t="s">
        <v>172</v>
      </c>
      <c r="H151" s="217">
        <v>1</v>
      </c>
      <c r="I151" s="218"/>
      <c r="J151" s="219">
        <f>ROUND(I151*H151,2)</f>
        <v>0</v>
      </c>
      <c r="K151" s="215" t="s">
        <v>19</v>
      </c>
      <c r="L151" s="45"/>
      <c r="M151" s="220" t="s">
        <v>19</v>
      </c>
      <c r="N151" s="221" t="s">
        <v>43</v>
      </c>
      <c r="O151" s="85"/>
      <c r="P151" s="222">
        <f>O151*H151</f>
        <v>0</v>
      </c>
      <c r="Q151" s="222">
        <v>0</v>
      </c>
      <c r="R151" s="222">
        <f>Q151*H151</f>
        <v>0</v>
      </c>
      <c r="S151" s="222">
        <v>0</v>
      </c>
      <c r="T151" s="223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24" t="s">
        <v>219</v>
      </c>
      <c r="AT151" s="224" t="s">
        <v>159</v>
      </c>
      <c r="AU151" s="224" t="s">
        <v>81</v>
      </c>
      <c r="AY151" s="18" t="s">
        <v>156</v>
      </c>
      <c r="BE151" s="225">
        <f>IF(N151="základní",J151,0)</f>
        <v>0</v>
      </c>
      <c r="BF151" s="225">
        <f>IF(N151="snížená",J151,0)</f>
        <v>0</v>
      </c>
      <c r="BG151" s="225">
        <f>IF(N151="zákl. přenesená",J151,0)</f>
        <v>0</v>
      </c>
      <c r="BH151" s="225">
        <f>IF(N151="sníž. přenesená",J151,0)</f>
        <v>0</v>
      </c>
      <c r="BI151" s="225">
        <f>IF(N151="nulová",J151,0)</f>
        <v>0</v>
      </c>
      <c r="BJ151" s="18" t="s">
        <v>79</v>
      </c>
      <c r="BK151" s="225">
        <f>ROUND(I151*H151,2)</f>
        <v>0</v>
      </c>
      <c r="BL151" s="18" t="s">
        <v>219</v>
      </c>
      <c r="BM151" s="224" t="s">
        <v>1244</v>
      </c>
    </row>
    <row r="152" spans="1:65" s="2" customFormat="1" ht="12">
      <c r="A152" s="39"/>
      <c r="B152" s="40"/>
      <c r="C152" s="213" t="s">
        <v>344</v>
      </c>
      <c r="D152" s="213" t="s">
        <v>159</v>
      </c>
      <c r="E152" s="214" t="s">
        <v>1245</v>
      </c>
      <c r="F152" s="215" t="s">
        <v>1246</v>
      </c>
      <c r="G152" s="216" t="s">
        <v>207</v>
      </c>
      <c r="H152" s="217">
        <v>17</v>
      </c>
      <c r="I152" s="218"/>
      <c r="J152" s="219">
        <f>ROUND(I152*H152,2)</f>
        <v>0</v>
      </c>
      <c r="K152" s="215" t="s">
        <v>163</v>
      </c>
      <c r="L152" s="45"/>
      <c r="M152" s="220" t="s">
        <v>19</v>
      </c>
      <c r="N152" s="221" t="s">
        <v>43</v>
      </c>
      <c r="O152" s="85"/>
      <c r="P152" s="222">
        <f>O152*H152</f>
        <v>0</v>
      </c>
      <c r="Q152" s="222">
        <v>0</v>
      </c>
      <c r="R152" s="222">
        <f>Q152*H152</f>
        <v>0</v>
      </c>
      <c r="S152" s="222">
        <v>0</v>
      </c>
      <c r="T152" s="223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24" t="s">
        <v>219</v>
      </c>
      <c r="AT152" s="224" t="s">
        <v>159</v>
      </c>
      <c r="AU152" s="224" t="s">
        <v>81</v>
      </c>
      <c r="AY152" s="18" t="s">
        <v>156</v>
      </c>
      <c r="BE152" s="225">
        <f>IF(N152="základní",J152,0)</f>
        <v>0</v>
      </c>
      <c r="BF152" s="225">
        <f>IF(N152="snížená",J152,0)</f>
        <v>0</v>
      </c>
      <c r="BG152" s="225">
        <f>IF(N152="zákl. přenesená",J152,0)</f>
        <v>0</v>
      </c>
      <c r="BH152" s="225">
        <f>IF(N152="sníž. přenesená",J152,0)</f>
        <v>0</v>
      </c>
      <c r="BI152" s="225">
        <f>IF(N152="nulová",J152,0)</f>
        <v>0</v>
      </c>
      <c r="BJ152" s="18" t="s">
        <v>79</v>
      </c>
      <c r="BK152" s="225">
        <f>ROUND(I152*H152,2)</f>
        <v>0</v>
      </c>
      <c r="BL152" s="18" t="s">
        <v>219</v>
      </c>
      <c r="BM152" s="224" t="s">
        <v>1247</v>
      </c>
    </row>
    <row r="153" spans="1:65" s="2" customFormat="1" ht="12">
      <c r="A153" s="39"/>
      <c r="B153" s="40"/>
      <c r="C153" s="213" t="s">
        <v>348</v>
      </c>
      <c r="D153" s="213" t="s">
        <v>159</v>
      </c>
      <c r="E153" s="214" t="s">
        <v>577</v>
      </c>
      <c r="F153" s="215" t="s">
        <v>578</v>
      </c>
      <c r="G153" s="216" t="s">
        <v>207</v>
      </c>
      <c r="H153" s="217">
        <v>70</v>
      </c>
      <c r="I153" s="218"/>
      <c r="J153" s="219">
        <f>ROUND(I153*H153,2)</f>
        <v>0</v>
      </c>
      <c r="K153" s="215" t="s">
        <v>163</v>
      </c>
      <c r="L153" s="45"/>
      <c r="M153" s="220" t="s">
        <v>19</v>
      </c>
      <c r="N153" s="221" t="s">
        <v>43</v>
      </c>
      <c r="O153" s="85"/>
      <c r="P153" s="222">
        <f>O153*H153</f>
        <v>0</v>
      </c>
      <c r="Q153" s="222">
        <v>0</v>
      </c>
      <c r="R153" s="222">
        <f>Q153*H153</f>
        <v>0</v>
      </c>
      <c r="S153" s="222">
        <v>0</v>
      </c>
      <c r="T153" s="223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24" t="s">
        <v>219</v>
      </c>
      <c r="AT153" s="224" t="s">
        <v>159</v>
      </c>
      <c r="AU153" s="224" t="s">
        <v>81</v>
      </c>
      <c r="AY153" s="18" t="s">
        <v>156</v>
      </c>
      <c r="BE153" s="225">
        <f>IF(N153="základní",J153,0)</f>
        <v>0</v>
      </c>
      <c r="BF153" s="225">
        <f>IF(N153="snížená",J153,0)</f>
        <v>0</v>
      </c>
      <c r="BG153" s="225">
        <f>IF(N153="zákl. přenesená",J153,0)</f>
        <v>0</v>
      </c>
      <c r="BH153" s="225">
        <f>IF(N153="sníž. přenesená",J153,0)</f>
        <v>0</v>
      </c>
      <c r="BI153" s="225">
        <f>IF(N153="nulová",J153,0)</f>
        <v>0</v>
      </c>
      <c r="BJ153" s="18" t="s">
        <v>79</v>
      </c>
      <c r="BK153" s="225">
        <f>ROUND(I153*H153,2)</f>
        <v>0</v>
      </c>
      <c r="BL153" s="18" t="s">
        <v>219</v>
      </c>
      <c r="BM153" s="224" t="s">
        <v>1248</v>
      </c>
    </row>
    <row r="154" spans="1:65" s="2" customFormat="1" ht="12">
      <c r="A154" s="39"/>
      <c r="B154" s="40"/>
      <c r="C154" s="213" t="s">
        <v>352</v>
      </c>
      <c r="D154" s="213" t="s">
        <v>159</v>
      </c>
      <c r="E154" s="214" t="s">
        <v>549</v>
      </c>
      <c r="F154" s="215" t="s">
        <v>550</v>
      </c>
      <c r="G154" s="216" t="s">
        <v>207</v>
      </c>
      <c r="H154" s="217">
        <v>15</v>
      </c>
      <c r="I154" s="218"/>
      <c r="J154" s="219">
        <f>ROUND(I154*H154,2)</f>
        <v>0</v>
      </c>
      <c r="K154" s="215" t="s">
        <v>163</v>
      </c>
      <c r="L154" s="45"/>
      <c r="M154" s="220" t="s">
        <v>19</v>
      </c>
      <c r="N154" s="221" t="s">
        <v>43</v>
      </c>
      <c r="O154" s="85"/>
      <c r="P154" s="222">
        <f>O154*H154</f>
        <v>0</v>
      </c>
      <c r="Q154" s="222">
        <v>0</v>
      </c>
      <c r="R154" s="222">
        <f>Q154*H154</f>
        <v>0</v>
      </c>
      <c r="S154" s="222">
        <v>0</v>
      </c>
      <c r="T154" s="223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24" t="s">
        <v>219</v>
      </c>
      <c r="AT154" s="224" t="s">
        <v>159</v>
      </c>
      <c r="AU154" s="224" t="s">
        <v>81</v>
      </c>
      <c r="AY154" s="18" t="s">
        <v>156</v>
      </c>
      <c r="BE154" s="225">
        <f>IF(N154="základní",J154,0)</f>
        <v>0</v>
      </c>
      <c r="BF154" s="225">
        <f>IF(N154="snížená",J154,0)</f>
        <v>0</v>
      </c>
      <c r="BG154" s="225">
        <f>IF(N154="zákl. přenesená",J154,0)</f>
        <v>0</v>
      </c>
      <c r="BH154" s="225">
        <f>IF(N154="sníž. přenesená",J154,0)</f>
        <v>0</v>
      </c>
      <c r="BI154" s="225">
        <f>IF(N154="nulová",J154,0)</f>
        <v>0</v>
      </c>
      <c r="BJ154" s="18" t="s">
        <v>79</v>
      </c>
      <c r="BK154" s="225">
        <f>ROUND(I154*H154,2)</f>
        <v>0</v>
      </c>
      <c r="BL154" s="18" t="s">
        <v>219</v>
      </c>
      <c r="BM154" s="224" t="s">
        <v>1249</v>
      </c>
    </row>
    <row r="155" spans="1:65" s="2" customFormat="1" ht="12">
      <c r="A155" s="39"/>
      <c r="B155" s="40"/>
      <c r="C155" s="213" t="s">
        <v>193</v>
      </c>
      <c r="D155" s="213" t="s">
        <v>159</v>
      </c>
      <c r="E155" s="214" t="s">
        <v>541</v>
      </c>
      <c r="F155" s="215" t="s">
        <v>542</v>
      </c>
      <c r="G155" s="216" t="s">
        <v>207</v>
      </c>
      <c r="H155" s="217">
        <v>150</v>
      </c>
      <c r="I155" s="218"/>
      <c r="J155" s="219">
        <f>ROUND(I155*H155,2)</f>
        <v>0</v>
      </c>
      <c r="K155" s="215" t="s">
        <v>163</v>
      </c>
      <c r="L155" s="45"/>
      <c r="M155" s="220" t="s">
        <v>19</v>
      </c>
      <c r="N155" s="221" t="s">
        <v>43</v>
      </c>
      <c r="O155" s="85"/>
      <c r="P155" s="222">
        <f>O155*H155</f>
        <v>0</v>
      </c>
      <c r="Q155" s="222">
        <v>0</v>
      </c>
      <c r="R155" s="222">
        <f>Q155*H155</f>
        <v>0</v>
      </c>
      <c r="S155" s="222">
        <v>0</v>
      </c>
      <c r="T155" s="223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24" t="s">
        <v>219</v>
      </c>
      <c r="AT155" s="224" t="s">
        <v>159</v>
      </c>
      <c r="AU155" s="224" t="s">
        <v>81</v>
      </c>
      <c r="AY155" s="18" t="s">
        <v>156</v>
      </c>
      <c r="BE155" s="225">
        <f>IF(N155="základní",J155,0)</f>
        <v>0</v>
      </c>
      <c r="BF155" s="225">
        <f>IF(N155="snížená",J155,0)</f>
        <v>0</v>
      </c>
      <c r="BG155" s="225">
        <f>IF(N155="zákl. přenesená",J155,0)</f>
        <v>0</v>
      </c>
      <c r="BH155" s="225">
        <f>IF(N155="sníž. přenesená",J155,0)</f>
        <v>0</v>
      </c>
      <c r="BI155" s="225">
        <f>IF(N155="nulová",J155,0)</f>
        <v>0</v>
      </c>
      <c r="BJ155" s="18" t="s">
        <v>79</v>
      </c>
      <c r="BK155" s="225">
        <f>ROUND(I155*H155,2)</f>
        <v>0</v>
      </c>
      <c r="BL155" s="18" t="s">
        <v>219</v>
      </c>
      <c r="BM155" s="224" t="s">
        <v>1250</v>
      </c>
    </row>
    <row r="156" spans="1:65" s="2" customFormat="1" ht="12">
      <c r="A156" s="39"/>
      <c r="B156" s="40"/>
      <c r="C156" s="213" t="s">
        <v>359</v>
      </c>
      <c r="D156" s="213" t="s">
        <v>159</v>
      </c>
      <c r="E156" s="214" t="s">
        <v>451</v>
      </c>
      <c r="F156" s="215" t="s">
        <v>452</v>
      </c>
      <c r="G156" s="216" t="s">
        <v>172</v>
      </c>
      <c r="H156" s="217">
        <v>1</v>
      </c>
      <c r="I156" s="218"/>
      <c r="J156" s="219">
        <f>ROUND(I156*H156,2)</f>
        <v>0</v>
      </c>
      <c r="K156" s="215" t="s">
        <v>163</v>
      </c>
      <c r="L156" s="45"/>
      <c r="M156" s="220" t="s">
        <v>19</v>
      </c>
      <c r="N156" s="221" t="s">
        <v>43</v>
      </c>
      <c r="O156" s="85"/>
      <c r="P156" s="222">
        <f>O156*H156</f>
        <v>0</v>
      </c>
      <c r="Q156" s="222">
        <v>0</v>
      </c>
      <c r="R156" s="222">
        <f>Q156*H156</f>
        <v>0</v>
      </c>
      <c r="S156" s="222">
        <v>0</v>
      </c>
      <c r="T156" s="223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24" t="s">
        <v>219</v>
      </c>
      <c r="AT156" s="224" t="s">
        <v>159</v>
      </c>
      <c r="AU156" s="224" t="s">
        <v>81</v>
      </c>
      <c r="AY156" s="18" t="s">
        <v>156</v>
      </c>
      <c r="BE156" s="225">
        <f>IF(N156="základní",J156,0)</f>
        <v>0</v>
      </c>
      <c r="BF156" s="225">
        <f>IF(N156="snížená",J156,0)</f>
        <v>0</v>
      </c>
      <c r="BG156" s="225">
        <f>IF(N156="zákl. přenesená",J156,0)</f>
        <v>0</v>
      </c>
      <c r="BH156" s="225">
        <f>IF(N156="sníž. přenesená",J156,0)</f>
        <v>0</v>
      </c>
      <c r="BI156" s="225">
        <f>IF(N156="nulová",J156,0)</f>
        <v>0</v>
      </c>
      <c r="BJ156" s="18" t="s">
        <v>79</v>
      </c>
      <c r="BK156" s="225">
        <f>ROUND(I156*H156,2)</f>
        <v>0</v>
      </c>
      <c r="BL156" s="18" t="s">
        <v>219</v>
      </c>
      <c r="BM156" s="224" t="s">
        <v>1251</v>
      </c>
    </row>
    <row r="157" spans="1:65" s="2" customFormat="1" ht="12">
      <c r="A157" s="39"/>
      <c r="B157" s="40"/>
      <c r="C157" s="213" t="s">
        <v>363</v>
      </c>
      <c r="D157" s="213" t="s">
        <v>159</v>
      </c>
      <c r="E157" s="214" t="s">
        <v>467</v>
      </c>
      <c r="F157" s="215" t="s">
        <v>468</v>
      </c>
      <c r="G157" s="216" t="s">
        <v>172</v>
      </c>
      <c r="H157" s="217">
        <v>1</v>
      </c>
      <c r="I157" s="218"/>
      <c r="J157" s="219">
        <f>ROUND(I157*H157,2)</f>
        <v>0</v>
      </c>
      <c r="K157" s="215" t="s">
        <v>163</v>
      </c>
      <c r="L157" s="45"/>
      <c r="M157" s="220" t="s">
        <v>19</v>
      </c>
      <c r="N157" s="221" t="s">
        <v>43</v>
      </c>
      <c r="O157" s="85"/>
      <c r="P157" s="222">
        <f>O157*H157</f>
        <v>0</v>
      </c>
      <c r="Q157" s="222">
        <v>0</v>
      </c>
      <c r="R157" s="222">
        <f>Q157*H157</f>
        <v>0</v>
      </c>
      <c r="S157" s="222">
        <v>0</v>
      </c>
      <c r="T157" s="223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24" t="s">
        <v>219</v>
      </c>
      <c r="AT157" s="224" t="s">
        <v>159</v>
      </c>
      <c r="AU157" s="224" t="s">
        <v>81</v>
      </c>
      <c r="AY157" s="18" t="s">
        <v>156</v>
      </c>
      <c r="BE157" s="225">
        <f>IF(N157="základní",J157,0)</f>
        <v>0</v>
      </c>
      <c r="BF157" s="225">
        <f>IF(N157="snížená",J157,0)</f>
        <v>0</v>
      </c>
      <c r="BG157" s="225">
        <f>IF(N157="zákl. přenesená",J157,0)</f>
        <v>0</v>
      </c>
      <c r="BH157" s="225">
        <f>IF(N157="sníž. přenesená",J157,0)</f>
        <v>0</v>
      </c>
      <c r="BI157" s="225">
        <f>IF(N157="nulová",J157,0)</f>
        <v>0</v>
      </c>
      <c r="BJ157" s="18" t="s">
        <v>79</v>
      </c>
      <c r="BK157" s="225">
        <f>ROUND(I157*H157,2)</f>
        <v>0</v>
      </c>
      <c r="BL157" s="18" t="s">
        <v>219</v>
      </c>
      <c r="BM157" s="224" t="s">
        <v>1252</v>
      </c>
    </row>
    <row r="158" spans="1:65" s="2" customFormat="1" ht="12">
      <c r="A158" s="39"/>
      <c r="B158" s="40"/>
      <c r="C158" s="213" t="s">
        <v>367</v>
      </c>
      <c r="D158" s="213" t="s">
        <v>159</v>
      </c>
      <c r="E158" s="214" t="s">
        <v>505</v>
      </c>
      <c r="F158" s="215" t="s">
        <v>506</v>
      </c>
      <c r="G158" s="216" t="s">
        <v>172</v>
      </c>
      <c r="H158" s="217">
        <v>7</v>
      </c>
      <c r="I158" s="218"/>
      <c r="J158" s="219">
        <f>ROUND(I158*H158,2)</f>
        <v>0</v>
      </c>
      <c r="K158" s="215" t="s">
        <v>163</v>
      </c>
      <c r="L158" s="45"/>
      <c r="M158" s="220" t="s">
        <v>19</v>
      </c>
      <c r="N158" s="221" t="s">
        <v>43</v>
      </c>
      <c r="O158" s="85"/>
      <c r="P158" s="222">
        <f>O158*H158</f>
        <v>0</v>
      </c>
      <c r="Q158" s="222">
        <v>0</v>
      </c>
      <c r="R158" s="222">
        <f>Q158*H158</f>
        <v>0</v>
      </c>
      <c r="S158" s="222">
        <v>0</v>
      </c>
      <c r="T158" s="223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24" t="s">
        <v>219</v>
      </c>
      <c r="AT158" s="224" t="s">
        <v>159</v>
      </c>
      <c r="AU158" s="224" t="s">
        <v>81</v>
      </c>
      <c r="AY158" s="18" t="s">
        <v>156</v>
      </c>
      <c r="BE158" s="225">
        <f>IF(N158="základní",J158,0)</f>
        <v>0</v>
      </c>
      <c r="BF158" s="225">
        <f>IF(N158="snížená",J158,0)</f>
        <v>0</v>
      </c>
      <c r="BG158" s="225">
        <f>IF(N158="zákl. přenesená",J158,0)</f>
        <v>0</v>
      </c>
      <c r="BH158" s="225">
        <f>IF(N158="sníž. přenesená",J158,0)</f>
        <v>0</v>
      </c>
      <c r="BI158" s="225">
        <f>IF(N158="nulová",J158,0)</f>
        <v>0</v>
      </c>
      <c r="BJ158" s="18" t="s">
        <v>79</v>
      </c>
      <c r="BK158" s="225">
        <f>ROUND(I158*H158,2)</f>
        <v>0</v>
      </c>
      <c r="BL158" s="18" t="s">
        <v>219</v>
      </c>
      <c r="BM158" s="224" t="s">
        <v>1253</v>
      </c>
    </row>
    <row r="159" spans="1:65" s="2" customFormat="1" ht="12">
      <c r="A159" s="39"/>
      <c r="B159" s="40"/>
      <c r="C159" s="213" t="s">
        <v>196</v>
      </c>
      <c r="D159" s="213" t="s">
        <v>159</v>
      </c>
      <c r="E159" s="214" t="s">
        <v>505</v>
      </c>
      <c r="F159" s="215" t="s">
        <v>506</v>
      </c>
      <c r="G159" s="216" t="s">
        <v>172</v>
      </c>
      <c r="H159" s="217">
        <v>30</v>
      </c>
      <c r="I159" s="218"/>
      <c r="J159" s="219">
        <f>ROUND(I159*H159,2)</f>
        <v>0</v>
      </c>
      <c r="K159" s="215" t="s">
        <v>163</v>
      </c>
      <c r="L159" s="45"/>
      <c r="M159" s="220" t="s">
        <v>19</v>
      </c>
      <c r="N159" s="221" t="s">
        <v>43</v>
      </c>
      <c r="O159" s="85"/>
      <c r="P159" s="222">
        <f>O159*H159</f>
        <v>0</v>
      </c>
      <c r="Q159" s="222">
        <v>0</v>
      </c>
      <c r="R159" s="222">
        <f>Q159*H159</f>
        <v>0</v>
      </c>
      <c r="S159" s="222">
        <v>0</v>
      </c>
      <c r="T159" s="223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24" t="s">
        <v>219</v>
      </c>
      <c r="AT159" s="224" t="s">
        <v>159</v>
      </c>
      <c r="AU159" s="224" t="s">
        <v>81</v>
      </c>
      <c r="AY159" s="18" t="s">
        <v>156</v>
      </c>
      <c r="BE159" s="225">
        <f>IF(N159="základní",J159,0)</f>
        <v>0</v>
      </c>
      <c r="BF159" s="225">
        <f>IF(N159="snížená",J159,0)</f>
        <v>0</v>
      </c>
      <c r="BG159" s="225">
        <f>IF(N159="zákl. přenesená",J159,0)</f>
        <v>0</v>
      </c>
      <c r="BH159" s="225">
        <f>IF(N159="sníž. přenesená",J159,0)</f>
        <v>0</v>
      </c>
      <c r="BI159" s="225">
        <f>IF(N159="nulová",J159,0)</f>
        <v>0</v>
      </c>
      <c r="BJ159" s="18" t="s">
        <v>79</v>
      </c>
      <c r="BK159" s="225">
        <f>ROUND(I159*H159,2)</f>
        <v>0</v>
      </c>
      <c r="BL159" s="18" t="s">
        <v>219</v>
      </c>
      <c r="BM159" s="224" t="s">
        <v>1254</v>
      </c>
    </row>
    <row r="160" spans="1:65" s="2" customFormat="1" ht="12">
      <c r="A160" s="39"/>
      <c r="B160" s="40"/>
      <c r="C160" s="213" t="s">
        <v>376</v>
      </c>
      <c r="D160" s="213" t="s">
        <v>159</v>
      </c>
      <c r="E160" s="214" t="s">
        <v>459</v>
      </c>
      <c r="F160" s="215" t="s">
        <v>460</v>
      </c>
      <c r="G160" s="216" t="s">
        <v>172</v>
      </c>
      <c r="H160" s="217">
        <v>10</v>
      </c>
      <c r="I160" s="218"/>
      <c r="J160" s="219">
        <f>ROUND(I160*H160,2)</f>
        <v>0</v>
      </c>
      <c r="K160" s="215" t="s">
        <v>163</v>
      </c>
      <c r="L160" s="45"/>
      <c r="M160" s="220" t="s">
        <v>19</v>
      </c>
      <c r="N160" s="221" t="s">
        <v>43</v>
      </c>
      <c r="O160" s="85"/>
      <c r="P160" s="222">
        <f>O160*H160</f>
        <v>0</v>
      </c>
      <c r="Q160" s="222">
        <v>0</v>
      </c>
      <c r="R160" s="222">
        <f>Q160*H160</f>
        <v>0</v>
      </c>
      <c r="S160" s="222">
        <v>0</v>
      </c>
      <c r="T160" s="223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24" t="s">
        <v>219</v>
      </c>
      <c r="AT160" s="224" t="s">
        <v>159</v>
      </c>
      <c r="AU160" s="224" t="s">
        <v>81</v>
      </c>
      <c r="AY160" s="18" t="s">
        <v>156</v>
      </c>
      <c r="BE160" s="225">
        <f>IF(N160="základní",J160,0)</f>
        <v>0</v>
      </c>
      <c r="BF160" s="225">
        <f>IF(N160="snížená",J160,0)</f>
        <v>0</v>
      </c>
      <c r="BG160" s="225">
        <f>IF(N160="zákl. přenesená",J160,0)</f>
        <v>0</v>
      </c>
      <c r="BH160" s="225">
        <f>IF(N160="sníž. přenesená",J160,0)</f>
        <v>0</v>
      </c>
      <c r="BI160" s="225">
        <f>IF(N160="nulová",J160,0)</f>
        <v>0</v>
      </c>
      <c r="BJ160" s="18" t="s">
        <v>79</v>
      </c>
      <c r="BK160" s="225">
        <f>ROUND(I160*H160,2)</f>
        <v>0</v>
      </c>
      <c r="BL160" s="18" t="s">
        <v>219</v>
      </c>
      <c r="BM160" s="224" t="s">
        <v>1255</v>
      </c>
    </row>
    <row r="161" spans="1:65" s="2" customFormat="1" ht="44.25" customHeight="1">
      <c r="A161" s="39"/>
      <c r="B161" s="40"/>
      <c r="C161" s="213" t="s">
        <v>199</v>
      </c>
      <c r="D161" s="213" t="s">
        <v>159</v>
      </c>
      <c r="E161" s="214" t="s">
        <v>581</v>
      </c>
      <c r="F161" s="215" t="s">
        <v>582</v>
      </c>
      <c r="G161" s="216" t="s">
        <v>172</v>
      </c>
      <c r="H161" s="217">
        <v>1</v>
      </c>
      <c r="I161" s="218"/>
      <c r="J161" s="219">
        <f>ROUND(I161*H161,2)</f>
        <v>0</v>
      </c>
      <c r="K161" s="215" t="s">
        <v>163</v>
      </c>
      <c r="L161" s="45"/>
      <c r="M161" s="220" t="s">
        <v>19</v>
      </c>
      <c r="N161" s="221" t="s">
        <v>43</v>
      </c>
      <c r="O161" s="85"/>
      <c r="P161" s="222">
        <f>O161*H161</f>
        <v>0</v>
      </c>
      <c r="Q161" s="222">
        <v>0</v>
      </c>
      <c r="R161" s="222">
        <f>Q161*H161</f>
        <v>0</v>
      </c>
      <c r="S161" s="222">
        <v>0</v>
      </c>
      <c r="T161" s="223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24" t="s">
        <v>219</v>
      </c>
      <c r="AT161" s="224" t="s">
        <v>159</v>
      </c>
      <c r="AU161" s="224" t="s">
        <v>81</v>
      </c>
      <c r="AY161" s="18" t="s">
        <v>156</v>
      </c>
      <c r="BE161" s="225">
        <f>IF(N161="základní",J161,0)</f>
        <v>0</v>
      </c>
      <c r="BF161" s="225">
        <f>IF(N161="snížená",J161,0)</f>
        <v>0</v>
      </c>
      <c r="BG161" s="225">
        <f>IF(N161="zákl. přenesená",J161,0)</f>
        <v>0</v>
      </c>
      <c r="BH161" s="225">
        <f>IF(N161="sníž. přenesená",J161,0)</f>
        <v>0</v>
      </c>
      <c r="BI161" s="225">
        <f>IF(N161="nulová",J161,0)</f>
        <v>0</v>
      </c>
      <c r="BJ161" s="18" t="s">
        <v>79</v>
      </c>
      <c r="BK161" s="225">
        <f>ROUND(I161*H161,2)</f>
        <v>0</v>
      </c>
      <c r="BL161" s="18" t="s">
        <v>219</v>
      </c>
      <c r="BM161" s="224" t="s">
        <v>1256</v>
      </c>
    </row>
    <row r="162" spans="1:65" s="2" customFormat="1" ht="33" customHeight="1">
      <c r="A162" s="39"/>
      <c r="B162" s="40"/>
      <c r="C162" s="213" t="s">
        <v>383</v>
      </c>
      <c r="D162" s="213" t="s">
        <v>159</v>
      </c>
      <c r="E162" s="214" t="s">
        <v>475</v>
      </c>
      <c r="F162" s="215" t="s">
        <v>476</v>
      </c>
      <c r="G162" s="216" t="s">
        <v>172</v>
      </c>
      <c r="H162" s="217">
        <v>1</v>
      </c>
      <c r="I162" s="218"/>
      <c r="J162" s="219">
        <f>ROUND(I162*H162,2)</f>
        <v>0</v>
      </c>
      <c r="K162" s="215" t="s">
        <v>163</v>
      </c>
      <c r="L162" s="45"/>
      <c r="M162" s="220" t="s">
        <v>19</v>
      </c>
      <c r="N162" s="221" t="s">
        <v>43</v>
      </c>
      <c r="O162" s="85"/>
      <c r="P162" s="222">
        <f>O162*H162</f>
        <v>0</v>
      </c>
      <c r="Q162" s="222">
        <v>0</v>
      </c>
      <c r="R162" s="222">
        <f>Q162*H162</f>
        <v>0</v>
      </c>
      <c r="S162" s="222">
        <v>0</v>
      </c>
      <c r="T162" s="223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24" t="s">
        <v>219</v>
      </c>
      <c r="AT162" s="224" t="s">
        <v>159</v>
      </c>
      <c r="AU162" s="224" t="s">
        <v>81</v>
      </c>
      <c r="AY162" s="18" t="s">
        <v>156</v>
      </c>
      <c r="BE162" s="225">
        <f>IF(N162="základní",J162,0)</f>
        <v>0</v>
      </c>
      <c r="BF162" s="225">
        <f>IF(N162="snížená",J162,0)</f>
        <v>0</v>
      </c>
      <c r="BG162" s="225">
        <f>IF(N162="zákl. přenesená",J162,0)</f>
        <v>0</v>
      </c>
      <c r="BH162" s="225">
        <f>IF(N162="sníž. přenesená",J162,0)</f>
        <v>0</v>
      </c>
      <c r="BI162" s="225">
        <f>IF(N162="nulová",J162,0)</f>
        <v>0</v>
      </c>
      <c r="BJ162" s="18" t="s">
        <v>79</v>
      </c>
      <c r="BK162" s="225">
        <f>ROUND(I162*H162,2)</f>
        <v>0</v>
      </c>
      <c r="BL162" s="18" t="s">
        <v>219</v>
      </c>
      <c r="BM162" s="224" t="s">
        <v>1257</v>
      </c>
    </row>
    <row r="163" spans="1:63" s="12" customFormat="1" ht="22.8" customHeight="1">
      <c r="A163" s="12"/>
      <c r="B163" s="197"/>
      <c r="C163" s="198"/>
      <c r="D163" s="199" t="s">
        <v>71</v>
      </c>
      <c r="E163" s="211" t="s">
        <v>404</v>
      </c>
      <c r="F163" s="211" t="s">
        <v>405</v>
      </c>
      <c r="G163" s="198"/>
      <c r="H163" s="198"/>
      <c r="I163" s="201"/>
      <c r="J163" s="212">
        <f>BK163</f>
        <v>0</v>
      </c>
      <c r="K163" s="198"/>
      <c r="L163" s="203"/>
      <c r="M163" s="204"/>
      <c r="N163" s="205"/>
      <c r="O163" s="205"/>
      <c r="P163" s="206">
        <f>SUM(P164:P174)</f>
        <v>0</v>
      </c>
      <c r="Q163" s="205"/>
      <c r="R163" s="206">
        <f>SUM(R164:R174)</f>
        <v>0</v>
      </c>
      <c r="S163" s="205"/>
      <c r="T163" s="207">
        <f>SUM(T164:T174)</f>
        <v>0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R163" s="208" t="s">
        <v>81</v>
      </c>
      <c r="AT163" s="209" t="s">
        <v>71</v>
      </c>
      <c r="AU163" s="209" t="s">
        <v>79</v>
      </c>
      <c r="AY163" s="208" t="s">
        <v>156</v>
      </c>
      <c r="BK163" s="210">
        <f>SUM(BK164:BK174)</f>
        <v>0</v>
      </c>
    </row>
    <row r="164" spans="1:65" s="2" customFormat="1" ht="12">
      <c r="A164" s="39"/>
      <c r="B164" s="40"/>
      <c r="C164" s="213" t="s">
        <v>203</v>
      </c>
      <c r="D164" s="213" t="s">
        <v>159</v>
      </c>
      <c r="E164" s="214" t="s">
        <v>1258</v>
      </c>
      <c r="F164" s="215" t="s">
        <v>1259</v>
      </c>
      <c r="G164" s="216" t="s">
        <v>172</v>
      </c>
      <c r="H164" s="217">
        <v>30</v>
      </c>
      <c r="I164" s="218"/>
      <c r="J164" s="219">
        <f>ROUND(I164*H164,2)</f>
        <v>0</v>
      </c>
      <c r="K164" s="215" t="s">
        <v>19</v>
      </c>
      <c r="L164" s="45"/>
      <c r="M164" s="220" t="s">
        <v>19</v>
      </c>
      <c r="N164" s="221" t="s">
        <v>43</v>
      </c>
      <c r="O164" s="85"/>
      <c r="P164" s="222">
        <f>O164*H164</f>
        <v>0</v>
      </c>
      <c r="Q164" s="222">
        <v>0</v>
      </c>
      <c r="R164" s="222">
        <f>Q164*H164</f>
        <v>0</v>
      </c>
      <c r="S164" s="222">
        <v>0</v>
      </c>
      <c r="T164" s="223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24" t="s">
        <v>219</v>
      </c>
      <c r="AT164" s="224" t="s">
        <v>159</v>
      </c>
      <c r="AU164" s="224" t="s">
        <v>81</v>
      </c>
      <c r="AY164" s="18" t="s">
        <v>156</v>
      </c>
      <c r="BE164" s="225">
        <f>IF(N164="základní",J164,0)</f>
        <v>0</v>
      </c>
      <c r="BF164" s="225">
        <f>IF(N164="snížená",J164,0)</f>
        <v>0</v>
      </c>
      <c r="BG164" s="225">
        <f>IF(N164="zákl. přenesená",J164,0)</f>
        <v>0</v>
      </c>
      <c r="BH164" s="225">
        <f>IF(N164="sníž. přenesená",J164,0)</f>
        <v>0</v>
      </c>
      <c r="BI164" s="225">
        <f>IF(N164="nulová",J164,0)</f>
        <v>0</v>
      </c>
      <c r="BJ164" s="18" t="s">
        <v>79</v>
      </c>
      <c r="BK164" s="225">
        <f>ROUND(I164*H164,2)</f>
        <v>0</v>
      </c>
      <c r="BL164" s="18" t="s">
        <v>219</v>
      </c>
      <c r="BM164" s="224" t="s">
        <v>1260</v>
      </c>
    </row>
    <row r="165" spans="1:65" s="2" customFormat="1" ht="16.5" customHeight="1">
      <c r="A165" s="39"/>
      <c r="B165" s="40"/>
      <c r="C165" s="213" t="s">
        <v>390</v>
      </c>
      <c r="D165" s="213" t="s">
        <v>159</v>
      </c>
      <c r="E165" s="214" t="s">
        <v>433</v>
      </c>
      <c r="F165" s="215" t="s">
        <v>434</v>
      </c>
      <c r="G165" s="216" t="s">
        <v>207</v>
      </c>
      <c r="H165" s="217">
        <v>400</v>
      </c>
      <c r="I165" s="218"/>
      <c r="J165" s="219">
        <f>ROUND(I165*H165,2)</f>
        <v>0</v>
      </c>
      <c r="K165" s="215" t="s">
        <v>19</v>
      </c>
      <c r="L165" s="45"/>
      <c r="M165" s="220" t="s">
        <v>19</v>
      </c>
      <c r="N165" s="221" t="s">
        <v>43</v>
      </c>
      <c r="O165" s="85"/>
      <c r="P165" s="222">
        <f>O165*H165</f>
        <v>0</v>
      </c>
      <c r="Q165" s="222">
        <v>0</v>
      </c>
      <c r="R165" s="222">
        <f>Q165*H165</f>
        <v>0</v>
      </c>
      <c r="S165" s="222">
        <v>0</v>
      </c>
      <c r="T165" s="223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24" t="s">
        <v>219</v>
      </c>
      <c r="AT165" s="224" t="s">
        <v>159</v>
      </c>
      <c r="AU165" s="224" t="s">
        <v>81</v>
      </c>
      <c r="AY165" s="18" t="s">
        <v>156</v>
      </c>
      <c r="BE165" s="225">
        <f>IF(N165="základní",J165,0)</f>
        <v>0</v>
      </c>
      <c r="BF165" s="225">
        <f>IF(N165="snížená",J165,0)</f>
        <v>0</v>
      </c>
      <c r="BG165" s="225">
        <f>IF(N165="zákl. přenesená",J165,0)</f>
        <v>0</v>
      </c>
      <c r="BH165" s="225">
        <f>IF(N165="sníž. přenesená",J165,0)</f>
        <v>0</v>
      </c>
      <c r="BI165" s="225">
        <f>IF(N165="nulová",J165,0)</f>
        <v>0</v>
      </c>
      <c r="BJ165" s="18" t="s">
        <v>79</v>
      </c>
      <c r="BK165" s="225">
        <f>ROUND(I165*H165,2)</f>
        <v>0</v>
      </c>
      <c r="BL165" s="18" t="s">
        <v>219</v>
      </c>
      <c r="BM165" s="224" t="s">
        <v>1261</v>
      </c>
    </row>
    <row r="166" spans="1:65" s="2" customFormat="1" ht="16.5" customHeight="1">
      <c r="A166" s="39"/>
      <c r="B166" s="40"/>
      <c r="C166" s="213" t="s">
        <v>394</v>
      </c>
      <c r="D166" s="213" t="s">
        <v>159</v>
      </c>
      <c r="E166" s="214" t="s">
        <v>425</v>
      </c>
      <c r="F166" s="215" t="s">
        <v>1262</v>
      </c>
      <c r="G166" s="216" t="s">
        <v>172</v>
      </c>
      <c r="H166" s="217">
        <v>36</v>
      </c>
      <c r="I166" s="218"/>
      <c r="J166" s="219">
        <f>ROUND(I166*H166,2)</f>
        <v>0</v>
      </c>
      <c r="K166" s="215" t="s">
        <v>19</v>
      </c>
      <c r="L166" s="45"/>
      <c r="M166" s="220" t="s">
        <v>19</v>
      </c>
      <c r="N166" s="221" t="s">
        <v>43</v>
      </c>
      <c r="O166" s="85"/>
      <c r="P166" s="222">
        <f>O166*H166</f>
        <v>0</v>
      </c>
      <c r="Q166" s="222">
        <v>0</v>
      </c>
      <c r="R166" s="222">
        <f>Q166*H166</f>
        <v>0</v>
      </c>
      <c r="S166" s="222">
        <v>0</v>
      </c>
      <c r="T166" s="223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24" t="s">
        <v>219</v>
      </c>
      <c r="AT166" s="224" t="s">
        <v>159</v>
      </c>
      <c r="AU166" s="224" t="s">
        <v>81</v>
      </c>
      <c r="AY166" s="18" t="s">
        <v>156</v>
      </c>
      <c r="BE166" s="225">
        <f>IF(N166="základní",J166,0)</f>
        <v>0</v>
      </c>
      <c r="BF166" s="225">
        <f>IF(N166="snížená",J166,0)</f>
        <v>0</v>
      </c>
      <c r="BG166" s="225">
        <f>IF(N166="zákl. přenesená",J166,0)</f>
        <v>0</v>
      </c>
      <c r="BH166" s="225">
        <f>IF(N166="sníž. přenesená",J166,0)</f>
        <v>0</v>
      </c>
      <c r="BI166" s="225">
        <f>IF(N166="nulová",J166,0)</f>
        <v>0</v>
      </c>
      <c r="BJ166" s="18" t="s">
        <v>79</v>
      </c>
      <c r="BK166" s="225">
        <f>ROUND(I166*H166,2)</f>
        <v>0</v>
      </c>
      <c r="BL166" s="18" t="s">
        <v>219</v>
      </c>
      <c r="BM166" s="224" t="s">
        <v>1263</v>
      </c>
    </row>
    <row r="167" spans="1:65" s="2" customFormat="1" ht="16.5" customHeight="1">
      <c r="A167" s="39"/>
      <c r="B167" s="40"/>
      <c r="C167" s="213" t="s">
        <v>398</v>
      </c>
      <c r="D167" s="213" t="s">
        <v>159</v>
      </c>
      <c r="E167" s="214" t="s">
        <v>411</v>
      </c>
      <c r="F167" s="215" t="s">
        <v>412</v>
      </c>
      <c r="G167" s="216" t="s">
        <v>172</v>
      </c>
      <c r="H167" s="217">
        <v>32</v>
      </c>
      <c r="I167" s="218"/>
      <c r="J167" s="219">
        <f>ROUND(I167*H167,2)</f>
        <v>0</v>
      </c>
      <c r="K167" s="215" t="s">
        <v>19</v>
      </c>
      <c r="L167" s="45"/>
      <c r="M167" s="220" t="s">
        <v>19</v>
      </c>
      <c r="N167" s="221" t="s">
        <v>43</v>
      </c>
      <c r="O167" s="85"/>
      <c r="P167" s="222">
        <f>O167*H167</f>
        <v>0</v>
      </c>
      <c r="Q167" s="222">
        <v>0</v>
      </c>
      <c r="R167" s="222">
        <f>Q167*H167</f>
        <v>0</v>
      </c>
      <c r="S167" s="222">
        <v>0</v>
      </c>
      <c r="T167" s="223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24" t="s">
        <v>219</v>
      </c>
      <c r="AT167" s="224" t="s">
        <v>159</v>
      </c>
      <c r="AU167" s="224" t="s">
        <v>81</v>
      </c>
      <c r="AY167" s="18" t="s">
        <v>156</v>
      </c>
      <c r="BE167" s="225">
        <f>IF(N167="základní",J167,0)</f>
        <v>0</v>
      </c>
      <c r="BF167" s="225">
        <f>IF(N167="snížená",J167,0)</f>
        <v>0</v>
      </c>
      <c r="BG167" s="225">
        <f>IF(N167="zákl. přenesená",J167,0)</f>
        <v>0</v>
      </c>
      <c r="BH167" s="225">
        <f>IF(N167="sníž. přenesená",J167,0)</f>
        <v>0</v>
      </c>
      <c r="BI167" s="225">
        <f>IF(N167="nulová",J167,0)</f>
        <v>0</v>
      </c>
      <c r="BJ167" s="18" t="s">
        <v>79</v>
      </c>
      <c r="BK167" s="225">
        <f>ROUND(I167*H167,2)</f>
        <v>0</v>
      </c>
      <c r="BL167" s="18" t="s">
        <v>219</v>
      </c>
      <c r="BM167" s="224" t="s">
        <v>1264</v>
      </c>
    </row>
    <row r="168" spans="1:65" s="2" customFormat="1" ht="55.5" customHeight="1">
      <c r="A168" s="39"/>
      <c r="B168" s="40"/>
      <c r="C168" s="213" t="s">
        <v>406</v>
      </c>
      <c r="D168" s="213" t="s">
        <v>159</v>
      </c>
      <c r="E168" s="214" t="s">
        <v>441</v>
      </c>
      <c r="F168" s="215" t="s">
        <v>442</v>
      </c>
      <c r="G168" s="216" t="s">
        <v>172</v>
      </c>
      <c r="H168" s="217">
        <v>1</v>
      </c>
      <c r="I168" s="218"/>
      <c r="J168" s="219">
        <f>ROUND(I168*H168,2)</f>
        <v>0</v>
      </c>
      <c r="K168" s="215" t="s">
        <v>19</v>
      </c>
      <c r="L168" s="45"/>
      <c r="M168" s="220" t="s">
        <v>19</v>
      </c>
      <c r="N168" s="221" t="s">
        <v>43</v>
      </c>
      <c r="O168" s="85"/>
      <c r="P168" s="222">
        <f>O168*H168</f>
        <v>0</v>
      </c>
      <c r="Q168" s="222">
        <v>0</v>
      </c>
      <c r="R168" s="222">
        <f>Q168*H168</f>
        <v>0</v>
      </c>
      <c r="S168" s="222">
        <v>0</v>
      </c>
      <c r="T168" s="223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24" t="s">
        <v>219</v>
      </c>
      <c r="AT168" s="224" t="s">
        <v>159</v>
      </c>
      <c r="AU168" s="224" t="s">
        <v>81</v>
      </c>
      <c r="AY168" s="18" t="s">
        <v>156</v>
      </c>
      <c r="BE168" s="225">
        <f>IF(N168="základní",J168,0)</f>
        <v>0</v>
      </c>
      <c r="BF168" s="225">
        <f>IF(N168="snížená",J168,0)</f>
        <v>0</v>
      </c>
      <c r="BG168" s="225">
        <f>IF(N168="zákl. přenesená",J168,0)</f>
        <v>0</v>
      </c>
      <c r="BH168" s="225">
        <f>IF(N168="sníž. přenesená",J168,0)</f>
        <v>0</v>
      </c>
      <c r="BI168" s="225">
        <f>IF(N168="nulová",J168,0)</f>
        <v>0</v>
      </c>
      <c r="BJ168" s="18" t="s">
        <v>79</v>
      </c>
      <c r="BK168" s="225">
        <f>ROUND(I168*H168,2)</f>
        <v>0</v>
      </c>
      <c r="BL168" s="18" t="s">
        <v>219</v>
      </c>
      <c r="BM168" s="224" t="s">
        <v>1265</v>
      </c>
    </row>
    <row r="169" spans="1:65" s="2" customFormat="1" ht="21.75" customHeight="1">
      <c r="A169" s="39"/>
      <c r="B169" s="40"/>
      <c r="C169" s="213" t="s">
        <v>410</v>
      </c>
      <c r="D169" s="213" t="s">
        <v>159</v>
      </c>
      <c r="E169" s="214" t="s">
        <v>437</v>
      </c>
      <c r="F169" s="215" t="s">
        <v>438</v>
      </c>
      <c r="G169" s="216" t="s">
        <v>172</v>
      </c>
      <c r="H169" s="217">
        <v>1</v>
      </c>
      <c r="I169" s="218"/>
      <c r="J169" s="219">
        <f>ROUND(I169*H169,2)</f>
        <v>0</v>
      </c>
      <c r="K169" s="215" t="s">
        <v>163</v>
      </c>
      <c r="L169" s="45"/>
      <c r="M169" s="220" t="s">
        <v>19</v>
      </c>
      <c r="N169" s="221" t="s">
        <v>43</v>
      </c>
      <c r="O169" s="85"/>
      <c r="P169" s="222">
        <f>O169*H169</f>
        <v>0</v>
      </c>
      <c r="Q169" s="222">
        <v>0</v>
      </c>
      <c r="R169" s="222">
        <f>Q169*H169</f>
        <v>0</v>
      </c>
      <c r="S169" s="222">
        <v>0</v>
      </c>
      <c r="T169" s="223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24" t="s">
        <v>219</v>
      </c>
      <c r="AT169" s="224" t="s">
        <v>159</v>
      </c>
      <c r="AU169" s="224" t="s">
        <v>81</v>
      </c>
      <c r="AY169" s="18" t="s">
        <v>156</v>
      </c>
      <c r="BE169" s="225">
        <f>IF(N169="základní",J169,0)</f>
        <v>0</v>
      </c>
      <c r="BF169" s="225">
        <f>IF(N169="snížená",J169,0)</f>
        <v>0</v>
      </c>
      <c r="BG169" s="225">
        <f>IF(N169="zákl. přenesená",J169,0)</f>
        <v>0</v>
      </c>
      <c r="BH169" s="225">
        <f>IF(N169="sníž. přenesená",J169,0)</f>
        <v>0</v>
      </c>
      <c r="BI169" s="225">
        <f>IF(N169="nulová",J169,0)</f>
        <v>0</v>
      </c>
      <c r="BJ169" s="18" t="s">
        <v>79</v>
      </c>
      <c r="BK169" s="225">
        <f>ROUND(I169*H169,2)</f>
        <v>0</v>
      </c>
      <c r="BL169" s="18" t="s">
        <v>219</v>
      </c>
      <c r="BM169" s="224" t="s">
        <v>1266</v>
      </c>
    </row>
    <row r="170" spans="1:65" s="2" customFormat="1" ht="12">
      <c r="A170" s="39"/>
      <c r="B170" s="40"/>
      <c r="C170" s="213" t="s">
        <v>414</v>
      </c>
      <c r="D170" s="213" t="s">
        <v>159</v>
      </c>
      <c r="E170" s="214" t="s">
        <v>429</v>
      </c>
      <c r="F170" s="215" t="s">
        <v>430</v>
      </c>
      <c r="G170" s="216" t="s">
        <v>207</v>
      </c>
      <c r="H170" s="217">
        <v>400</v>
      </c>
      <c r="I170" s="218"/>
      <c r="J170" s="219">
        <f>ROUND(I170*H170,2)</f>
        <v>0</v>
      </c>
      <c r="K170" s="215" t="s">
        <v>163</v>
      </c>
      <c r="L170" s="45"/>
      <c r="M170" s="220" t="s">
        <v>19</v>
      </c>
      <c r="N170" s="221" t="s">
        <v>43</v>
      </c>
      <c r="O170" s="85"/>
      <c r="P170" s="222">
        <f>O170*H170</f>
        <v>0</v>
      </c>
      <c r="Q170" s="222">
        <v>0</v>
      </c>
      <c r="R170" s="222">
        <f>Q170*H170</f>
        <v>0</v>
      </c>
      <c r="S170" s="222">
        <v>0</v>
      </c>
      <c r="T170" s="223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24" t="s">
        <v>219</v>
      </c>
      <c r="AT170" s="224" t="s">
        <v>159</v>
      </c>
      <c r="AU170" s="224" t="s">
        <v>81</v>
      </c>
      <c r="AY170" s="18" t="s">
        <v>156</v>
      </c>
      <c r="BE170" s="225">
        <f>IF(N170="základní",J170,0)</f>
        <v>0</v>
      </c>
      <c r="BF170" s="225">
        <f>IF(N170="snížená",J170,0)</f>
        <v>0</v>
      </c>
      <c r="BG170" s="225">
        <f>IF(N170="zákl. přenesená",J170,0)</f>
        <v>0</v>
      </c>
      <c r="BH170" s="225">
        <f>IF(N170="sníž. přenesená",J170,0)</f>
        <v>0</v>
      </c>
      <c r="BI170" s="225">
        <f>IF(N170="nulová",J170,0)</f>
        <v>0</v>
      </c>
      <c r="BJ170" s="18" t="s">
        <v>79</v>
      </c>
      <c r="BK170" s="225">
        <f>ROUND(I170*H170,2)</f>
        <v>0</v>
      </c>
      <c r="BL170" s="18" t="s">
        <v>219</v>
      </c>
      <c r="BM170" s="224" t="s">
        <v>1267</v>
      </c>
    </row>
    <row r="171" spans="1:65" s="2" customFormat="1" ht="21.75" customHeight="1">
      <c r="A171" s="39"/>
      <c r="B171" s="40"/>
      <c r="C171" s="213" t="s">
        <v>418</v>
      </c>
      <c r="D171" s="213" t="s">
        <v>159</v>
      </c>
      <c r="E171" s="214" t="s">
        <v>407</v>
      </c>
      <c r="F171" s="215" t="s">
        <v>408</v>
      </c>
      <c r="G171" s="216" t="s">
        <v>172</v>
      </c>
      <c r="H171" s="217">
        <v>32</v>
      </c>
      <c r="I171" s="218"/>
      <c r="J171" s="219">
        <f>ROUND(I171*H171,2)</f>
        <v>0</v>
      </c>
      <c r="K171" s="215" t="s">
        <v>163</v>
      </c>
      <c r="L171" s="45"/>
      <c r="M171" s="220" t="s">
        <v>19</v>
      </c>
      <c r="N171" s="221" t="s">
        <v>43</v>
      </c>
      <c r="O171" s="85"/>
      <c r="P171" s="222">
        <f>O171*H171</f>
        <v>0</v>
      </c>
      <c r="Q171" s="222">
        <v>0</v>
      </c>
      <c r="R171" s="222">
        <f>Q171*H171</f>
        <v>0</v>
      </c>
      <c r="S171" s="222">
        <v>0</v>
      </c>
      <c r="T171" s="223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24" t="s">
        <v>219</v>
      </c>
      <c r="AT171" s="224" t="s">
        <v>159</v>
      </c>
      <c r="AU171" s="224" t="s">
        <v>81</v>
      </c>
      <c r="AY171" s="18" t="s">
        <v>156</v>
      </c>
      <c r="BE171" s="225">
        <f>IF(N171="základní",J171,0)</f>
        <v>0</v>
      </c>
      <c r="BF171" s="225">
        <f>IF(N171="snížená",J171,0)</f>
        <v>0</v>
      </c>
      <c r="BG171" s="225">
        <f>IF(N171="zákl. přenesená",J171,0)</f>
        <v>0</v>
      </c>
      <c r="BH171" s="225">
        <f>IF(N171="sníž. přenesená",J171,0)</f>
        <v>0</v>
      </c>
      <c r="BI171" s="225">
        <f>IF(N171="nulová",J171,0)</f>
        <v>0</v>
      </c>
      <c r="BJ171" s="18" t="s">
        <v>79</v>
      </c>
      <c r="BK171" s="225">
        <f>ROUND(I171*H171,2)</f>
        <v>0</v>
      </c>
      <c r="BL171" s="18" t="s">
        <v>219</v>
      </c>
      <c r="BM171" s="224" t="s">
        <v>1268</v>
      </c>
    </row>
    <row r="172" spans="1:65" s="2" customFormat="1" ht="21.75" customHeight="1">
      <c r="A172" s="39"/>
      <c r="B172" s="40"/>
      <c r="C172" s="213" t="s">
        <v>422</v>
      </c>
      <c r="D172" s="213" t="s">
        <v>159</v>
      </c>
      <c r="E172" s="214" t="s">
        <v>407</v>
      </c>
      <c r="F172" s="215" t="s">
        <v>408</v>
      </c>
      <c r="G172" s="216" t="s">
        <v>172</v>
      </c>
      <c r="H172" s="217">
        <v>36</v>
      </c>
      <c r="I172" s="218"/>
      <c r="J172" s="219">
        <f>ROUND(I172*H172,2)</f>
        <v>0</v>
      </c>
      <c r="K172" s="215" t="s">
        <v>163</v>
      </c>
      <c r="L172" s="45"/>
      <c r="M172" s="220" t="s">
        <v>19</v>
      </c>
      <c r="N172" s="221" t="s">
        <v>43</v>
      </c>
      <c r="O172" s="85"/>
      <c r="P172" s="222">
        <f>O172*H172</f>
        <v>0</v>
      </c>
      <c r="Q172" s="222">
        <v>0</v>
      </c>
      <c r="R172" s="222">
        <f>Q172*H172</f>
        <v>0</v>
      </c>
      <c r="S172" s="222">
        <v>0</v>
      </c>
      <c r="T172" s="223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24" t="s">
        <v>219</v>
      </c>
      <c r="AT172" s="224" t="s">
        <v>159</v>
      </c>
      <c r="AU172" s="224" t="s">
        <v>81</v>
      </c>
      <c r="AY172" s="18" t="s">
        <v>156</v>
      </c>
      <c r="BE172" s="225">
        <f>IF(N172="základní",J172,0)</f>
        <v>0</v>
      </c>
      <c r="BF172" s="225">
        <f>IF(N172="snížená",J172,0)</f>
        <v>0</v>
      </c>
      <c r="BG172" s="225">
        <f>IF(N172="zákl. přenesená",J172,0)</f>
        <v>0</v>
      </c>
      <c r="BH172" s="225">
        <f>IF(N172="sníž. přenesená",J172,0)</f>
        <v>0</v>
      </c>
      <c r="BI172" s="225">
        <f>IF(N172="nulová",J172,0)</f>
        <v>0</v>
      </c>
      <c r="BJ172" s="18" t="s">
        <v>79</v>
      </c>
      <c r="BK172" s="225">
        <f>ROUND(I172*H172,2)</f>
        <v>0</v>
      </c>
      <c r="BL172" s="18" t="s">
        <v>219</v>
      </c>
      <c r="BM172" s="224" t="s">
        <v>1269</v>
      </c>
    </row>
    <row r="173" spans="1:65" s="2" customFormat="1" ht="12">
      <c r="A173" s="39"/>
      <c r="B173" s="40"/>
      <c r="C173" s="213" t="s">
        <v>424</v>
      </c>
      <c r="D173" s="213" t="s">
        <v>159</v>
      </c>
      <c r="E173" s="214" t="s">
        <v>1270</v>
      </c>
      <c r="F173" s="215" t="s">
        <v>1271</v>
      </c>
      <c r="G173" s="216" t="s">
        <v>172</v>
      </c>
      <c r="H173" s="217">
        <v>30</v>
      </c>
      <c r="I173" s="218"/>
      <c r="J173" s="219">
        <f>ROUND(I173*H173,2)</f>
        <v>0</v>
      </c>
      <c r="K173" s="215" t="s">
        <v>163</v>
      </c>
      <c r="L173" s="45"/>
      <c r="M173" s="220" t="s">
        <v>19</v>
      </c>
      <c r="N173" s="221" t="s">
        <v>43</v>
      </c>
      <c r="O173" s="85"/>
      <c r="P173" s="222">
        <f>O173*H173</f>
        <v>0</v>
      </c>
      <c r="Q173" s="222">
        <v>0</v>
      </c>
      <c r="R173" s="222">
        <f>Q173*H173</f>
        <v>0</v>
      </c>
      <c r="S173" s="222">
        <v>0</v>
      </c>
      <c r="T173" s="223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24" t="s">
        <v>219</v>
      </c>
      <c r="AT173" s="224" t="s">
        <v>159</v>
      </c>
      <c r="AU173" s="224" t="s">
        <v>81</v>
      </c>
      <c r="AY173" s="18" t="s">
        <v>156</v>
      </c>
      <c r="BE173" s="225">
        <f>IF(N173="základní",J173,0)</f>
        <v>0</v>
      </c>
      <c r="BF173" s="225">
        <f>IF(N173="snížená",J173,0)</f>
        <v>0</v>
      </c>
      <c r="BG173" s="225">
        <f>IF(N173="zákl. přenesená",J173,0)</f>
        <v>0</v>
      </c>
      <c r="BH173" s="225">
        <f>IF(N173="sníž. přenesená",J173,0)</f>
        <v>0</v>
      </c>
      <c r="BI173" s="225">
        <f>IF(N173="nulová",J173,0)</f>
        <v>0</v>
      </c>
      <c r="BJ173" s="18" t="s">
        <v>79</v>
      </c>
      <c r="BK173" s="225">
        <f>ROUND(I173*H173,2)</f>
        <v>0</v>
      </c>
      <c r="BL173" s="18" t="s">
        <v>219</v>
      </c>
      <c r="BM173" s="224" t="s">
        <v>1272</v>
      </c>
    </row>
    <row r="174" spans="1:65" s="2" customFormat="1" ht="12">
      <c r="A174" s="39"/>
      <c r="B174" s="40"/>
      <c r="C174" s="213" t="s">
        <v>428</v>
      </c>
      <c r="D174" s="213" t="s">
        <v>159</v>
      </c>
      <c r="E174" s="214" t="s">
        <v>445</v>
      </c>
      <c r="F174" s="215" t="s">
        <v>446</v>
      </c>
      <c r="G174" s="216" t="s">
        <v>172</v>
      </c>
      <c r="H174" s="217">
        <v>34</v>
      </c>
      <c r="I174" s="218"/>
      <c r="J174" s="219">
        <f>ROUND(I174*H174,2)</f>
        <v>0</v>
      </c>
      <c r="K174" s="215" t="s">
        <v>163</v>
      </c>
      <c r="L174" s="45"/>
      <c r="M174" s="220" t="s">
        <v>19</v>
      </c>
      <c r="N174" s="221" t="s">
        <v>43</v>
      </c>
      <c r="O174" s="85"/>
      <c r="P174" s="222">
        <f>O174*H174</f>
        <v>0</v>
      </c>
      <c r="Q174" s="222">
        <v>0</v>
      </c>
      <c r="R174" s="222">
        <f>Q174*H174</f>
        <v>0</v>
      </c>
      <c r="S174" s="222">
        <v>0</v>
      </c>
      <c r="T174" s="223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24" t="s">
        <v>219</v>
      </c>
      <c r="AT174" s="224" t="s">
        <v>159</v>
      </c>
      <c r="AU174" s="224" t="s">
        <v>81</v>
      </c>
      <c r="AY174" s="18" t="s">
        <v>156</v>
      </c>
      <c r="BE174" s="225">
        <f>IF(N174="základní",J174,0)</f>
        <v>0</v>
      </c>
      <c r="BF174" s="225">
        <f>IF(N174="snížená",J174,0)</f>
        <v>0</v>
      </c>
      <c r="BG174" s="225">
        <f>IF(N174="zákl. přenesená",J174,0)</f>
        <v>0</v>
      </c>
      <c r="BH174" s="225">
        <f>IF(N174="sníž. přenesená",J174,0)</f>
        <v>0</v>
      </c>
      <c r="BI174" s="225">
        <f>IF(N174="nulová",J174,0)</f>
        <v>0</v>
      </c>
      <c r="BJ174" s="18" t="s">
        <v>79</v>
      </c>
      <c r="BK174" s="225">
        <f>ROUND(I174*H174,2)</f>
        <v>0</v>
      </c>
      <c r="BL174" s="18" t="s">
        <v>219</v>
      </c>
      <c r="BM174" s="224" t="s">
        <v>1273</v>
      </c>
    </row>
    <row r="175" spans="1:63" s="12" customFormat="1" ht="25.9" customHeight="1">
      <c r="A175" s="12"/>
      <c r="B175" s="197"/>
      <c r="C175" s="198"/>
      <c r="D175" s="199" t="s">
        <v>71</v>
      </c>
      <c r="E175" s="200" t="s">
        <v>255</v>
      </c>
      <c r="F175" s="200" t="s">
        <v>256</v>
      </c>
      <c r="G175" s="198"/>
      <c r="H175" s="198"/>
      <c r="I175" s="201"/>
      <c r="J175" s="202">
        <f>BK175</f>
        <v>0</v>
      </c>
      <c r="K175" s="198"/>
      <c r="L175" s="203"/>
      <c r="M175" s="204"/>
      <c r="N175" s="205"/>
      <c r="O175" s="205"/>
      <c r="P175" s="206">
        <f>P176+P182+P198+P207</f>
        <v>0</v>
      </c>
      <c r="Q175" s="205"/>
      <c r="R175" s="206">
        <f>R176+R182+R198+R207</f>
        <v>1.21457</v>
      </c>
      <c r="S175" s="205"/>
      <c r="T175" s="207">
        <f>T176+T182+T198+T207</f>
        <v>0.47387999999999997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R175" s="208" t="s">
        <v>81</v>
      </c>
      <c r="AT175" s="209" t="s">
        <v>71</v>
      </c>
      <c r="AU175" s="209" t="s">
        <v>72</v>
      </c>
      <c r="AY175" s="208" t="s">
        <v>156</v>
      </c>
      <c r="BK175" s="210">
        <f>BK176+BK182+BK198+BK207</f>
        <v>0</v>
      </c>
    </row>
    <row r="176" spans="1:63" s="12" customFormat="1" ht="22.8" customHeight="1">
      <c r="A176" s="12"/>
      <c r="B176" s="197"/>
      <c r="C176" s="198"/>
      <c r="D176" s="199" t="s">
        <v>71</v>
      </c>
      <c r="E176" s="211" t="s">
        <v>257</v>
      </c>
      <c r="F176" s="211" t="s">
        <v>258</v>
      </c>
      <c r="G176" s="198"/>
      <c r="H176" s="198"/>
      <c r="I176" s="201"/>
      <c r="J176" s="212">
        <f>BK176</f>
        <v>0</v>
      </c>
      <c r="K176" s="198"/>
      <c r="L176" s="203"/>
      <c r="M176" s="204"/>
      <c r="N176" s="205"/>
      <c r="O176" s="205"/>
      <c r="P176" s="206">
        <f>SUM(P177:P181)</f>
        <v>0</v>
      </c>
      <c r="Q176" s="205"/>
      <c r="R176" s="206">
        <f>SUM(R177:R181)</f>
        <v>0.00016</v>
      </c>
      <c r="S176" s="205"/>
      <c r="T176" s="207">
        <f>SUM(T177:T181)</f>
        <v>0.02102</v>
      </c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R176" s="208" t="s">
        <v>81</v>
      </c>
      <c r="AT176" s="209" t="s">
        <v>71</v>
      </c>
      <c r="AU176" s="209" t="s">
        <v>79</v>
      </c>
      <c r="AY176" s="208" t="s">
        <v>156</v>
      </c>
      <c r="BK176" s="210">
        <f>SUM(BK177:BK181)</f>
        <v>0</v>
      </c>
    </row>
    <row r="177" spans="1:65" s="2" customFormat="1" ht="21.75" customHeight="1">
      <c r="A177" s="39"/>
      <c r="B177" s="40"/>
      <c r="C177" s="213" t="s">
        <v>432</v>
      </c>
      <c r="D177" s="213" t="s">
        <v>159</v>
      </c>
      <c r="E177" s="214" t="s">
        <v>963</v>
      </c>
      <c r="F177" s="215" t="s">
        <v>964</v>
      </c>
      <c r="G177" s="216" t="s">
        <v>172</v>
      </c>
      <c r="H177" s="217">
        <v>1</v>
      </c>
      <c r="I177" s="218"/>
      <c r="J177" s="219">
        <f>ROUND(I177*H177,2)</f>
        <v>0</v>
      </c>
      <c r="K177" s="215" t="s">
        <v>19</v>
      </c>
      <c r="L177" s="45"/>
      <c r="M177" s="220" t="s">
        <v>19</v>
      </c>
      <c r="N177" s="221" t="s">
        <v>43</v>
      </c>
      <c r="O177" s="85"/>
      <c r="P177" s="222">
        <f>O177*H177</f>
        <v>0</v>
      </c>
      <c r="Q177" s="222">
        <v>0</v>
      </c>
      <c r="R177" s="222">
        <f>Q177*H177</f>
        <v>0</v>
      </c>
      <c r="S177" s="222">
        <v>0</v>
      </c>
      <c r="T177" s="223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24" t="s">
        <v>219</v>
      </c>
      <c r="AT177" s="224" t="s">
        <v>159</v>
      </c>
      <c r="AU177" s="224" t="s">
        <v>81</v>
      </c>
      <c r="AY177" s="18" t="s">
        <v>156</v>
      </c>
      <c r="BE177" s="225">
        <f>IF(N177="základní",J177,0)</f>
        <v>0</v>
      </c>
      <c r="BF177" s="225">
        <f>IF(N177="snížená",J177,0)</f>
        <v>0</v>
      </c>
      <c r="BG177" s="225">
        <f>IF(N177="zákl. přenesená",J177,0)</f>
        <v>0</v>
      </c>
      <c r="BH177" s="225">
        <f>IF(N177="sníž. přenesená",J177,0)</f>
        <v>0</v>
      </c>
      <c r="BI177" s="225">
        <f>IF(N177="nulová",J177,0)</f>
        <v>0</v>
      </c>
      <c r="BJ177" s="18" t="s">
        <v>79</v>
      </c>
      <c r="BK177" s="225">
        <f>ROUND(I177*H177,2)</f>
        <v>0</v>
      </c>
      <c r="BL177" s="18" t="s">
        <v>219</v>
      </c>
      <c r="BM177" s="224" t="s">
        <v>1274</v>
      </c>
    </row>
    <row r="178" spans="1:65" s="2" customFormat="1" ht="21.75" customHeight="1">
      <c r="A178" s="39"/>
      <c r="B178" s="40"/>
      <c r="C178" s="213" t="s">
        <v>436</v>
      </c>
      <c r="D178" s="213" t="s">
        <v>159</v>
      </c>
      <c r="E178" s="214" t="s">
        <v>270</v>
      </c>
      <c r="F178" s="215" t="s">
        <v>271</v>
      </c>
      <c r="G178" s="216" t="s">
        <v>226</v>
      </c>
      <c r="H178" s="217">
        <v>1</v>
      </c>
      <c r="I178" s="218"/>
      <c r="J178" s="219">
        <f>ROUND(I178*H178,2)</f>
        <v>0</v>
      </c>
      <c r="K178" s="215" t="s">
        <v>163</v>
      </c>
      <c r="L178" s="45"/>
      <c r="M178" s="220" t="s">
        <v>19</v>
      </c>
      <c r="N178" s="221" t="s">
        <v>43</v>
      </c>
      <c r="O178" s="85"/>
      <c r="P178" s="222">
        <f>O178*H178</f>
        <v>0</v>
      </c>
      <c r="Q178" s="222">
        <v>0</v>
      </c>
      <c r="R178" s="222">
        <f>Q178*H178</f>
        <v>0</v>
      </c>
      <c r="S178" s="222">
        <v>0.01946</v>
      </c>
      <c r="T178" s="223">
        <f>S178*H178</f>
        <v>0.01946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24" t="s">
        <v>219</v>
      </c>
      <c r="AT178" s="224" t="s">
        <v>159</v>
      </c>
      <c r="AU178" s="224" t="s">
        <v>81</v>
      </c>
      <c r="AY178" s="18" t="s">
        <v>156</v>
      </c>
      <c r="BE178" s="225">
        <f>IF(N178="základní",J178,0)</f>
        <v>0</v>
      </c>
      <c r="BF178" s="225">
        <f>IF(N178="snížená",J178,0)</f>
        <v>0</v>
      </c>
      <c r="BG178" s="225">
        <f>IF(N178="zákl. přenesená",J178,0)</f>
        <v>0</v>
      </c>
      <c r="BH178" s="225">
        <f>IF(N178="sníž. přenesená",J178,0)</f>
        <v>0</v>
      </c>
      <c r="BI178" s="225">
        <f>IF(N178="nulová",J178,0)</f>
        <v>0</v>
      </c>
      <c r="BJ178" s="18" t="s">
        <v>79</v>
      </c>
      <c r="BK178" s="225">
        <f>ROUND(I178*H178,2)</f>
        <v>0</v>
      </c>
      <c r="BL178" s="18" t="s">
        <v>219</v>
      </c>
      <c r="BM178" s="224" t="s">
        <v>1275</v>
      </c>
    </row>
    <row r="179" spans="1:65" s="2" customFormat="1" ht="12">
      <c r="A179" s="39"/>
      <c r="B179" s="40"/>
      <c r="C179" s="213" t="s">
        <v>440</v>
      </c>
      <c r="D179" s="213" t="s">
        <v>159</v>
      </c>
      <c r="E179" s="214" t="s">
        <v>958</v>
      </c>
      <c r="F179" s="215" t="s">
        <v>959</v>
      </c>
      <c r="G179" s="216" t="s">
        <v>172</v>
      </c>
      <c r="H179" s="217">
        <v>1</v>
      </c>
      <c r="I179" s="218"/>
      <c r="J179" s="219">
        <f>ROUND(I179*H179,2)</f>
        <v>0</v>
      </c>
      <c r="K179" s="215" t="s">
        <v>19</v>
      </c>
      <c r="L179" s="45"/>
      <c r="M179" s="220" t="s">
        <v>19</v>
      </c>
      <c r="N179" s="221" t="s">
        <v>43</v>
      </c>
      <c r="O179" s="85"/>
      <c r="P179" s="222">
        <f>O179*H179</f>
        <v>0</v>
      </c>
      <c r="Q179" s="222">
        <v>0</v>
      </c>
      <c r="R179" s="222">
        <f>Q179*H179</f>
        <v>0</v>
      </c>
      <c r="S179" s="222">
        <v>0</v>
      </c>
      <c r="T179" s="223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24" t="s">
        <v>219</v>
      </c>
      <c r="AT179" s="224" t="s">
        <v>159</v>
      </c>
      <c r="AU179" s="224" t="s">
        <v>81</v>
      </c>
      <c r="AY179" s="18" t="s">
        <v>156</v>
      </c>
      <c r="BE179" s="225">
        <f>IF(N179="základní",J179,0)</f>
        <v>0</v>
      </c>
      <c r="BF179" s="225">
        <f>IF(N179="snížená",J179,0)</f>
        <v>0</v>
      </c>
      <c r="BG179" s="225">
        <f>IF(N179="zákl. přenesená",J179,0)</f>
        <v>0</v>
      </c>
      <c r="BH179" s="225">
        <f>IF(N179="sníž. přenesená",J179,0)</f>
        <v>0</v>
      </c>
      <c r="BI179" s="225">
        <f>IF(N179="nulová",J179,0)</f>
        <v>0</v>
      </c>
      <c r="BJ179" s="18" t="s">
        <v>79</v>
      </c>
      <c r="BK179" s="225">
        <f>ROUND(I179*H179,2)</f>
        <v>0</v>
      </c>
      <c r="BL179" s="18" t="s">
        <v>219</v>
      </c>
      <c r="BM179" s="224" t="s">
        <v>1276</v>
      </c>
    </row>
    <row r="180" spans="1:65" s="2" customFormat="1" ht="16.5" customHeight="1">
      <c r="A180" s="39"/>
      <c r="B180" s="40"/>
      <c r="C180" s="213" t="s">
        <v>444</v>
      </c>
      <c r="D180" s="213" t="s">
        <v>159</v>
      </c>
      <c r="E180" s="214" t="s">
        <v>273</v>
      </c>
      <c r="F180" s="215" t="s">
        <v>274</v>
      </c>
      <c r="G180" s="216" t="s">
        <v>226</v>
      </c>
      <c r="H180" s="217">
        <v>1</v>
      </c>
      <c r="I180" s="218"/>
      <c r="J180" s="219">
        <f>ROUND(I180*H180,2)</f>
        <v>0</v>
      </c>
      <c r="K180" s="215" t="s">
        <v>163</v>
      </c>
      <c r="L180" s="45"/>
      <c r="M180" s="220" t="s">
        <v>19</v>
      </c>
      <c r="N180" s="221" t="s">
        <v>43</v>
      </c>
      <c r="O180" s="85"/>
      <c r="P180" s="222">
        <f>O180*H180</f>
        <v>0</v>
      </c>
      <c r="Q180" s="222">
        <v>0</v>
      </c>
      <c r="R180" s="222">
        <f>Q180*H180</f>
        <v>0</v>
      </c>
      <c r="S180" s="222">
        <v>0.00156</v>
      </c>
      <c r="T180" s="223">
        <f>S180*H180</f>
        <v>0.00156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24" t="s">
        <v>219</v>
      </c>
      <c r="AT180" s="224" t="s">
        <v>159</v>
      </c>
      <c r="AU180" s="224" t="s">
        <v>81</v>
      </c>
      <c r="AY180" s="18" t="s">
        <v>156</v>
      </c>
      <c r="BE180" s="225">
        <f>IF(N180="základní",J180,0)</f>
        <v>0</v>
      </c>
      <c r="BF180" s="225">
        <f>IF(N180="snížená",J180,0)</f>
        <v>0</v>
      </c>
      <c r="BG180" s="225">
        <f>IF(N180="zákl. přenesená",J180,0)</f>
        <v>0</v>
      </c>
      <c r="BH180" s="225">
        <f>IF(N180="sníž. přenesená",J180,0)</f>
        <v>0</v>
      </c>
      <c r="BI180" s="225">
        <f>IF(N180="nulová",J180,0)</f>
        <v>0</v>
      </c>
      <c r="BJ180" s="18" t="s">
        <v>79</v>
      </c>
      <c r="BK180" s="225">
        <f>ROUND(I180*H180,2)</f>
        <v>0</v>
      </c>
      <c r="BL180" s="18" t="s">
        <v>219</v>
      </c>
      <c r="BM180" s="224" t="s">
        <v>1277</v>
      </c>
    </row>
    <row r="181" spans="1:65" s="2" customFormat="1" ht="12">
      <c r="A181" s="39"/>
      <c r="B181" s="40"/>
      <c r="C181" s="213" t="s">
        <v>450</v>
      </c>
      <c r="D181" s="213" t="s">
        <v>159</v>
      </c>
      <c r="E181" s="214" t="s">
        <v>961</v>
      </c>
      <c r="F181" s="215" t="s">
        <v>962</v>
      </c>
      <c r="G181" s="216" t="s">
        <v>172</v>
      </c>
      <c r="H181" s="217">
        <v>1</v>
      </c>
      <c r="I181" s="218"/>
      <c r="J181" s="219">
        <f>ROUND(I181*H181,2)</f>
        <v>0</v>
      </c>
      <c r="K181" s="215" t="s">
        <v>163</v>
      </c>
      <c r="L181" s="45"/>
      <c r="M181" s="220" t="s">
        <v>19</v>
      </c>
      <c r="N181" s="221" t="s">
        <v>43</v>
      </c>
      <c r="O181" s="85"/>
      <c r="P181" s="222">
        <f>O181*H181</f>
        <v>0</v>
      </c>
      <c r="Q181" s="222">
        <v>0.00016</v>
      </c>
      <c r="R181" s="222">
        <f>Q181*H181</f>
        <v>0.00016</v>
      </c>
      <c r="S181" s="222">
        <v>0</v>
      </c>
      <c r="T181" s="223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24" t="s">
        <v>219</v>
      </c>
      <c r="AT181" s="224" t="s">
        <v>159</v>
      </c>
      <c r="AU181" s="224" t="s">
        <v>81</v>
      </c>
      <c r="AY181" s="18" t="s">
        <v>156</v>
      </c>
      <c r="BE181" s="225">
        <f>IF(N181="základní",J181,0)</f>
        <v>0</v>
      </c>
      <c r="BF181" s="225">
        <f>IF(N181="snížená",J181,0)</f>
        <v>0</v>
      </c>
      <c r="BG181" s="225">
        <f>IF(N181="zákl. přenesená",J181,0)</f>
        <v>0</v>
      </c>
      <c r="BH181" s="225">
        <f>IF(N181="sníž. přenesená",J181,0)</f>
        <v>0</v>
      </c>
      <c r="BI181" s="225">
        <f>IF(N181="nulová",J181,0)</f>
        <v>0</v>
      </c>
      <c r="BJ181" s="18" t="s">
        <v>79</v>
      </c>
      <c r="BK181" s="225">
        <f>ROUND(I181*H181,2)</f>
        <v>0</v>
      </c>
      <c r="BL181" s="18" t="s">
        <v>219</v>
      </c>
      <c r="BM181" s="224" t="s">
        <v>1278</v>
      </c>
    </row>
    <row r="182" spans="1:63" s="12" customFormat="1" ht="22.8" customHeight="1">
      <c r="A182" s="12"/>
      <c r="B182" s="197"/>
      <c r="C182" s="198"/>
      <c r="D182" s="199" t="s">
        <v>71</v>
      </c>
      <c r="E182" s="211" t="s">
        <v>276</v>
      </c>
      <c r="F182" s="211" t="s">
        <v>277</v>
      </c>
      <c r="G182" s="198"/>
      <c r="H182" s="198"/>
      <c r="I182" s="201"/>
      <c r="J182" s="212">
        <f>BK182</f>
        <v>0</v>
      </c>
      <c r="K182" s="198"/>
      <c r="L182" s="203"/>
      <c r="M182" s="204"/>
      <c r="N182" s="205"/>
      <c r="O182" s="205"/>
      <c r="P182" s="206">
        <f>SUM(P183:P197)</f>
        <v>0</v>
      </c>
      <c r="Q182" s="205"/>
      <c r="R182" s="206">
        <f>SUM(R183:R197)</f>
        <v>0.7555499999999999</v>
      </c>
      <c r="S182" s="205"/>
      <c r="T182" s="207">
        <f>SUM(T183:T197)</f>
        <v>0.158</v>
      </c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R182" s="208" t="s">
        <v>81</v>
      </c>
      <c r="AT182" s="209" t="s">
        <v>71</v>
      </c>
      <c r="AU182" s="209" t="s">
        <v>79</v>
      </c>
      <c r="AY182" s="208" t="s">
        <v>156</v>
      </c>
      <c r="BK182" s="210">
        <f>SUM(BK183:BK197)</f>
        <v>0</v>
      </c>
    </row>
    <row r="183" spans="1:65" s="2" customFormat="1" ht="44.25" customHeight="1">
      <c r="A183" s="39"/>
      <c r="B183" s="40"/>
      <c r="C183" s="213" t="s">
        <v>454</v>
      </c>
      <c r="D183" s="213" t="s">
        <v>159</v>
      </c>
      <c r="E183" s="214" t="s">
        <v>307</v>
      </c>
      <c r="F183" s="215" t="s">
        <v>308</v>
      </c>
      <c r="G183" s="216" t="s">
        <v>162</v>
      </c>
      <c r="H183" s="217">
        <v>59</v>
      </c>
      <c r="I183" s="218"/>
      <c r="J183" s="219">
        <f>ROUND(I183*H183,2)</f>
        <v>0</v>
      </c>
      <c r="K183" s="215" t="s">
        <v>19</v>
      </c>
      <c r="L183" s="45"/>
      <c r="M183" s="220" t="s">
        <v>19</v>
      </c>
      <c r="N183" s="221" t="s">
        <v>43</v>
      </c>
      <c r="O183" s="85"/>
      <c r="P183" s="222">
        <f>O183*H183</f>
        <v>0</v>
      </c>
      <c r="Q183" s="222">
        <v>0</v>
      </c>
      <c r="R183" s="222">
        <f>Q183*H183</f>
        <v>0</v>
      </c>
      <c r="S183" s="222">
        <v>0</v>
      </c>
      <c r="T183" s="223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24" t="s">
        <v>219</v>
      </c>
      <c r="AT183" s="224" t="s">
        <v>159</v>
      </c>
      <c r="AU183" s="224" t="s">
        <v>81</v>
      </c>
      <c r="AY183" s="18" t="s">
        <v>156</v>
      </c>
      <c r="BE183" s="225">
        <f>IF(N183="základní",J183,0)</f>
        <v>0</v>
      </c>
      <c r="BF183" s="225">
        <f>IF(N183="snížená",J183,0)</f>
        <v>0</v>
      </c>
      <c r="BG183" s="225">
        <f>IF(N183="zákl. přenesená",J183,0)</f>
        <v>0</v>
      </c>
      <c r="BH183" s="225">
        <f>IF(N183="sníž. přenesená",J183,0)</f>
        <v>0</v>
      </c>
      <c r="BI183" s="225">
        <f>IF(N183="nulová",J183,0)</f>
        <v>0</v>
      </c>
      <c r="BJ183" s="18" t="s">
        <v>79</v>
      </c>
      <c r="BK183" s="225">
        <f>ROUND(I183*H183,2)</f>
        <v>0</v>
      </c>
      <c r="BL183" s="18" t="s">
        <v>219</v>
      </c>
      <c r="BM183" s="224" t="s">
        <v>1279</v>
      </c>
    </row>
    <row r="184" spans="1:65" s="2" customFormat="1" ht="16.5" customHeight="1">
      <c r="A184" s="39"/>
      <c r="B184" s="40"/>
      <c r="C184" s="213" t="s">
        <v>458</v>
      </c>
      <c r="D184" s="213" t="s">
        <v>159</v>
      </c>
      <c r="E184" s="214" t="s">
        <v>319</v>
      </c>
      <c r="F184" s="215" t="s">
        <v>320</v>
      </c>
      <c r="G184" s="216" t="s">
        <v>207</v>
      </c>
      <c r="H184" s="217">
        <v>35</v>
      </c>
      <c r="I184" s="218"/>
      <c r="J184" s="219">
        <f>ROUND(I184*H184,2)</f>
        <v>0</v>
      </c>
      <c r="K184" s="215" t="s">
        <v>19</v>
      </c>
      <c r="L184" s="45"/>
      <c r="M184" s="220" t="s">
        <v>19</v>
      </c>
      <c r="N184" s="221" t="s">
        <v>43</v>
      </c>
      <c r="O184" s="85"/>
      <c r="P184" s="222">
        <f>O184*H184</f>
        <v>0</v>
      </c>
      <c r="Q184" s="222">
        <v>0</v>
      </c>
      <c r="R184" s="222">
        <f>Q184*H184</f>
        <v>0</v>
      </c>
      <c r="S184" s="222">
        <v>0</v>
      </c>
      <c r="T184" s="223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24" t="s">
        <v>219</v>
      </c>
      <c r="AT184" s="224" t="s">
        <v>159</v>
      </c>
      <c r="AU184" s="224" t="s">
        <v>81</v>
      </c>
      <c r="AY184" s="18" t="s">
        <v>156</v>
      </c>
      <c r="BE184" s="225">
        <f>IF(N184="základní",J184,0)</f>
        <v>0</v>
      </c>
      <c r="BF184" s="225">
        <f>IF(N184="snížená",J184,0)</f>
        <v>0</v>
      </c>
      <c r="BG184" s="225">
        <f>IF(N184="zákl. přenesená",J184,0)</f>
        <v>0</v>
      </c>
      <c r="BH184" s="225">
        <f>IF(N184="sníž. přenesená",J184,0)</f>
        <v>0</v>
      </c>
      <c r="BI184" s="225">
        <f>IF(N184="nulová",J184,0)</f>
        <v>0</v>
      </c>
      <c r="BJ184" s="18" t="s">
        <v>79</v>
      </c>
      <c r="BK184" s="225">
        <f>ROUND(I184*H184,2)</f>
        <v>0</v>
      </c>
      <c r="BL184" s="18" t="s">
        <v>219</v>
      </c>
      <c r="BM184" s="224" t="s">
        <v>1280</v>
      </c>
    </row>
    <row r="185" spans="1:65" s="2" customFormat="1" ht="12">
      <c r="A185" s="39"/>
      <c r="B185" s="40"/>
      <c r="C185" s="213" t="s">
        <v>462</v>
      </c>
      <c r="D185" s="213" t="s">
        <v>159</v>
      </c>
      <c r="E185" s="214" t="s">
        <v>279</v>
      </c>
      <c r="F185" s="215" t="s">
        <v>280</v>
      </c>
      <c r="G185" s="216" t="s">
        <v>162</v>
      </c>
      <c r="H185" s="217">
        <v>59</v>
      </c>
      <c r="I185" s="218"/>
      <c r="J185" s="219">
        <f>ROUND(I185*H185,2)</f>
        <v>0</v>
      </c>
      <c r="K185" s="215" t="s">
        <v>163</v>
      </c>
      <c r="L185" s="45"/>
      <c r="M185" s="220" t="s">
        <v>19</v>
      </c>
      <c r="N185" s="221" t="s">
        <v>43</v>
      </c>
      <c r="O185" s="85"/>
      <c r="P185" s="222">
        <f>O185*H185</f>
        <v>0</v>
      </c>
      <c r="Q185" s="222">
        <v>0</v>
      </c>
      <c r="R185" s="222">
        <f>Q185*H185</f>
        <v>0</v>
      </c>
      <c r="S185" s="222">
        <v>0</v>
      </c>
      <c r="T185" s="223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24" t="s">
        <v>219</v>
      </c>
      <c r="AT185" s="224" t="s">
        <v>159</v>
      </c>
      <c r="AU185" s="224" t="s">
        <v>81</v>
      </c>
      <c r="AY185" s="18" t="s">
        <v>156</v>
      </c>
      <c r="BE185" s="225">
        <f>IF(N185="základní",J185,0)</f>
        <v>0</v>
      </c>
      <c r="BF185" s="225">
        <f>IF(N185="snížená",J185,0)</f>
        <v>0</v>
      </c>
      <c r="BG185" s="225">
        <f>IF(N185="zákl. přenesená",J185,0)</f>
        <v>0</v>
      </c>
      <c r="BH185" s="225">
        <f>IF(N185="sníž. přenesená",J185,0)</f>
        <v>0</v>
      </c>
      <c r="BI185" s="225">
        <f>IF(N185="nulová",J185,0)</f>
        <v>0</v>
      </c>
      <c r="BJ185" s="18" t="s">
        <v>79</v>
      </c>
      <c r="BK185" s="225">
        <f>ROUND(I185*H185,2)</f>
        <v>0</v>
      </c>
      <c r="BL185" s="18" t="s">
        <v>219</v>
      </c>
      <c r="BM185" s="224" t="s">
        <v>1281</v>
      </c>
    </row>
    <row r="186" spans="1:65" s="2" customFormat="1" ht="33" customHeight="1">
      <c r="A186" s="39"/>
      <c r="B186" s="40"/>
      <c r="C186" s="213" t="s">
        <v>466</v>
      </c>
      <c r="D186" s="213" t="s">
        <v>159</v>
      </c>
      <c r="E186" s="214" t="s">
        <v>283</v>
      </c>
      <c r="F186" s="215" t="s">
        <v>284</v>
      </c>
      <c r="G186" s="216" t="s">
        <v>162</v>
      </c>
      <c r="H186" s="217">
        <v>59</v>
      </c>
      <c r="I186" s="218"/>
      <c r="J186" s="219">
        <f>ROUND(I186*H186,2)</f>
        <v>0</v>
      </c>
      <c r="K186" s="215" t="s">
        <v>163</v>
      </c>
      <c r="L186" s="45"/>
      <c r="M186" s="220" t="s">
        <v>19</v>
      </c>
      <c r="N186" s="221" t="s">
        <v>43</v>
      </c>
      <c r="O186" s="85"/>
      <c r="P186" s="222">
        <f>O186*H186</f>
        <v>0</v>
      </c>
      <c r="Q186" s="222">
        <v>0</v>
      </c>
      <c r="R186" s="222">
        <f>Q186*H186</f>
        <v>0</v>
      </c>
      <c r="S186" s="222">
        <v>0</v>
      </c>
      <c r="T186" s="223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24" t="s">
        <v>219</v>
      </c>
      <c r="AT186" s="224" t="s">
        <v>159</v>
      </c>
      <c r="AU186" s="224" t="s">
        <v>81</v>
      </c>
      <c r="AY186" s="18" t="s">
        <v>156</v>
      </c>
      <c r="BE186" s="225">
        <f>IF(N186="základní",J186,0)</f>
        <v>0</v>
      </c>
      <c r="BF186" s="225">
        <f>IF(N186="snížená",J186,0)</f>
        <v>0</v>
      </c>
      <c r="BG186" s="225">
        <f>IF(N186="zákl. přenesená",J186,0)</f>
        <v>0</v>
      </c>
      <c r="BH186" s="225">
        <f>IF(N186="sníž. přenesená",J186,0)</f>
        <v>0</v>
      </c>
      <c r="BI186" s="225">
        <f>IF(N186="nulová",J186,0)</f>
        <v>0</v>
      </c>
      <c r="BJ186" s="18" t="s">
        <v>79</v>
      </c>
      <c r="BK186" s="225">
        <f>ROUND(I186*H186,2)</f>
        <v>0</v>
      </c>
      <c r="BL186" s="18" t="s">
        <v>219</v>
      </c>
      <c r="BM186" s="224" t="s">
        <v>1282</v>
      </c>
    </row>
    <row r="187" spans="1:65" s="2" customFormat="1" ht="16.5" customHeight="1">
      <c r="A187" s="39"/>
      <c r="B187" s="40"/>
      <c r="C187" s="213" t="s">
        <v>470</v>
      </c>
      <c r="D187" s="213" t="s">
        <v>159</v>
      </c>
      <c r="E187" s="214" t="s">
        <v>287</v>
      </c>
      <c r="F187" s="215" t="s">
        <v>288</v>
      </c>
      <c r="G187" s="216" t="s">
        <v>162</v>
      </c>
      <c r="H187" s="217">
        <v>59</v>
      </c>
      <c r="I187" s="218"/>
      <c r="J187" s="219">
        <f>ROUND(I187*H187,2)</f>
        <v>0</v>
      </c>
      <c r="K187" s="215" t="s">
        <v>163</v>
      </c>
      <c r="L187" s="45"/>
      <c r="M187" s="220" t="s">
        <v>19</v>
      </c>
      <c r="N187" s="221" t="s">
        <v>43</v>
      </c>
      <c r="O187" s="85"/>
      <c r="P187" s="222">
        <f>O187*H187</f>
        <v>0</v>
      </c>
      <c r="Q187" s="222">
        <v>0</v>
      </c>
      <c r="R187" s="222">
        <f>Q187*H187</f>
        <v>0</v>
      </c>
      <c r="S187" s="222">
        <v>0</v>
      </c>
      <c r="T187" s="223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24" t="s">
        <v>219</v>
      </c>
      <c r="AT187" s="224" t="s">
        <v>159</v>
      </c>
      <c r="AU187" s="224" t="s">
        <v>81</v>
      </c>
      <c r="AY187" s="18" t="s">
        <v>156</v>
      </c>
      <c r="BE187" s="225">
        <f>IF(N187="základní",J187,0)</f>
        <v>0</v>
      </c>
      <c r="BF187" s="225">
        <f>IF(N187="snížená",J187,0)</f>
        <v>0</v>
      </c>
      <c r="BG187" s="225">
        <f>IF(N187="zákl. přenesená",J187,0)</f>
        <v>0</v>
      </c>
      <c r="BH187" s="225">
        <f>IF(N187="sníž. přenesená",J187,0)</f>
        <v>0</v>
      </c>
      <c r="BI187" s="225">
        <f>IF(N187="nulová",J187,0)</f>
        <v>0</v>
      </c>
      <c r="BJ187" s="18" t="s">
        <v>79</v>
      </c>
      <c r="BK187" s="225">
        <f>ROUND(I187*H187,2)</f>
        <v>0</v>
      </c>
      <c r="BL187" s="18" t="s">
        <v>219</v>
      </c>
      <c r="BM187" s="224" t="s">
        <v>1283</v>
      </c>
    </row>
    <row r="188" spans="1:65" s="2" customFormat="1" ht="12">
      <c r="A188" s="39"/>
      <c r="B188" s="40"/>
      <c r="C188" s="213" t="s">
        <v>474</v>
      </c>
      <c r="D188" s="213" t="s">
        <v>159</v>
      </c>
      <c r="E188" s="214" t="s">
        <v>291</v>
      </c>
      <c r="F188" s="215" t="s">
        <v>292</v>
      </c>
      <c r="G188" s="216" t="s">
        <v>162</v>
      </c>
      <c r="H188" s="217">
        <v>59</v>
      </c>
      <c r="I188" s="218"/>
      <c r="J188" s="219">
        <f>ROUND(I188*H188,2)</f>
        <v>0</v>
      </c>
      <c r="K188" s="215" t="s">
        <v>163</v>
      </c>
      <c r="L188" s="45"/>
      <c r="M188" s="220" t="s">
        <v>19</v>
      </c>
      <c r="N188" s="221" t="s">
        <v>43</v>
      </c>
      <c r="O188" s="85"/>
      <c r="P188" s="222">
        <f>O188*H188</f>
        <v>0</v>
      </c>
      <c r="Q188" s="222">
        <v>0.0005</v>
      </c>
      <c r="R188" s="222">
        <f>Q188*H188</f>
        <v>0.029500000000000002</v>
      </c>
      <c r="S188" s="222">
        <v>0</v>
      </c>
      <c r="T188" s="223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24" t="s">
        <v>219</v>
      </c>
      <c r="AT188" s="224" t="s">
        <v>159</v>
      </c>
      <c r="AU188" s="224" t="s">
        <v>81</v>
      </c>
      <c r="AY188" s="18" t="s">
        <v>156</v>
      </c>
      <c r="BE188" s="225">
        <f>IF(N188="základní",J188,0)</f>
        <v>0</v>
      </c>
      <c r="BF188" s="225">
        <f>IF(N188="snížená",J188,0)</f>
        <v>0</v>
      </c>
      <c r="BG188" s="225">
        <f>IF(N188="zákl. přenesená",J188,0)</f>
        <v>0</v>
      </c>
      <c r="BH188" s="225">
        <f>IF(N188="sníž. přenesená",J188,0)</f>
        <v>0</v>
      </c>
      <c r="BI188" s="225">
        <f>IF(N188="nulová",J188,0)</f>
        <v>0</v>
      </c>
      <c r="BJ188" s="18" t="s">
        <v>79</v>
      </c>
      <c r="BK188" s="225">
        <f>ROUND(I188*H188,2)</f>
        <v>0</v>
      </c>
      <c r="BL188" s="18" t="s">
        <v>219</v>
      </c>
      <c r="BM188" s="224" t="s">
        <v>1284</v>
      </c>
    </row>
    <row r="189" spans="1:65" s="2" customFormat="1" ht="33" customHeight="1">
      <c r="A189" s="39"/>
      <c r="B189" s="40"/>
      <c r="C189" s="213" t="s">
        <v>478</v>
      </c>
      <c r="D189" s="213" t="s">
        <v>159</v>
      </c>
      <c r="E189" s="214" t="s">
        <v>295</v>
      </c>
      <c r="F189" s="215" t="s">
        <v>296</v>
      </c>
      <c r="G189" s="216" t="s">
        <v>162</v>
      </c>
      <c r="H189" s="217">
        <v>59</v>
      </c>
      <c r="I189" s="218"/>
      <c r="J189" s="219">
        <f>ROUND(I189*H189,2)</f>
        <v>0</v>
      </c>
      <c r="K189" s="215" t="s">
        <v>163</v>
      </c>
      <c r="L189" s="45"/>
      <c r="M189" s="220" t="s">
        <v>19</v>
      </c>
      <c r="N189" s="221" t="s">
        <v>43</v>
      </c>
      <c r="O189" s="85"/>
      <c r="P189" s="222">
        <f>O189*H189</f>
        <v>0</v>
      </c>
      <c r="Q189" s="222">
        <v>0.012</v>
      </c>
      <c r="R189" s="222">
        <f>Q189*H189</f>
        <v>0.708</v>
      </c>
      <c r="S189" s="222">
        <v>0</v>
      </c>
      <c r="T189" s="223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24" t="s">
        <v>219</v>
      </c>
      <c r="AT189" s="224" t="s">
        <v>159</v>
      </c>
      <c r="AU189" s="224" t="s">
        <v>81</v>
      </c>
      <c r="AY189" s="18" t="s">
        <v>156</v>
      </c>
      <c r="BE189" s="225">
        <f>IF(N189="základní",J189,0)</f>
        <v>0</v>
      </c>
      <c r="BF189" s="225">
        <f>IF(N189="snížená",J189,0)</f>
        <v>0</v>
      </c>
      <c r="BG189" s="225">
        <f>IF(N189="zákl. přenesená",J189,0)</f>
        <v>0</v>
      </c>
      <c r="BH189" s="225">
        <f>IF(N189="sníž. přenesená",J189,0)</f>
        <v>0</v>
      </c>
      <c r="BI189" s="225">
        <f>IF(N189="nulová",J189,0)</f>
        <v>0</v>
      </c>
      <c r="BJ189" s="18" t="s">
        <v>79</v>
      </c>
      <c r="BK189" s="225">
        <f>ROUND(I189*H189,2)</f>
        <v>0</v>
      </c>
      <c r="BL189" s="18" t="s">
        <v>219</v>
      </c>
      <c r="BM189" s="224" t="s">
        <v>1285</v>
      </c>
    </row>
    <row r="190" spans="1:65" s="2" customFormat="1" ht="12">
      <c r="A190" s="39"/>
      <c r="B190" s="40"/>
      <c r="C190" s="213" t="s">
        <v>482</v>
      </c>
      <c r="D190" s="213" t="s">
        <v>159</v>
      </c>
      <c r="E190" s="214" t="s">
        <v>299</v>
      </c>
      <c r="F190" s="215" t="s">
        <v>300</v>
      </c>
      <c r="G190" s="216" t="s">
        <v>162</v>
      </c>
      <c r="H190" s="217">
        <v>59</v>
      </c>
      <c r="I190" s="218"/>
      <c r="J190" s="219">
        <f>ROUND(I190*H190,2)</f>
        <v>0</v>
      </c>
      <c r="K190" s="215" t="s">
        <v>163</v>
      </c>
      <c r="L190" s="45"/>
      <c r="M190" s="220" t="s">
        <v>19</v>
      </c>
      <c r="N190" s="221" t="s">
        <v>43</v>
      </c>
      <c r="O190" s="85"/>
      <c r="P190" s="222">
        <f>O190*H190</f>
        <v>0</v>
      </c>
      <c r="Q190" s="222">
        <v>0</v>
      </c>
      <c r="R190" s="222">
        <f>Q190*H190</f>
        <v>0</v>
      </c>
      <c r="S190" s="222">
        <v>0.0025</v>
      </c>
      <c r="T190" s="223">
        <f>S190*H190</f>
        <v>0.1475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24" t="s">
        <v>219</v>
      </c>
      <c r="AT190" s="224" t="s">
        <v>159</v>
      </c>
      <c r="AU190" s="224" t="s">
        <v>81</v>
      </c>
      <c r="AY190" s="18" t="s">
        <v>156</v>
      </c>
      <c r="BE190" s="225">
        <f>IF(N190="základní",J190,0)</f>
        <v>0</v>
      </c>
      <c r="BF190" s="225">
        <f>IF(N190="snížená",J190,0)</f>
        <v>0</v>
      </c>
      <c r="BG190" s="225">
        <f>IF(N190="zákl. přenesená",J190,0)</f>
        <v>0</v>
      </c>
      <c r="BH190" s="225">
        <f>IF(N190="sníž. přenesená",J190,0)</f>
        <v>0</v>
      </c>
      <c r="BI190" s="225">
        <f>IF(N190="nulová",J190,0)</f>
        <v>0</v>
      </c>
      <c r="BJ190" s="18" t="s">
        <v>79</v>
      </c>
      <c r="BK190" s="225">
        <f>ROUND(I190*H190,2)</f>
        <v>0</v>
      </c>
      <c r="BL190" s="18" t="s">
        <v>219</v>
      </c>
      <c r="BM190" s="224" t="s">
        <v>1286</v>
      </c>
    </row>
    <row r="191" spans="1:65" s="2" customFormat="1" ht="12">
      <c r="A191" s="39"/>
      <c r="B191" s="40"/>
      <c r="C191" s="213" t="s">
        <v>486</v>
      </c>
      <c r="D191" s="213" t="s">
        <v>159</v>
      </c>
      <c r="E191" s="214" t="s">
        <v>303</v>
      </c>
      <c r="F191" s="215" t="s">
        <v>304</v>
      </c>
      <c r="G191" s="216" t="s">
        <v>162</v>
      </c>
      <c r="H191" s="217">
        <v>59</v>
      </c>
      <c r="I191" s="218"/>
      <c r="J191" s="219">
        <f>ROUND(I191*H191,2)</f>
        <v>0</v>
      </c>
      <c r="K191" s="215" t="s">
        <v>163</v>
      </c>
      <c r="L191" s="45"/>
      <c r="M191" s="220" t="s">
        <v>19</v>
      </c>
      <c r="N191" s="221" t="s">
        <v>43</v>
      </c>
      <c r="O191" s="85"/>
      <c r="P191" s="222">
        <f>O191*H191</f>
        <v>0</v>
      </c>
      <c r="Q191" s="222">
        <v>0.0003</v>
      </c>
      <c r="R191" s="222">
        <f>Q191*H191</f>
        <v>0.017699999999999997</v>
      </c>
      <c r="S191" s="222">
        <v>0</v>
      </c>
      <c r="T191" s="223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24" t="s">
        <v>219</v>
      </c>
      <c r="AT191" s="224" t="s">
        <v>159</v>
      </c>
      <c r="AU191" s="224" t="s">
        <v>81</v>
      </c>
      <c r="AY191" s="18" t="s">
        <v>156</v>
      </c>
      <c r="BE191" s="225">
        <f>IF(N191="základní",J191,0)</f>
        <v>0</v>
      </c>
      <c r="BF191" s="225">
        <f>IF(N191="snížená",J191,0)</f>
        <v>0</v>
      </c>
      <c r="BG191" s="225">
        <f>IF(N191="zákl. přenesená",J191,0)</f>
        <v>0</v>
      </c>
      <c r="BH191" s="225">
        <f>IF(N191="sníž. přenesená",J191,0)</f>
        <v>0</v>
      </c>
      <c r="BI191" s="225">
        <f>IF(N191="nulová",J191,0)</f>
        <v>0</v>
      </c>
      <c r="BJ191" s="18" t="s">
        <v>79</v>
      </c>
      <c r="BK191" s="225">
        <f>ROUND(I191*H191,2)</f>
        <v>0</v>
      </c>
      <c r="BL191" s="18" t="s">
        <v>219</v>
      </c>
      <c r="BM191" s="224" t="s">
        <v>1287</v>
      </c>
    </row>
    <row r="192" spans="1:65" s="2" customFormat="1" ht="12">
      <c r="A192" s="39"/>
      <c r="B192" s="40"/>
      <c r="C192" s="213" t="s">
        <v>488</v>
      </c>
      <c r="D192" s="213" t="s">
        <v>159</v>
      </c>
      <c r="E192" s="214" t="s">
        <v>311</v>
      </c>
      <c r="F192" s="215" t="s">
        <v>312</v>
      </c>
      <c r="G192" s="216" t="s">
        <v>207</v>
      </c>
      <c r="H192" s="217">
        <v>20</v>
      </c>
      <c r="I192" s="218"/>
      <c r="J192" s="219">
        <f>ROUND(I192*H192,2)</f>
        <v>0</v>
      </c>
      <c r="K192" s="215" t="s">
        <v>163</v>
      </c>
      <c r="L192" s="45"/>
      <c r="M192" s="220" t="s">
        <v>19</v>
      </c>
      <c r="N192" s="221" t="s">
        <v>43</v>
      </c>
      <c r="O192" s="85"/>
      <c r="P192" s="222">
        <f>O192*H192</f>
        <v>0</v>
      </c>
      <c r="Q192" s="222">
        <v>0</v>
      </c>
      <c r="R192" s="222">
        <f>Q192*H192</f>
        <v>0</v>
      </c>
      <c r="S192" s="222">
        <v>0</v>
      </c>
      <c r="T192" s="223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24" t="s">
        <v>219</v>
      </c>
      <c r="AT192" s="224" t="s">
        <v>159</v>
      </c>
      <c r="AU192" s="224" t="s">
        <v>81</v>
      </c>
      <c r="AY192" s="18" t="s">
        <v>156</v>
      </c>
      <c r="BE192" s="225">
        <f>IF(N192="základní",J192,0)</f>
        <v>0</v>
      </c>
      <c r="BF192" s="225">
        <f>IF(N192="snížená",J192,0)</f>
        <v>0</v>
      </c>
      <c r="BG192" s="225">
        <f>IF(N192="zákl. přenesená",J192,0)</f>
        <v>0</v>
      </c>
      <c r="BH192" s="225">
        <f>IF(N192="sníž. přenesená",J192,0)</f>
        <v>0</v>
      </c>
      <c r="BI192" s="225">
        <f>IF(N192="nulová",J192,0)</f>
        <v>0</v>
      </c>
      <c r="BJ192" s="18" t="s">
        <v>79</v>
      </c>
      <c r="BK192" s="225">
        <f>ROUND(I192*H192,2)</f>
        <v>0</v>
      </c>
      <c r="BL192" s="18" t="s">
        <v>219</v>
      </c>
      <c r="BM192" s="224" t="s">
        <v>1288</v>
      </c>
    </row>
    <row r="193" spans="1:65" s="2" customFormat="1" ht="21.75" customHeight="1">
      <c r="A193" s="39"/>
      <c r="B193" s="40"/>
      <c r="C193" s="213" t="s">
        <v>492</v>
      </c>
      <c r="D193" s="213" t="s">
        <v>159</v>
      </c>
      <c r="E193" s="214" t="s">
        <v>315</v>
      </c>
      <c r="F193" s="215" t="s">
        <v>316</v>
      </c>
      <c r="G193" s="216" t="s">
        <v>207</v>
      </c>
      <c r="H193" s="217">
        <v>35</v>
      </c>
      <c r="I193" s="218"/>
      <c r="J193" s="219">
        <f>ROUND(I193*H193,2)</f>
        <v>0</v>
      </c>
      <c r="K193" s="215" t="s">
        <v>163</v>
      </c>
      <c r="L193" s="45"/>
      <c r="M193" s="220" t="s">
        <v>19</v>
      </c>
      <c r="N193" s="221" t="s">
        <v>43</v>
      </c>
      <c r="O193" s="85"/>
      <c r="P193" s="222">
        <f>O193*H193</f>
        <v>0</v>
      </c>
      <c r="Q193" s="222">
        <v>0</v>
      </c>
      <c r="R193" s="222">
        <f>Q193*H193</f>
        <v>0</v>
      </c>
      <c r="S193" s="222">
        <v>0.0003</v>
      </c>
      <c r="T193" s="223">
        <f>S193*H193</f>
        <v>0.010499999999999999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24" t="s">
        <v>219</v>
      </c>
      <c r="AT193" s="224" t="s">
        <v>159</v>
      </c>
      <c r="AU193" s="224" t="s">
        <v>81</v>
      </c>
      <c r="AY193" s="18" t="s">
        <v>156</v>
      </c>
      <c r="BE193" s="225">
        <f>IF(N193="základní",J193,0)</f>
        <v>0</v>
      </c>
      <c r="BF193" s="225">
        <f>IF(N193="snížená",J193,0)</f>
        <v>0</v>
      </c>
      <c r="BG193" s="225">
        <f>IF(N193="zákl. přenesená",J193,0)</f>
        <v>0</v>
      </c>
      <c r="BH193" s="225">
        <f>IF(N193="sníž. přenesená",J193,0)</f>
        <v>0</v>
      </c>
      <c r="BI193" s="225">
        <f>IF(N193="nulová",J193,0)</f>
        <v>0</v>
      </c>
      <c r="BJ193" s="18" t="s">
        <v>79</v>
      </c>
      <c r="BK193" s="225">
        <f>ROUND(I193*H193,2)</f>
        <v>0</v>
      </c>
      <c r="BL193" s="18" t="s">
        <v>219</v>
      </c>
      <c r="BM193" s="224" t="s">
        <v>1289</v>
      </c>
    </row>
    <row r="194" spans="1:65" s="2" customFormat="1" ht="16.5" customHeight="1">
      <c r="A194" s="39"/>
      <c r="B194" s="40"/>
      <c r="C194" s="213" t="s">
        <v>496</v>
      </c>
      <c r="D194" s="213" t="s">
        <v>159</v>
      </c>
      <c r="E194" s="214" t="s">
        <v>323</v>
      </c>
      <c r="F194" s="215" t="s">
        <v>324</v>
      </c>
      <c r="G194" s="216" t="s">
        <v>207</v>
      </c>
      <c r="H194" s="217">
        <v>35</v>
      </c>
      <c r="I194" s="218"/>
      <c r="J194" s="219">
        <f>ROUND(I194*H194,2)</f>
        <v>0</v>
      </c>
      <c r="K194" s="215" t="s">
        <v>163</v>
      </c>
      <c r="L194" s="45"/>
      <c r="M194" s="220" t="s">
        <v>19</v>
      </c>
      <c r="N194" s="221" t="s">
        <v>43</v>
      </c>
      <c r="O194" s="85"/>
      <c r="P194" s="222">
        <f>O194*H194</f>
        <v>0</v>
      </c>
      <c r="Q194" s="222">
        <v>1E-05</v>
      </c>
      <c r="R194" s="222">
        <f>Q194*H194</f>
        <v>0.00035000000000000005</v>
      </c>
      <c r="S194" s="222">
        <v>0</v>
      </c>
      <c r="T194" s="223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24" t="s">
        <v>219</v>
      </c>
      <c r="AT194" s="224" t="s">
        <v>159</v>
      </c>
      <c r="AU194" s="224" t="s">
        <v>81</v>
      </c>
      <c r="AY194" s="18" t="s">
        <v>156</v>
      </c>
      <c r="BE194" s="225">
        <f>IF(N194="základní",J194,0)</f>
        <v>0</v>
      </c>
      <c r="BF194" s="225">
        <f>IF(N194="snížená",J194,0)</f>
        <v>0</v>
      </c>
      <c r="BG194" s="225">
        <f>IF(N194="zákl. přenesená",J194,0)</f>
        <v>0</v>
      </c>
      <c r="BH194" s="225">
        <f>IF(N194="sníž. přenesená",J194,0)</f>
        <v>0</v>
      </c>
      <c r="BI194" s="225">
        <f>IF(N194="nulová",J194,0)</f>
        <v>0</v>
      </c>
      <c r="BJ194" s="18" t="s">
        <v>79</v>
      </c>
      <c r="BK194" s="225">
        <f>ROUND(I194*H194,2)</f>
        <v>0</v>
      </c>
      <c r="BL194" s="18" t="s">
        <v>219</v>
      </c>
      <c r="BM194" s="224" t="s">
        <v>1290</v>
      </c>
    </row>
    <row r="195" spans="1:65" s="2" customFormat="1" ht="12">
      <c r="A195" s="39"/>
      <c r="B195" s="40"/>
      <c r="C195" s="213" t="s">
        <v>500</v>
      </c>
      <c r="D195" s="213" t="s">
        <v>159</v>
      </c>
      <c r="E195" s="214" t="s">
        <v>327</v>
      </c>
      <c r="F195" s="215" t="s">
        <v>328</v>
      </c>
      <c r="G195" s="216" t="s">
        <v>162</v>
      </c>
      <c r="H195" s="217">
        <v>59</v>
      </c>
      <c r="I195" s="218"/>
      <c r="J195" s="219">
        <f>ROUND(I195*H195,2)</f>
        <v>0</v>
      </c>
      <c r="K195" s="215" t="s">
        <v>163</v>
      </c>
      <c r="L195" s="45"/>
      <c r="M195" s="220" t="s">
        <v>19</v>
      </c>
      <c r="N195" s="221" t="s">
        <v>43</v>
      </c>
      <c r="O195" s="85"/>
      <c r="P195" s="222">
        <f>O195*H195</f>
        <v>0</v>
      </c>
      <c r="Q195" s="222">
        <v>0</v>
      </c>
      <c r="R195" s="222">
        <f>Q195*H195</f>
        <v>0</v>
      </c>
      <c r="S195" s="222">
        <v>0</v>
      </c>
      <c r="T195" s="223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24" t="s">
        <v>219</v>
      </c>
      <c r="AT195" s="224" t="s">
        <v>159</v>
      </c>
      <c r="AU195" s="224" t="s">
        <v>81</v>
      </c>
      <c r="AY195" s="18" t="s">
        <v>156</v>
      </c>
      <c r="BE195" s="225">
        <f>IF(N195="základní",J195,0)</f>
        <v>0</v>
      </c>
      <c r="BF195" s="225">
        <f>IF(N195="snížená",J195,0)</f>
        <v>0</v>
      </c>
      <c r="BG195" s="225">
        <f>IF(N195="zákl. přenesená",J195,0)</f>
        <v>0</v>
      </c>
      <c r="BH195" s="225">
        <f>IF(N195="sníž. přenesená",J195,0)</f>
        <v>0</v>
      </c>
      <c r="BI195" s="225">
        <f>IF(N195="nulová",J195,0)</f>
        <v>0</v>
      </c>
      <c r="BJ195" s="18" t="s">
        <v>79</v>
      </c>
      <c r="BK195" s="225">
        <f>ROUND(I195*H195,2)</f>
        <v>0</v>
      </c>
      <c r="BL195" s="18" t="s">
        <v>219</v>
      </c>
      <c r="BM195" s="224" t="s">
        <v>1291</v>
      </c>
    </row>
    <row r="196" spans="1:65" s="2" customFormat="1" ht="16.5" customHeight="1">
      <c r="A196" s="39"/>
      <c r="B196" s="40"/>
      <c r="C196" s="213" t="s">
        <v>504</v>
      </c>
      <c r="D196" s="213" t="s">
        <v>159</v>
      </c>
      <c r="E196" s="214" t="s">
        <v>330</v>
      </c>
      <c r="F196" s="215" t="s">
        <v>331</v>
      </c>
      <c r="G196" s="216" t="s">
        <v>162</v>
      </c>
      <c r="H196" s="217">
        <v>59</v>
      </c>
      <c r="I196" s="218"/>
      <c r="J196" s="219">
        <f>ROUND(I196*H196,2)</f>
        <v>0</v>
      </c>
      <c r="K196" s="215" t="s">
        <v>163</v>
      </c>
      <c r="L196" s="45"/>
      <c r="M196" s="220" t="s">
        <v>19</v>
      </c>
      <c r="N196" s="221" t="s">
        <v>43</v>
      </c>
      <c r="O196" s="85"/>
      <c r="P196" s="222">
        <f>O196*H196</f>
        <v>0</v>
      </c>
      <c r="Q196" s="222">
        <v>0</v>
      </c>
      <c r="R196" s="222">
        <f>Q196*H196</f>
        <v>0</v>
      </c>
      <c r="S196" s="222">
        <v>0</v>
      </c>
      <c r="T196" s="223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24" t="s">
        <v>219</v>
      </c>
      <c r="AT196" s="224" t="s">
        <v>159</v>
      </c>
      <c r="AU196" s="224" t="s">
        <v>81</v>
      </c>
      <c r="AY196" s="18" t="s">
        <v>156</v>
      </c>
      <c r="BE196" s="225">
        <f>IF(N196="základní",J196,0)</f>
        <v>0</v>
      </c>
      <c r="BF196" s="225">
        <f>IF(N196="snížená",J196,0)</f>
        <v>0</v>
      </c>
      <c r="BG196" s="225">
        <f>IF(N196="zákl. přenesená",J196,0)</f>
        <v>0</v>
      </c>
      <c r="BH196" s="225">
        <f>IF(N196="sníž. přenesená",J196,0)</f>
        <v>0</v>
      </c>
      <c r="BI196" s="225">
        <f>IF(N196="nulová",J196,0)</f>
        <v>0</v>
      </c>
      <c r="BJ196" s="18" t="s">
        <v>79</v>
      </c>
      <c r="BK196" s="225">
        <f>ROUND(I196*H196,2)</f>
        <v>0</v>
      </c>
      <c r="BL196" s="18" t="s">
        <v>219</v>
      </c>
      <c r="BM196" s="224" t="s">
        <v>1292</v>
      </c>
    </row>
    <row r="197" spans="1:65" s="2" customFormat="1" ht="44.25" customHeight="1">
      <c r="A197" s="39"/>
      <c r="B197" s="40"/>
      <c r="C197" s="213" t="s">
        <v>508</v>
      </c>
      <c r="D197" s="213" t="s">
        <v>159</v>
      </c>
      <c r="E197" s="214" t="s">
        <v>334</v>
      </c>
      <c r="F197" s="215" t="s">
        <v>335</v>
      </c>
      <c r="G197" s="216" t="s">
        <v>336</v>
      </c>
      <c r="H197" s="226"/>
      <c r="I197" s="218"/>
      <c r="J197" s="219">
        <f>ROUND(I197*H197,2)</f>
        <v>0</v>
      </c>
      <c r="K197" s="215" t="s">
        <v>163</v>
      </c>
      <c r="L197" s="45"/>
      <c r="M197" s="220" t="s">
        <v>19</v>
      </c>
      <c r="N197" s="221" t="s">
        <v>43</v>
      </c>
      <c r="O197" s="85"/>
      <c r="P197" s="222">
        <f>O197*H197</f>
        <v>0</v>
      </c>
      <c r="Q197" s="222">
        <v>0</v>
      </c>
      <c r="R197" s="222">
        <f>Q197*H197</f>
        <v>0</v>
      </c>
      <c r="S197" s="222">
        <v>0</v>
      </c>
      <c r="T197" s="223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24" t="s">
        <v>219</v>
      </c>
      <c r="AT197" s="224" t="s">
        <v>159</v>
      </c>
      <c r="AU197" s="224" t="s">
        <v>81</v>
      </c>
      <c r="AY197" s="18" t="s">
        <v>156</v>
      </c>
      <c r="BE197" s="225">
        <f>IF(N197="základní",J197,0)</f>
        <v>0</v>
      </c>
      <c r="BF197" s="225">
        <f>IF(N197="snížená",J197,0)</f>
        <v>0</v>
      </c>
      <c r="BG197" s="225">
        <f>IF(N197="zákl. přenesená",J197,0)</f>
        <v>0</v>
      </c>
      <c r="BH197" s="225">
        <f>IF(N197="sníž. přenesená",J197,0)</f>
        <v>0</v>
      </c>
      <c r="BI197" s="225">
        <f>IF(N197="nulová",J197,0)</f>
        <v>0</v>
      </c>
      <c r="BJ197" s="18" t="s">
        <v>79</v>
      </c>
      <c r="BK197" s="225">
        <f>ROUND(I197*H197,2)</f>
        <v>0</v>
      </c>
      <c r="BL197" s="18" t="s">
        <v>219</v>
      </c>
      <c r="BM197" s="224" t="s">
        <v>1293</v>
      </c>
    </row>
    <row r="198" spans="1:63" s="12" customFormat="1" ht="22.8" customHeight="1">
      <c r="A198" s="12"/>
      <c r="B198" s="197"/>
      <c r="C198" s="198"/>
      <c r="D198" s="199" t="s">
        <v>71</v>
      </c>
      <c r="E198" s="211" t="s">
        <v>338</v>
      </c>
      <c r="F198" s="211" t="s">
        <v>339</v>
      </c>
      <c r="G198" s="198"/>
      <c r="H198" s="198"/>
      <c r="I198" s="201"/>
      <c r="J198" s="212">
        <f>BK198</f>
        <v>0</v>
      </c>
      <c r="K198" s="198"/>
      <c r="L198" s="203"/>
      <c r="M198" s="204"/>
      <c r="N198" s="205"/>
      <c r="O198" s="205"/>
      <c r="P198" s="206">
        <f>SUM(P199:P206)</f>
        <v>0</v>
      </c>
      <c r="Q198" s="205"/>
      <c r="R198" s="206">
        <f>SUM(R199:R206)</f>
        <v>0.027239999999999997</v>
      </c>
      <c r="S198" s="205"/>
      <c r="T198" s="207">
        <f>SUM(T199:T206)</f>
        <v>0.24526</v>
      </c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R198" s="208" t="s">
        <v>81</v>
      </c>
      <c r="AT198" s="209" t="s">
        <v>71</v>
      </c>
      <c r="AU198" s="209" t="s">
        <v>79</v>
      </c>
      <c r="AY198" s="208" t="s">
        <v>156</v>
      </c>
      <c r="BK198" s="210">
        <f>SUM(BK199:BK206)</f>
        <v>0</v>
      </c>
    </row>
    <row r="199" spans="1:65" s="2" customFormat="1" ht="12">
      <c r="A199" s="39"/>
      <c r="B199" s="40"/>
      <c r="C199" s="213" t="s">
        <v>512</v>
      </c>
      <c r="D199" s="213" t="s">
        <v>159</v>
      </c>
      <c r="E199" s="214" t="s">
        <v>341</v>
      </c>
      <c r="F199" s="215" t="s">
        <v>342</v>
      </c>
      <c r="G199" s="216" t="s">
        <v>162</v>
      </c>
      <c r="H199" s="217">
        <v>3</v>
      </c>
      <c r="I199" s="218"/>
      <c r="J199" s="219">
        <f>ROUND(I199*H199,2)</f>
        <v>0</v>
      </c>
      <c r="K199" s="215" t="s">
        <v>163</v>
      </c>
      <c r="L199" s="45"/>
      <c r="M199" s="220" t="s">
        <v>19</v>
      </c>
      <c r="N199" s="221" t="s">
        <v>43</v>
      </c>
      <c r="O199" s="85"/>
      <c r="P199" s="222">
        <f>O199*H199</f>
        <v>0</v>
      </c>
      <c r="Q199" s="222">
        <v>0</v>
      </c>
      <c r="R199" s="222">
        <f>Q199*H199</f>
        <v>0</v>
      </c>
      <c r="S199" s="222">
        <v>0.0815</v>
      </c>
      <c r="T199" s="223">
        <f>S199*H199</f>
        <v>0.2445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24" t="s">
        <v>219</v>
      </c>
      <c r="AT199" s="224" t="s">
        <v>159</v>
      </c>
      <c r="AU199" s="224" t="s">
        <v>81</v>
      </c>
      <c r="AY199" s="18" t="s">
        <v>156</v>
      </c>
      <c r="BE199" s="225">
        <f>IF(N199="základní",J199,0)</f>
        <v>0</v>
      </c>
      <c r="BF199" s="225">
        <f>IF(N199="snížená",J199,0)</f>
        <v>0</v>
      </c>
      <c r="BG199" s="225">
        <f>IF(N199="zákl. přenesená",J199,0)</f>
        <v>0</v>
      </c>
      <c r="BH199" s="225">
        <f>IF(N199="sníž. přenesená",J199,0)</f>
        <v>0</v>
      </c>
      <c r="BI199" s="225">
        <f>IF(N199="nulová",J199,0)</f>
        <v>0</v>
      </c>
      <c r="BJ199" s="18" t="s">
        <v>79</v>
      </c>
      <c r="BK199" s="225">
        <f>ROUND(I199*H199,2)</f>
        <v>0</v>
      </c>
      <c r="BL199" s="18" t="s">
        <v>219</v>
      </c>
      <c r="BM199" s="224" t="s">
        <v>1294</v>
      </c>
    </row>
    <row r="200" spans="1:65" s="2" customFormat="1" ht="12">
      <c r="A200" s="39"/>
      <c r="B200" s="40"/>
      <c r="C200" s="213" t="s">
        <v>516</v>
      </c>
      <c r="D200" s="213" t="s">
        <v>159</v>
      </c>
      <c r="E200" s="214" t="s">
        <v>345</v>
      </c>
      <c r="F200" s="215" t="s">
        <v>346</v>
      </c>
      <c r="G200" s="216" t="s">
        <v>162</v>
      </c>
      <c r="H200" s="217">
        <v>3</v>
      </c>
      <c r="I200" s="218"/>
      <c r="J200" s="219">
        <f>ROUND(I200*H200,2)</f>
        <v>0</v>
      </c>
      <c r="K200" s="215" t="s">
        <v>163</v>
      </c>
      <c r="L200" s="45"/>
      <c r="M200" s="220" t="s">
        <v>19</v>
      </c>
      <c r="N200" s="221" t="s">
        <v>43</v>
      </c>
      <c r="O200" s="85"/>
      <c r="P200" s="222">
        <f>O200*H200</f>
        <v>0</v>
      </c>
      <c r="Q200" s="222">
        <v>0.0049</v>
      </c>
      <c r="R200" s="222">
        <f>Q200*H200</f>
        <v>0.0147</v>
      </c>
      <c r="S200" s="222">
        <v>0</v>
      </c>
      <c r="T200" s="223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24" t="s">
        <v>219</v>
      </c>
      <c r="AT200" s="224" t="s">
        <v>159</v>
      </c>
      <c r="AU200" s="224" t="s">
        <v>81</v>
      </c>
      <c r="AY200" s="18" t="s">
        <v>156</v>
      </c>
      <c r="BE200" s="225">
        <f>IF(N200="základní",J200,0)</f>
        <v>0</v>
      </c>
      <c r="BF200" s="225">
        <f>IF(N200="snížená",J200,0)</f>
        <v>0</v>
      </c>
      <c r="BG200" s="225">
        <f>IF(N200="zákl. přenesená",J200,0)</f>
        <v>0</v>
      </c>
      <c r="BH200" s="225">
        <f>IF(N200="sníž. přenesená",J200,0)</f>
        <v>0</v>
      </c>
      <c r="BI200" s="225">
        <f>IF(N200="nulová",J200,0)</f>
        <v>0</v>
      </c>
      <c r="BJ200" s="18" t="s">
        <v>79</v>
      </c>
      <c r="BK200" s="225">
        <f>ROUND(I200*H200,2)</f>
        <v>0</v>
      </c>
      <c r="BL200" s="18" t="s">
        <v>219</v>
      </c>
      <c r="BM200" s="224" t="s">
        <v>1295</v>
      </c>
    </row>
    <row r="201" spans="1:65" s="2" customFormat="1" ht="12">
      <c r="A201" s="39"/>
      <c r="B201" s="40"/>
      <c r="C201" s="213" t="s">
        <v>520</v>
      </c>
      <c r="D201" s="213" t="s">
        <v>159</v>
      </c>
      <c r="E201" s="214" t="s">
        <v>349</v>
      </c>
      <c r="F201" s="215" t="s">
        <v>350</v>
      </c>
      <c r="G201" s="216" t="s">
        <v>162</v>
      </c>
      <c r="H201" s="217">
        <v>3</v>
      </c>
      <c r="I201" s="218"/>
      <c r="J201" s="219">
        <f>ROUND(I201*H201,2)</f>
        <v>0</v>
      </c>
      <c r="K201" s="215" t="s">
        <v>163</v>
      </c>
      <c r="L201" s="45"/>
      <c r="M201" s="220" t="s">
        <v>19</v>
      </c>
      <c r="N201" s="221" t="s">
        <v>43</v>
      </c>
      <c r="O201" s="85"/>
      <c r="P201" s="222">
        <f>O201*H201</f>
        <v>0</v>
      </c>
      <c r="Q201" s="222">
        <v>0.0028</v>
      </c>
      <c r="R201" s="222">
        <f>Q201*H201</f>
        <v>0.0084</v>
      </c>
      <c r="S201" s="222">
        <v>0</v>
      </c>
      <c r="T201" s="223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24" t="s">
        <v>219</v>
      </c>
      <c r="AT201" s="224" t="s">
        <v>159</v>
      </c>
      <c r="AU201" s="224" t="s">
        <v>81</v>
      </c>
      <c r="AY201" s="18" t="s">
        <v>156</v>
      </c>
      <c r="BE201" s="225">
        <f>IF(N201="základní",J201,0)</f>
        <v>0</v>
      </c>
      <c r="BF201" s="225">
        <f>IF(N201="snížená",J201,0)</f>
        <v>0</v>
      </c>
      <c r="BG201" s="225">
        <f>IF(N201="zákl. přenesená",J201,0)</f>
        <v>0</v>
      </c>
      <c r="BH201" s="225">
        <f>IF(N201="sníž. přenesená",J201,0)</f>
        <v>0</v>
      </c>
      <c r="BI201" s="225">
        <f>IF(N201="nulová",J201,0)</f>
        <v>0</v>
      </c>
      <c r="BJ201" s="18" t="s">
        <v>79</v>
      </c>
      <c r="BK201" s="225">
        <f>ROUND(I201*H201,2)</f>
        <v>0</v>
      </c>
      <c r="BL201" s="18" t="s">
        <v>219</v>
      </c>
      <c r="BM201" s="224" t="s">
        <v>1296</v>
      </c>
    </row>
    <row r="202" spans="1:65" s="2" customFormat="1" ht="21.75" customHeight="1">
      <c r="A202" s="39"/>
      <c r="B202" s="40"/>
      <c r="C202" s="213" t="s">
        <v>524</v>
      </c>
      <c r="D202" s="213" t="s">
        <v>159</v>
      </c>
      <c r="E202" s="214" t="s">
        <v>353</v>
      </c>
      <c r="F202" s="215" t="s">
        <v>354</v>
      </c>
      <c r="G202" s="216" t="s">
        <v>207</v>
      </c>
      <c r="H202" s="217">
        <v>4</v>
      </c>
      <c r="I202" s="218"/>
      <c r="J202" s="219">
        <f>ROUND(I202*H202,2)</f>
        <v>0</v>
      </c>
      <c r="K202" s="215" t="s">
        <v>163</v>
      </c>
      <c r="L202" s="45"/>
      <c r="M202" s="220" t="s">
        <v>19</v>
      </c>
      <c r="N202" s="221" t="s">
        <v>43</v>
      </c>
      <c r="O202" s="85"/>
      <c r="P202" s="222">
        <f>O202*H202</f>
        <v>0</v>
      </c>
      <c r="Q202" s="222">
        <v>0</v>
      </c>
      <c r="R202" s="222">
        <f>Q202*H202</f>
        <v>0</v>
      </c>
      <c r="S202" s="222">
        <v>0.00019</v>
      </c>
      <c r="T202" s="223">
        <f>S202*H202</f>
        <v>0.00076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24" t="s">
        <v>219</v>
      </c>
      <c r="AT202" s="224" t="s">
        <v>159</v>
      </c>
      <c r="AU202" s="224" t="s">
        <v>81</v>
      </c>
      <c r="AY202" s="18" t="s">
        <v>156</v>
      </c>
      <c r="BE202" s="225">
        <f>IF(N202="základní",J202,0)</f>
        <v>0</v>
      </c>
      <c r="BF202" s="225">
        <f>IF(N202="snížená",J202,0)</f>
        <v>0</v>
      </c>
      <c r="BG202" s="225">
        <f>IF(N202="zákl. přenesená",J202,0)</f>
        <v>0</v>
      </c>
      <c r="BH202" s="225">
        <f>IF(N202="sníž. přenesená",J202,0)</f>
        <v>0</v>
      </c>
      <c r="BI202" s="225">
        <f>IF(N202="nulová",J202,0)</f>
        <v>0</v>
      </c>
      <c r="BJ202" s="18" t="s">
        <v>79</v>
      </c>
      <c r="BK202" s="225">
        <f>ROUND(I202*H202,2)</f>
        <v>0</v>
      </c>
      <c r="BL202" s="18" t="s">
        <v>219</v>
      </c>
      <c r="BM202" s="224" t="s">
        <v>1297</v>
      </c>
    </row>
    <row r="203" spans="1:65" s="2" customFormat="1" ht="12">
      <c r="A203" s="39"/>
      <c r="B203" s="40"/>
      <c r="C203" s="213" t="s">
        <v>528</v>
      </c>
      <c r="D203" s="213" t="s">
        <v>159</v>
      </c>
      <c r="E203" s="214" t="s">
        <v>356</v>
      </c>
      <c r="F203" s="215" t="s">
        <v>357</v>
      </c>
      <c r="G203" s="216" t="s">
        <v>207</v>
      </c>
      <c r="H203" s="217">
        <v>2</v>
      </c>
      <c r="I203" s="218"/>
      <c r="J203" s="219">
        <f>ROUND(I203*H203,2)</f>
        <v>0</v>
      </c>
      <c r="K203" s="215" t="s">
        <v>163</v>
      </c>
      <c r="L203" s="45"/>
      <c r="M203" s="220" t="s">
        <v>19</v>
      </c>
      <c r="N203" s="221" t="s">
        <v>43</v>
      </c>
      <c r="O203" s="85"/>
      <c r="P203" s="222">
        <f>O203*H203</f>
        <v>0</v>
      </c>
      <c r="Q203" s="222">
        <v>0.00055</v>
      </c>
      <c r="R203" s="222">
        <f>Q203*H203</f>
        <v>0.0011</v>
      </c>
      <c r="S203" s="222">
        <v>0</v>
      </c>
      <c r="T203" s="223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24" t="s">
        <v>219</v>
      </c>
      <c r="AT203" s="224" t="s">
        <v>159</v>
      </c>
      <c r="AU203" s="224" t="s">
        <v>81</v>
      </c>
      <c r="AY203" s="18" t="s">
        <v>156</v>
      </c>
      <c r="BE203" s="225">
        <f>IF(N203="základní",J203,0)</f>
        <v>0</v>
      </c>
      <c r="BF203" s="225">
        <f>IF(N203="snížená",J203,0)</f>
        <v>0</v>
      </c>
      <c r="BG203" s="225">
        <f>IF(N203="zákl. přenesená",J203,0)</f>
        <v>0</v>
      </c>
      <c r="BH203" s="225">
        <f>IF(N203="sníž. přenesená",J203,0)</f>
        <v>0</v>
      </c>
      <c r="BI203" s="225">
        <f>IF(N203="nulová",J203,0)</f>
        <v>0</v>
      </c>
      <c r="BJ203" s="18" t="s">
        <v>79</v>
      </c>
      <c r="BK203" s="225">
        <f>ROUND(I203*H203,2)</f>
        <v>0</v>
      </c>
      <c r="BL203" s="18" t="s">
        <v>219</v>
      </c>
      <c r="BM203" s="224" t="s">
        <v>1298</v>
      </c>
    </row>
    <row r="204" spans="1:65" s="2" customFormat="1" ht="12">
      <c r="A204" s="39"/>
      <c r="B204" s="40"/>
      <c r="C204" s="213" t="s">
        <v>532</v>
      </c>
      <c r="D204" s="213" t="s">
        <v>159</v>
      </c>
      <c r="E204" s="214" t="s">
        <v>360</v>
      </c>
      <c r="F204" s="215" t="s">
        <v>361</v>
      </c>
      <c r="G204" s="216" t="s">
        <v>207</v>
      </c>
      <c r="H204" s="217">
        <v>5</v>
      </c>
      <c r="I204" s="218"/>
      <c r="J204" s="219">
        <f>ROUND(I204*H204,2)</f>
        <v>0</v>
      </c>
      <c r="K204" s="215" t="s">
        <v>163</v>
      </c>
      <c r="L204" s="45"/>
      <c r="M204" s="220" t="s">
        <v>19</v>
      </c>
      <c r="N204" s="221" t="s">
        <v>43</v>
      </c>
      <c r="O204" s="85"/>
      <c r="P204" s="222">
        <f>O204*H204</f>
        <v>0</v>
      </c>
      <c r="Q204" s="222">
        <v>0.0005</v>
      </c>
      <c r="R204" s="222">
        <f>Q204*H204</f>
        <v>0.0025</v>
      </c>
      <c r="S204" s="222">
        <v>0</v>
      </c>
      <c r="T204" s="223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24" t="s">
        <v>219</v>
      </c>
      <c r="AT204" s="224" t="s">
        <v>159</v>
      </c>
      <c r="AU204" s="224" t="s">
        <v>81</v>
      </c>
      <c r="AY204" s="18" t="s">
        <v>156</v>
      </c>
      <c r="BE204" s="225">
        <f>IF(N204="základní",J204,0)</f>
        <v>0</v>
      </c>
      <c r="BF204" s="225">
        <f>IF(N204="snížená",J204,0)</f>
        <v>0</v>
      </c>
      <c r="BG204" s="225">
        <f>IF(N204="zákl. přenesená",J204,0)</f>
        <v>0</v>
      </c>
      <c r="BH204" s="225">
        <f>IF(N204="sníž. přenesená",J204,0)</f>
        <v>0</v>
      </c>
      <c r="BI204" s="225">
        <f>IF(N204="nulová",J204,0)</f>
        <v>0</v>
      </c>
      <c r="BJ204" s="18" t="s">
        <v>79</v>
      </c>
      <c r="BK204" s="225">
        <f>ROUND(I204*H204,2)</f>
        <v>0</v>
      </c>
      <c r="BL204" s="18" t="s">
        <v>219</v>
      </c>
      <c r="BM204" s="224" t="s">
        <v>1299</v>
      </c>
    </row>
    <row r="205" spans="1:65" s="2" customFormat="1" ht="12">
      <c r="A205" s="39"/>
      <c r="B205" s="40"/>
      <c r="C205" s="213" t="s">
        <v>536</v>
      </c>
      <c r="D205" s="213" t="s">
        <v>159</v>
      </c>
      <c r="E205" s="214" t="s">
        <v>364</v>
      </c>
      <c r="F205" s="215" t="s">
        <v>365</v>
      </c>
      <c r="G205" s="216" t="s">
        <v>207</v>
      </c>
      <c r="H205" s="217">
        <v>18</v>
      </c>
      <c r="I205" s="218"/>
      <c r="J205" s="219">
        <f>ROUND(I205*H205,2)</f>
        <v>0</v>
      </c>
      <c r="K205" s="215" t="s">
        <v>163</v>
      </c>
      <c r="L205" s="45"/>
      <c r="M205" s="220" t="s">
        <v>19</v>
      </c>
      <c r="N205" s="221" t="s">
        <v>43</v>
      </c>
      <c r="O205" s="85"/>
      <c r="P205" s="222">
        <f>O205*H205</f>
        <v>0</v>
      </c>
      <c r="Q205" s="222">
        <v>3E-05</v>
      </c>
      <c r="R205" s="222">
        <f>Q205*H205</f>
        <v>0.00054</v>
      </c>
      <c r="S205" s="222">
        <v>0</v>
      </c>
      <c r="T205" s="223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24" t="s">
        <v>219</v>
      </c>
      <c r="AT205" s="224" t="s">
        <v>159</v>
      </c>
      <c r="AU205" s="224" t="s">
        <v>81</v>
      </c>
      <c r="AY205" s="18" t="s">
        <v>156</v>
      </c>
      <c r="BE205" s="225">
        <f>IF(N205="základní",J205,0)</f>
        <v>0</v>
      </c>
      <c r="BF205" s="225">
        <f>IF(N205="snížená",J205,0)</f>
        <v>0</v>
      </c>
      <c r="BG205" s="225">
        <f>IF(N205="zákl. přenesená",J205,0)</f>
        <v>0</v>
      </c>
      <c r="BH205" s="225">
        <f>IF(N205="sníž. přenesená",J205,0)</f>
        <v>0</v>
      </c>
      <c r="BI205" s="225">
        <f>IF(N205="nulová",J205,0)</f>
        <v>0</v>
      </c>
      <c r="BJ205" s="18" t="s">
        <v>79</v>
      </c>
      <c r="BK205" s="225">
        <f>ROUND(I205*H205,2)</f>
        <v>0</v>
      </c>
      <c r="BL205" s="18" t="s">
        <v>219</v>
      </c>
      <c r="BM205" s="224" t="s">
        <v>1300</v>
      </c>
    </row>
    <row r="206" spans="1:65" s="2" customFormat="1" ht="44.25" customHeight="1">
      <c r="A206" s="39"/>
      <c r="B206" s="40"/>
      <c r="C206" s="213" t="s">
        <v>540</v>
      </c>
      <c r="D206" s="213" t="s">
        <v>159</v>
      </c>
      <c r="E206" s="214" t="s">
        <v>368</v>
      </c>
      <c r="F206" s="215" t="s">
        <v>369</v>
      </c>
      <c r="G206" s="216" t="s">
        <v>336</v>
      </c>
      <c r="H206" s="226"/>
      <c r="I206" s="218"/>
      <c r="J206" s="219">
        <f>ROUND(I206*H206,2)</f>
        <v>0</v>
      </c>
      <c r="K206" s="215" t="s">
        <v>163</v>
      </c>
      <c r="L206" s="45"/>
      <c r="M206" s="220" t="s">
        <v>19</v>
      </c>
      <c r="N206" s="221" t="s">
        <v>43</v>
      </c>
      <c r="O206" s="85"/>
      <c r="P206" s="222">
        <f>O206*H206</f>
        <v>0</v>
      </c>
      <c r="Q206" s="222">
        <v>0</v>
      </c>
      <c r="R206" s="222">
        <f>Q206*H206</f>
        <v>0</v>
      </c>
      <c r="S206" s="222">
        <v>0</v>
      </c>
      <c r="T206" s="223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24" t="s">
        <v>219</v>
      </c>
      <c r="AT206" s="224" t="s">
        <v>159</v>
      </c>
      <c r="AU206" s="224" t="s">
        <v>81</v>
      </c>
      <c r="AY206" s="18" t="s">
        <v>156</v>
      </c>
      <c r="BE206" s="225">
        <f>IF(N206="základní",J206,0)</f>
        <v>0</v>
      </c>
      <c r="BF206" s="225">
        <f>IF(N206="snížená",J206,0)</f>
        <v>0</v>
      </c>
      <c r="BG206" s="225">
        <f>IF(N206="zákl. přenesená",J206,0)</f>
        <v>0</v>
      </c>
      <c r="BH206" s="225">
        <f>IF(N206="sníž. přenesená",J206,0)</f>
        <v>0</v>
      </c>
      <c r="BI206" s="225">
        <f>IF(N206="nulová",J206,0)</f>
        <v>0</v>
      </c>
      <c r="BJ206" s="18" t="s">
        <v>79</v>
      </c>
      <c r="BK206" s="225">
        <f>ROUND(I206*H206,2)</f>
        <v>0</v>
      </c>
      <c r="BL206" s="18" t="s">
        <v>219</v>
      </c>
      <c r="BM206" s="224" t="s">
        <v>1301</v>
      </c>
    </row>
    <row r="207" spans="1:63" s="12" customFormat="1" ht="22.8" customHeight="1">
      <c r="A207" s="12"/>
      <c r="B207" s="197"/>
      <c r="C207" s="198"/>
      <c r="D207" s="199" t="s">
        <v>71</v>
      </c>
      <c r="E207" s="211" t="s">
        <v>371</v>
      </c>
      <c r="F207" s="211" t="s">
        <v>372</v>
      </c>
      <c r="G207" s="198"/>
      <c r="H207" s="198"/>
      <c r="I207" s="201"/>
      <c r="J207" s="212">
        <f>BK207</f>
        <v>0</v>
      </c>
      <c r="K207" s="198"/>
      <c r="L207" s="203"/>
      <c r="M207" s="204"/>
      <c r="N207" s="205"/>
      <c r="O207" s="205"/>
      <c r="P207" s="206">
        <f>SUM(P208:P215)</f>
        <v>0</v>
      </c>
      <c r="Q207" s="205"/>
      <c r="R207" s="206">
        <f>SUM(R208:R215)</f>
        <v>0.43161999999999995</v>
      </c>
      <c r="S207" s="205"/>
      <c r="T207" s="207">
        <f>SUM(T208:T215)</f>
        <v>0.0496</v>
      </c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R207" s="208" t="s">
        <v>81</v>
      </c>
      <c r="AT207" s="209" t="s">
        <v>71</v>
      </c>
      <c r="AU207" s="209" t="s">
        <v>79</v>
      </c>
      <c r="AY207" s="208" t="s">
        <v>156</v>
      </c>
      <c r="BK207" s="210">
        <f>SUM(BK208:BK215)</f>
        <v>0</v>
      </c>
    </row>
    <row r="208" spans="1:65" s="2" customFormat="1" ht="21.75" customHeight="1">
      <c r="A208" s="39"/>
      <c r="B208" s="40"/>
      <c r="C208" s="213" t="s">
        <v>544</v>
      </c>
      <c r="D208" s="213" t="s">
        <v>159</v>
      </c>
      <c r="E208" s="214" t="s">
        <v>373</v>
      </c>
      <c r="F208" s="215" t="s">
        <v>374</v>
      </c>
      <c r="G208" s="216" t="s">
        <v>162</v>
      </c>
      <c r="H208" s="217">
        <v>160</v>
      </c>
      <c r="I208" s="218"/>
      <c r="J208" s="219">
        <f>ROUND(I208*H208,2)</f>
        <v>0</v>
      </c>
      <c r="K208" s="215" t="s">
        <v>163</v>
      </c>
      <c r="L208" s="45"/>
      <c r="M208" s="220" t="s">
        <v>19</v>
      </c>
      <c r="N208" s="221" t="s">
        <v>43</v>
      </c>
      <c r="O208" s="85"/>
      <c r="P208" s="222">
        <f>O208*H208</f>
        <v>0</v>
      </c>
      <c r="Q208" s="222">
        <v>0</v>
      </c>
      <c r="R208" s="222">
        <f>Q208*H208</f>
        <v>0</v>
      </c>
      <c r="S208" s="222">
        <v>0</v>
      </c>
      <c r="T208" s="223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24" t="s">
        <v>219</v>
      </c>
      <c r="AT208" s="224" t="s">
        <v>159</v>
      </c>
      <c r="AU208" s="224" t="s">
        <v>81</v>
      </c>
      <c r="AY208" s="18" t="s">
        <v>156</v>
      </c>
      <c r="BE208" s="225">
        <f>IF(N208="základní",J208,0)</f>
        <v>0</v>
      </c>
      <c r="BF208" s="225">
        <f>IF(N208="snížená",J208,0)</f>
        <v>0</v>
      </c>
      <c r="BG208" s="225">
        <f>IF(N208="zákl. přenesená",J208,0)</f>
        <v>0</v>
      </c>
      <c r="BH208" s="225">
        <f>IF(N208="sníž. přenesená",J208,0)</f>
        <v>0</v>
      </c>
      <c r="BI208" s="225">
        <f>IF(N208="nulová",J208,0)</f>
        <v>0</v>
      </c>
      <c r="BJ208" s="18" t="s">
        <v>79</v>
      </c>
      <c r="BK208" s="225">
        <f>ROUND(I208*H208,2)</f>
        <v>0</v>
      </c>
      <c r="BL208" s="18" t="s">
        <v>219</v>
      </c>
      <c r="BM208" s="224" t="s">
        <v>1302</v>
      </c>
    </row>
    <row r="209" spans="1:65" s="2" customFormat="1" ht="16.5" customHeight="1">
      <c r="A209" s="39"/>
      <c r="B209" s="40"/>
      <c r="C209" s="213" t="s">
        <v>548</v>
      </c>
      <c r="D209" s="213" t="s">
        <v>159</v>
      </c>
      <c r="E209" s="214" t="s">
        <v>377</v>
      </c>
      <c r="F209" s="215" t="s">
        <v>378</v>
      </c>
      <c r="G209" s="216" t="s">
        <v>162</v>
      </c>
      <c r="H209" s="217">
        <v>160</v>
      </c>
      <c r="I209" s="218"/>
      <c r="J209" s="219">
        <f>ROUND(I209*H209,2)</f>
        <v>0</v>
      </c>
      <c r="K209" s="215" t="s">
        <v>163</v>
      </c>
      <c r="L209" s="45"/>
      <c r="M209" s="220" t="s">
        <v>19</v>
      </c>
      <c r="N209" s="221" t="s">
        <v>43</v>
      </c>
      <c r="O209" s="85"/>
      <c r="P209" s="222">
        <f>O209*H209</f>
        <v>0</v>
      </c>
      <c r="Q209" s="222">
        <v>0.001</v>
      </c>
      <c r="R209" s="222">
        <f>Q209*H209</f>
        <v>0.16</v>
      </c>
      <c r="S209" s="222">
        <v>0.00031</v>
      </c>
      <c r="T209" s="223">
        <f>S209*H209</f>
        <v>0.0496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24" t="s">
        <v>219</v>
      </c>
      <c r="AT209" s="224" t="s">
        <v>159</v>
      </c>
      <c r="AU209" s="224" t="s">
        <v>81</v>
      </c>
      <c r="AY209" s="18" t="s">
        <v>156</v>
      </c>
      <c r="BE209" s="225">
        <f>IF(N209="základní",J209,0)</f>
        <v>0</v>
      </c>
      <c r="BF209" s="225">
        <f>IF(N209="snížená",J209,0)</f>
        <v>0</v>
      </c>
      <c r="BG209" s="225">
        <f>IF(N209="zákl. přenesená",J209,0)</f>
        <v>0</v>
      </c>
      <c r="BH209" s="225">
        <f>IF(N209="sníž. přenesená",J209,0)</f>
        <v>0</v>
      </c>
      <c r="BI209" s="225">
        <f>IF(N209="nulová",J209,0)</f>
        <v>0</v>
      </c>
      <c r="BJ209" s="18" t="s">
        <v>79</v>
      </c>
      <c r="BK209" s="225">
        <f>ROUND(I209*H209,2)</f>
        <v>0</v>
      </c>
      <c r="BL209" s="18" t="s">
        <v>219</v>
      </c>
      <c r="BM209" s="224" t="s">
        <v>1303</v>
      </c>
    </row>
    <row r="210" spans="1:65" s="2" customFormat="1" ht="12">
      <c r="A210" s="39"/>
      <c r="B210" s="40"/>
      <c r="C210" s="213" t="s">
        <v>552</v>
      </c>
      <c r="D210" s="213" t="s">
        <v>159</v>
      </c>
      <c r="E210" s="214" t="s">
        <v>380</v>
      </c>
      <c r="F210" s="215" t="s">
        <v>381</v>
      </c>
      <c r="G210" s="216" t="s">
        <v>172</v>
      </c>
      <c r="H210" s="217">
        <v>160</v>
      </c>
      <c r="I210" s="218"/>
      <c r="J210" s="219">
        <f>ROUND(I210*H210,2)</f>
        <v>0</v>
      </c>
      <c r="K210" s="215" t="s">
        <v>163</v>
      </c>
      <c r="L210" s="45"/>
      <c r="M210" s="220" t="s">
        <v>19</v>
      </c>
      <c r="N210" s="221" t="s">
        <v>43</v>
      </c>
      <c r="O210" s="85"/>
      <c r="P210" s="222">
        <f>O210*H210</f>
        <v>0</v>
      </c>
      <c r="Q210" s="222">
        <v>0.0012</v>
      </c>
      <c r="R210" s="222">
        <f>Q210*H210</f>
        <v>0.19199999999999998</v>
      </c>
      <c r="S210" s="222">
        <v>0</v>
      </c>
      <c r="T210" s="223">
        <f>S210*H210</f>
        <v>0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R210" s="224" t="s">
        <v>219</v>
      </c>
      <c r="AT210" s="224" t="s">
        <v>159</v>
      </c>
      <c r="AU210" s="224" t="s">
        <v>81</v>
      </c>
      <c r="AY210" s="18" t="s">
        <v>156</v>
      </c>
      <c r="BE210" s="225">
        <f>IF(N210="základní",J210,0)</f>
        <v>0</v>
      </c>
      <c r="BF210" s="225">
        <f>IF(N210="snížená",J210,0)</f>
        <v>0</v>
      </c>
      <c r="BG210" s="225">
        <f>IF(N210="zákl. přenesená",J210,0)</f>
        <v>0</v>
      </c>
      <c r="BH210" s="225">
        <f>IF(N210="sníž. přenesená",J210,0)</f>
        <v>0</v>
      </c>
      <c r="BI210" s="225">
        <f>IF(N210="nulová",J210,0)</f>
        <v>0</v>
      </c>
      <c r="BJ210" s="18" t="s">
        <v>79</v>
      </c>
      <c r="BK210" s="225">
        <f>ROUND(I210*H210,2)</f>
        <v>0</v>
      </c>
      <c r="BL210" s="18" t="s">
        <v>219</v>
      </c>
      <c r="BM210" s="224" t="s">
        <v>1304</v>
      </c>
    </row>
    <row r="211" spans="1:65" s="2" customFormat="1" ht="12">
      <c r="A211" s="39"/>
      <c r="B211" s="40"/>
      <c r="C211" s="213" t="s">
        <v>556</v>
      </c>
      <c r="D211" s="213" t="s">
        <v>159</v>
      </c>
      <c r="E211" s="214" t="s">
        <v>384</v>
      </c>
      <c r="F211" s="215" t="s">
        <v>385</v>
      </c>
      <c r="G211" s="216" t="s">
        <v>162</v>
      </c>
      <c r="H211" s="217">
        <v>160</v>
      </c>
      <c r="I211" s="218"/>
      <c r="J211" s="219">
        <f>ROUND(I211*H211,2)</f>
        <v>0</v>
      </c>
      <c r="K211" s="215" t="s">
        <v>163</v>
      </c>
      <c r="L211" s="45"/>
      <c r="M211" s="220" t="s">
        <v>19</v>
      </c>
      <c r="N211" s="221" t="s">
        <v>43</v>
      </c>
      <c r="O211" s="85"/>
      <c r="P211" s="222">
        <f>O211*H211</f>
        <v>0</v>
      </c>
      <c r="Q211" s="222">
        <v>0.0002</v>
      </c>
      <c r="R211" s="222">
        <f>Q211*H211</f>
        <v>0.032</v>
      </c>
      <c r="S211" s="222">
        <v>0</v>
      </c>
      <c r="T211" s="223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24" t="s">
        <v>219</v>
      </c>
      <c r="AT211" s="224" t="s">
        <v>159</v>
      </c>
      <c r="AU211" s="224" t="s">
        <v>81</v>
      </c>
      <c r="AY211" s="18" t="s">
        <v>156</v>
      </c>
      <c r="BE211" s="225">
        <f>IF(N211="základní",J211,0)</f>
        <v>0</v>
      </c>
      <c r="BF211" s="225">
        <f>IF(N211="snížená",J211,0)</f>
        <v>0</v>
      </c>
      <c r="BG211" s="225">
        <f>IF(N211="zákl. přenesená",J211,0)</f>
        <v>0</v>
      </c>
      <c r="BH211" s="225">
        <f>IF(N211="sníž. přenesená",J211,0)</f>
        <v>0</v>
      </c>
      <c r="BI211" s="225">
        <f>IF(N211="nulová",J211,0)</f>
        <v>0</v>
      </c>
      <c r="BJ211" s="18" t="s">
        <v>79</v>
      </c>
      <c r="BK211" s="225">
        <f>ROUND(I211*H211,2)</f>
        <v>0</v>
      </c>
      <c r="BL211" s="18" t="s">
        <v>219</v>
      </c>
      <c r="BM211" s="224" t="s">
        <v>1305</v>
      </c>
    </row>
    <row r="212" spans="1:65" s="2" customFormat="1" ht="12">
      <c r="A212" s="39"/>
      <c r="B212" s="40"/>
      <c r="C212" s="213" t="s">
        <v>560</v>
      </c>
      <c r="D212" s="213" t="s">
        <v>159</v>
      </c>
      <c r="E212" s="214" t="s">
        <v>387</v>
      </c>
      <c r="F212" s="215" t="s">
        <v>388</v>
      </c>
      <c r="G212" s="216" t="s">
        <v>162</v>
      </c>
      <c r="H212" s="217">
        <v>30</v>
      </c>
      <c r="I212" s="218"/>
      <c r="J212" s="219">
        <f>ROUND(I212*H212,2)</f>
        <v>0</v>
      </c>
      <c r="K212" s="215" t="s">
        <v>163</v>
      </c>
      <c r="L212" s="45"/>
      <c r="M212" s="220" t="s">
        <v>19</v>
      </c>
      <c r="N212" s="221" t="s">
        <v>43</v>
      </c>
      <c r="O212" s="85"/>
      <c r="P212" s="222">
        <f>O212*H212</f>
        <v>0</v>
      </c>
      <c r="Q212" s="222">
        <v>2E-05</v>
      </c>
      <c r="R212" s="222">
        <f>Q212*H212</f>
        <v>0.0006000000000000001</v>
      </c>
      <c r="S212" s="222">
        <v>0</v>
      </c>
      <c r="T212" s="223">
        <f>S212*H212</f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24" t="s">
        <v>219</v>
      </c>
      <c r="AT212" s="224" t="s">
        <v>159</v>
      </c>
      <c r="AU212" s="224" t="s">
        <v>81</v>
      </c>
      <c r="AY212" s="18" t="s">
        <v>156</v>
      </c>
      <c r="BE212" s="225">
        <f>IF(N212="základní",J212,0)</f>
        <v>0</v>
      </c>
      <c r="BF212" s="225">
        <f>IF(N212="snížená",J212,0)</f>
        <v>0</v>
      </c>
      <c r="BG212" s="225">
        <f>IF(N212="zákl. přenesená",J212,0)</f>
        <v>0</v>
      </c>
      <c r="BH212" s="225">
        <f>IF(N212="sníž. přenesená",J212,0)</f>
        <v>0</v>
      </c>
      <c r="BI212" s="225">
        <f>IF(N212="nulová",J212,0)</f>
        <v>0</v>
      </c>
      <c r="BJ212" s="18" t="s">
        <v>79</v>
      </c>
      <c r="BK212" s="225">
        <f>ROUND(I212*H212,2)</f>
        <v>0</v>
      </c>
      <c r="BL212" s="18" t="s">
        <v>219</v>
      </c>
      <c r="BM212" s="224" t="s">
        <v>1306</v>
      </c>
    </row>
    <row r="213" spans="1:65" s="2" customFormat="1" ht="12">
      <c r="A213" s="39"/>
      <c r="B213" s="40"/>
      <c r="C213" s="213" t="s">
        <v>564</v>
      </c>
      <c r="D213" s="213" t="s">
        <v>159</v>
      </c>
      <c r="E213" s="214" t="s">
        <v>391</v>
      </c>
      <c r="F213" s="215" t="s">
        <v>392</v>
      </c>
      <c r="G213" s="216" t="s">
        <v>162</v>
      </c>
      <c r="H213" s="217">
        <v>3</v>
      </c>
      <c r="I213" s="218"/>
      <c r="J213" s="219">
        <f>ROUND(I213*H213,2)</f>
        <v>0</v>
      </c>
      <c r="K213" s="215" t="s">
        <v>163</v>
      </c>
      <c r="L213" s="45"/>
      <c r="M213" s="220" t="s">
        <v>19</v>
      </c>
      <c r="N213" s="221" t="s">
        <v>43</v>
      </c>
      <c r="O213" s="85"/>
      <c r="P213" s="222">
        <f>O213*H213</f>
        <v>0</v>
      </c>
      <c r="Q213" s="222">
        <v>1E-05</v>
      </c>
      <c r="R213" s="222">
        <f>Q213*H213</f>
        <v>3.0000000000000004E-05</v>
      </c>
      <c r="S213" s="222">
        <v>0</v>
      </c>
      <c r="T213" s="223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24" t="s">
        <v>219</v>
      </c>
      <c r="AT213" s="224" t="s">
        <v>159</v>
      </c>
      <c r="AU213" s="224" t="s">
        <v>81</v>
      </c>
      <c r="AY213" s="18" t="s">
        <v>156</v>
      </c>
      <c r="BE213" s="225">
        <f>IF(N213="základní",J213,0)</f>
        <v>0</v>
      </c>
      <c r="BF213" s="225">
        <f>IF(N213="snížená",J213,0)</f>
        <v>0</v>
      </c>
      <c r="BG213" s="225">
        <f>IF(N213="zákl. přenesená",J213,0)</f>
        <v>0</v>
      </c>
      <c r="BH213" s="225">
        <f>IF(N213="sníž. přenesená",J213,0)</f>
        <v>0</v>
      </c>
      <c r="BI213" s="225">
        <f>IF(N213="nulová",J213,0)</f>
        <v>0</v>
      </c>
      <c r="BJ213" s="18" t="s">
        <v>79</v>
      </c>
      <c r="BK213" s="225">
        <f>ROUND(I213*H213,2)</f>
        <v>0</v>
      </c>
      <c r="BL213" s="18" t="s">
        <v>219</v>
      </c>
      <c r="BM213" s="224" t="s">
        <v>1307</v>
      </c>
    </row>
    <row r="214" spans="1:65" s="2" customFormat="1" ht="12">
      <c r="A214" s="39"/>
      <c r="B214" s="40"/>
      <c r="C214" s="213" t="s">
        <v>568</v>
      </c>
      <c r="D214" s="213" t="s">
        <v>159</v>
      </c>
      <c r="E214" s="214" t="s">
        <v>395</v>
      </c>
      <c r="F214" s="215" t="s">
        <v>396</v>
      </c>
      <c r="G214" s="216" t="s">
        <v>162</v>
      </c>
      <c r="H214" s="217">
        <v>59</v>
      </c>
      <c r="I214" s="218"/>
      <c r="J214" s="219">
        <f>ROUND(I214*H214,2)</f>
        <v>0</v>
      </c>
      <c r="K214" s="215" t="s">
        <v>163</v>
      </c>
      <c r="L214" s="45"/>
      <c r="M214" s="220" t="s">
        <v>19</v>
      </c>
      <c r="N214" s="221" t="s">
        <v>43</v>
      </c>
      <c r="O214" s="85"/>
      <c r="P214" s="222">
        <f>O214*H214</f>
        <v>0</v>
      </c>
      <c r="Q214" s="222">
        <v>1E-05</v>
      </c>
      <c r="R214" s="222">
        <f>Q214*H214</f>
        <v>0.00059</v>
      </c>
      <c r="S214" s="222">
        <v>0</v>
      </c>
      <c r="T214" s="223">
        <f>S214*H214</f>
        <v>0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24" t="s">
        <v>219</v>
      </c>
      <c r="AT214" s="224" t="s">
        <v>159</v>
      </c>
      <c r="AU214" s="224" t="s">
        <v>81</v>
      </c>
      <c r="AY214" s="18" t="s">
        <v>156</v>
      </c>
      <c r="BE214" s="225">
        <f>IF(N214="základní",J214,0)</f>
        <v>0</v>
      </c>
      <c r="BF214" s="225">
        <f>IF(N214="snížená",J214,0)</f>
        <v>0</v>
      </c>
      <c r="BG214" s="225">
        <f>IF(N214="zákl. přenesená",J214,0)</f>
        <v>0</v>
      </c>
      <c r="BH214" s="225">
        <f>IF(N214="sníž. přenesená",J214,0)</f>
        <v>0</v>
      </c>
      <c r="BI214" s="225">
        <f>IF(N214="nulová",J214,0)</f>
        <v>0</v>
      </c>
      <c r="BJ214" s="18" t="s">
        <v>79</v>
      </c>
      <c r="BK214" s="225">
        <f>ROUND(I214*H214,2)</f>
        <v>0</v>
      </c>
      <c r="BL214" s="18" t="s">
        <v>219</v>
      </c>
      <c r="BM214" s="224" t="s">
        <v>1308</v>
      </c>
    </row>
    <row r="215" spans="1:65" s="2" customFormat="1" ht="12">
      <c r="A215" s="39"/>
      <c r="B215" s="40"/>
      <c r="C215" s="213" t="s">
        <v>572</v>
      </c>
      <c r="D215" s="213" t="s">
        <v>159</v>
      </c>
      <c r="E215" s="214" t="s">
        <v>399</v>
      </c>
      <c r="F215" s="215" t="s">
        <v>400</v>
      </c>
      <c r="G215" s="216" t="s">
        <v>162</v>
      </c>
      <c r="H215" s="217">
        <v>160</v>
      </c>
      <c r="I215" s="218"/>
      <c r="J215" s="219">
        <f>ROUND(I215*H215,2)</f>
        <v>0</v>
      </c>
      <c r="K215" s="215" t="s">
        <v>163</v>
      </c>
      <c r="L215" s="45"/>
      <c r="M215" s="227" t="s">
        <v>19</v>
      </c>
      <c r="N215" s="228" t="s">
        <v>43</v>
      </c>
      <c r="O215" s="229"/>
      <c r="P215" s="230">
        <f>O215*H215</f>
        <v>0</v>
      </c>
      <c r="Q215" s="230">
        <v>0.00029</v>
      </c>
      <c r="R215" s="230">
        <f>Q215*H215</f>
        <v>0.0464</v>
      </c>
      <c r="S215" s="230">
        <v>0</v>
      </c>
      <c r="T215" s="231">
        <f>S215*H215</f>
        <v>0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24" t="s">
        <v>219</v>
      </c>
      <c r="AT215" s="224" t="s">
        <v>159</v>
      </c>
      <c r="AU215" s="224" t="s">
        <v>81</v>
      </c>
      <c r="AY215" s="18" t="s">
        <v>156</v>
      </c>
      <c r="BE215" s="225">
        <f>IF(N215="základní",J215,0)</f>
        <v>0</v>
      </c>
      <c r="BF215" s="225">
        <f>IF(N215="snížená",J215,0)</f>
        <v>0</v>
      </c>
      <c r="BG215" s="225">
        <f>IF(N215="zákl. přenesená",J215,0)</f>
        <v>0</v>
      </c>
      <c r="BH215" s="225">
        <f>IF(N215="sníž. přenesená",J215,0)</f>
        <v>0</v>
      </c>
      <c r="BI215" s="225">
        <f>IF(N215="nulová",J215,0)</f>
        <v>0</v>
      </c>
      <c r="BJ215" s="18" t="s">
        <v>79</v>
      </c>
      <c r="BK215" s="225">
        <f>ROUND(I215*H215,2)</f>
        <v>0</v>
      </c>
      <c r="BL215" s="18" t="s">
        <v>219</v>
      </c>
      <c r="BM215" s="224" t="s">
        <v>1309</v>
      </c>
    </row>
    <row r="216" spans="1:31" s="2" customFormat="1" ht="6.95" customHeight="1">
      <c r="A216" s="39"/>
      <c r="B216" s="60"/>
      <c r="C216" s="61"/>
      <c r="D216" s="61"/>
      <c r="E216" s="61"/>
      <c r="F216" s="61"/>
      <c r="G216" s="61"/>
      <c r="H216" s="61"/>
      <c r="I216" s="61"/>
      <c r="J216" s="61"/>
      <c r="K216" s="61"/>
      <c r="L216" s="45"/>
      <c r="M216" s="39"/>
      <c r="O216" s="39"/>
      <c r="P216" s="39"/>
      <c r="Q216" s="39"/>
      <c r="R216" s="39"/>
      <c r="S216" s="39"/>
      <c r="T216" s="39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</row>
  </sheetData>
  <sheetProtection password="CC35" sheet="1" objects="1" scenarios="1" formatColumns="0" formatRows="0" autoFilter="0"/>
  <autoFilter ref="C98:K215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7:H87"/>
    <mergeCell ref="E89:H89"/>
    <mergeCell ref="E91:H9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9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102</v>
      </c>
    </row>
    <row r="3" spans="2:46" s="1" customFormat="1" ht="6.95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21"/>
      <c r="AT3" s="18" t="s">
        <v>81</v>
      </c>
    </row>
    <row r="4" spans="2:46" s="1" customFormat="1" ht="24.95" customHeight="1">
      <c r="B4" s="21"/>
      <c r="D4" s="141" t="s">
        <v>117</v>
      </c>
      <c r="L4" s="21"/>
      <c r="M4" s="14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3" t="s">
        <v>16</v>
      </c>
      <c r="L6" s="21"/>
    </row>
    <row r="7" spans="2:12" s="1" customFormat="1" ht="26.25" customHeight="1">
      <c r="B7" s="21"/>
      <c r="E7" s="144" t="str">
        <f>'Rekapitulace stavby'!K6</f>
        <v>MODERNIZACE ODBORNÝCH UČEBEN ZŠ ANTONÍNA SOVY, ČESKÁ LÍPA</v>
      </c>
      <c r="F7" s="143"/>
      <c r="G7" s="143"/>
      <c r="H7" s="143"/>
      <c r="L7" s="21"/>
    </row>
    <row r="8" spans="2:12" s="1" customFormat="1" ht="12" customHeight="1">
      <c r="B8" s="21"/>
      <c r="D8" s="143" t="s">
        <v>118</v>
      </c>
      <c r="L8" s="21"/>
    </row>
    <row r="9" spans="1:31" s="2" customFormat="1" ht="16.5" customHeight="1">
      <c r="A9" s="39"/>
      <c r="B9" s="45"/>
      <c r="C9" s="39"/>
      <c r="D9" s="39"/>
      <c r="E9" s="144" t="s">
        <v>1191</v>
      </c>
      <c r="F9" s="39"/>
      <c r="G9" s="39"/>
      <c r="H9" s="39"/>
      <c r="I9" s="39"/>
      <c r="J9" s="39"/>
      <c r="K9" s="39"/>
      <c r="L9" s="14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43" t="s">
        <v>120</v>
      </c>
      <c r="E10" s="39"/>
      <c r="F10" s="39"/>
      <c r="G10" s="39"/>
      <c r="H10" s="39"/>
      <c r="I10" s="39"/>
      <c r="J10" s="39"/>
      <c r="K10" s="39"/>
      <c r="L10" s="14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46" t="s">
        <v>1310</v>
      </c>
      <c r="F11" s="39"/>
      <c r="G11" s="39"/>
      <c r="H11" s="39"/>
      <c r="I11" s="39"/>
      <c r="J11" s="39"/>
      <c r="K11" s="39"/>
      <c r="L11" s="14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14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43" t="s">
        <v>18</v>
      </c>
      <c r="E13" s="39"/>
      <c r="F13" s="134" t="s">
        <v>19</v>
      </c>
      <c r="G13" s="39"/>
      <c r="H13" s="39"/>
      <c r="I13" s="143" t="s">
        <v>20</v>
      </c>
      <c r="J13" s="134" t="s">
        <v>19</v>
      </c>
      <c r="K13" s="39"/>
      <c r="L13" s="14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3" t="s">
        <v>21</v>
      </c>
      <c r="E14" s="39"/>
      <c r="F14" s="134" t="s">
        <v>22</v>
      </c>
      <c r="G14" s="39"/>
      <c r="H14" s="39"/>
      <c r="I14" s="143" t="s">
        <v>23</v>
      </c>
      <c r="J14" s="147" t="str">
        <f>'Rekapitulace stavby'!AN8</f>
        <v>21. 1. 2021</v>
      </c>
      <c r="K14" s="39"/>
      <c r="L14" s="14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14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43" t="s">
        <v>25</v>
      </c>
      <c r="E16" s="39"/>
      <c r="F16" s="39"/>
      <c r="G16" s="39"/>
      <c r="H16" s="39"/>
      <c r="I16" s="143" t="s">
        <v>26</v>
      </c>
      <c r="J16" s="134" t="s">
        <v>19</v>
      </c>
      <c r="K16" s="39"/>
      <c r="L16" s="14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34" t="s">
        <v>27</v>
      </c>
      <c r="F17" s="39"/>
      <c r="G17" s="39"/>
      <c r="H17" s="39"/>
      <c r="I17" s="143" t="s">
        <v>28</v>
      </c>
      <c r="J17" s="134" t="s">
        <v>19</v>
      </c>
      <c r="K17" s="39"/>
      <c r="L17" s="14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14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43" t="s">
        <v>29</v>
      </c>
      <c r="E19" s="39"/>
      <c r="F19" s="39"/>
      <c r="G19" s="39"/>
      <c r="H19" s="39"/>
      <c r="I19" s="143" t="s">
        <v>26</v>
      </c>
      <c r="J19" s="34" t="str">
        <f>'Rekapitulace stavby'!AN13</f>
        <v>Vyplň údaj</v>
      </c>
      <c r="K19" s="39"/>
      <c r="L19" s="14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34"/>
      <c r="G20" s="134"/>
      <c r="H20" s="134"/>
      <c r="I20" s="143" t="s">
        <v>28</v>
      </c>
      <c r="J20" s="34" t="str">
        <f>'Rekapitulace stavby'!AN14</f>
        <v>Vyplň údaj</v>
      </c>
      <c r="K20" s="39"/>
      <c r="L20" s="14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14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43" t="s">
        <v>31</v>
      </c>
      <c r="E22" s="39"/>
      <c r="F22" s="39"/>
      <c r="G22" s="39"/>
      <c r="H22" s="39"/>
      <c r="I22" s="143" t="s">
        <v>26</v>
      </c>
      <c r="J22" s="134" t="str">
        <f>IF('Rekapitulace stavby'!AN16="","",'Rekapitulace stavby'!AN16)</f>
        <v/>
      </c>
      <c r="K22" s="39"/>
      <c r="L22" s="14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34" t="str">
        <f>IF('Rekapitulace stavby'!E17="","",'Rekapitulace stavby'!E17)</f>
        <v>Ing. Petr KUČERA</v>
      </c>
      <c r="F23" s="39"/>
      <c r="G23" s="39"/>
      <c r="H23" s="39"/>
      <c r="I23" s="143" t="s">
        <v>28</v>
      </c>
      <c r="J23" s="134" t="str">
        <f>IF('Rekapitulace stavby'!AN17="","",'Rekapitulace stavby'!AN17)</f>
        <v/>
      </c>
      <c r="K23" s="39"/>
      <c r="L23" s="14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14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43" t="s">
        <v>34</v>
      </c>
      <c r="E25" s="39"/>
      <c r="F25" s="39"/>
      <c r="G25" s="39"/>
      <c r="H25" s="39"/>
      <c r="I25" s="143" t="s">
        <v>26</v>
      </c>
      <c r="J25" s="134" t="s">
        <v>19</v>
      </c>
      <c r="K25" s="39"/>
      <c r="L25" s="14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34" t="s">
        <v>35</v>
      </c>
      <c r="F26" s="39"/>
      <c r="G26" s="39"/>
      <c r="H26" s="39"/>
      <c r="I26" s="143" t="s">
        <v>28</v>
      </c>
      <c r="J26" s="134" t="s">
        <v>19</v>
      </c>
      <c r="K26" s="39"/>
      <c r="L26" s="14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145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43" t="s">
        <v>36</v>
      </c>
      <c r="E28" s="39"/>
      <c r="F28" s="39"/>
      <c r="G28" s="39"/>
      <c r="H28" s="39"/>
      <c r="I28" s="39"/>
      <c r="J28" s="39"/>
      <c r="K28" s="39"/>
      <c r="L28" s="14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48"/>
      <c r="B29" s="149"/>
      <c r="C29" s="148"/>
      <c r="D29" s="148"/>
      <c r="E29" s="150" t="s">
        <v>19</v>
      </c>
      <c r="F29" s="150"/>
      <c r="G29" s="150"/>
      <c r="H29" s="150"/>
      <c r="I29" s="148"/>
      <c r="J29" s="148"/>
      <c r="K29" s="148"/>
      <c r="L29" s="151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14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2"/>
      <c r="E31" s="152"/>
      <c r="F31" s="152"/>
      <c r="G31" s="152"/>
      <c r="H31" s="152"/>
      <c r="I31" s="152"/>
      <c r="J31" s="152"/>
      <c r="K31" s="152"/>
      <c r="L31" s="14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53" t="s">
        <v>38</v>
      </c>
      <c r="E32" s="39"/>
      <c r="F32" s="39"/>
      <c r="G32" s="39"/>
      <c r="H32" s="39"/>
      <c r="I32" s="39"/>
      <c r="J32" s="154">
        <f>ROUND(J102,2)</f>
        <v>0</v>
      </c>
      <c r="K32" s="39"/>
      <c r="L32" s="14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2"/>
      <c r="E33" s="152"/>
      <c r="F33" s="152"/>
      <c r="G33" s="152"/>
      <c r="H33" s="152"/>
      <c r="I33" s="152"/>
      <c r="J33" s="152"/>
      <c r="K33" s="152"/>
      <c r="L33" s="14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55" t="s">
        <v>40</v>
      </c>
      <c r="G34" s="39"/>
      <c r="H34" s="39"/>
      <c r="I34" s="155" t="s">
        <v>39</v>
      </c>
      <c r="J34" s="155" t="s">
        <v>41</v>
      </c>
      <c r="K34" s="39"/>
      <c r="L34" s="14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56" t="s">
        <v>42</v>
      </c>
      <c r="E35" s="143" t="s">
        <v>43</v>
      </c>
      <c r="F35" s="157">
        <f>ROUND((SUM(BE102:BE296)),2)</f>
        <v>0</v>
      </c>
      <c r="G35" s="39"/>
      <c r="H35" s="39"/>
      <c r="I35" s="158">
        <v>0.21</v>
      </c>
      <c r="J35" s="157">
        <f>ROUND(((SUM(BE102:BE296))*I35),2)</f>
        <v>0</v>
      </c>
      <c r="K35" s="39"/>
      <c r="L35" s="14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43" t="s">
        <v>44</v>
      </c>
      <c r="F36" s="157">
        <f>ROUND((SUM(BF102:BF296)),2)</f>
        <v>0</v>
      </c>
      <c r="G36" s="39"/>
      <c r="H36" s="39"/>
      <c r="I36" s="158">
        <v>0.15</v>
      </c>
      <c r="J36" s="157">
        <f>ROUND(((SUM(BF102:BF296))*I36),2)</f>
        <v>0</v>
      </c>
      <c r="K36" s="39"/>
      <c r="L36" s="14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3" t="s">
        <v>45</v>
      </c>
      <c r="F37" s="157">
        <f>ROUND((SUM(BG102:BG296)),2)</f>
        <v>0</v>
      </c>
      <c r="G37" s="39"/>
      <c r="H37" s="39"/>
      <c r="I37" s="158">
        <v>0.21</v>
      </c>
      <c r="J37" s="157">
        <f>0</f>
        <v>0</v>
      </c>
      <c r="K37" s="39"/>
      <c r="L37" s="14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43" t="s">
        <v>46</v>
      </c>
      <c r="F38" s="157">
        <f>ROUND((SUM(BH102:BH296)),2)</f>
        <v>0</v>
      </c>
      <c r="G38" s="39"/>
      <c r="H38" s="39"/>
      <c r="I38" s="158">
        <v>0.15</v>
      </c>
      <c r="J38" s="157">
        <f>0</f>
        <v>0</v>
      </c>
      <c r="K38" s="39"/>
      <c r="L38" s="14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43" t="s">
        <v>47</v>
      </c>
      <c r="F39" s="157">
        <f>ROUND((SUM(BI102:BI296)),2)</f>
        <v>0</v>
      </c>
      <c r="G39" s="39"/>
      <c r="H39" s="39"/>
      <c r="I39" s="158">
        <v>0</v>
      </c>
      <c r="J39" s="157">
        <f>0</f>
        <v>0</v>
      </c>
      <c r="K39" s="39"/>
      <c r="L39" s="14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14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59"/>
      <c r="D41" s="160" t="s">
        <v>48</v>
      </c>
      <c r="E41" s="161"/>
      <c r="F41" s="161"/>
      <c r="G41" s="162" t="s">
        <v>49</v>
      </c>
      <c r="H41" s="163" t="s">
        <v>50</v>
      </c>
      <c r="I41" s="161"/>
      <c r="J41" s="164">
        <f>SUM(J32:J39)</f>
        <v>0</v>
      </c>
      <c r="K41" s="165"/>
      <c r="L41" s="145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166"/>
      <c r="C42" s="167"/>
      <c r="D42" s="167"/>
      <c r="E42" s="167"/>
      <c r="F42" s="167"/>
      <c r="G42" s="167"/>
      <c r="H42" s="167"/>
      <c r="I42" s="167"/>
      <c r="J42" s="167"/>
      <c r="K42" s="167"/>
      <c r="L42" s="145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6" spans="1:31" s="2" customFormat="1" ht="6.95" customHeight="1">
      <c r="A46" s="39"/>
      <c r="B46" s="168"/>
      <c r="C46" s="169"/>
      <c r="D46" s="169"/>
      <c r="E46" s="169"/>
      <c r="F46" s="169"/>
      <c r="G46" s="169"/>
      <c r="H46" s="169"/>
      <c r="I46" s="169"/>
      <c r="J46" s="169"/>
      <c r="K46" s="169"/>
      <c r="L46" s="14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24.95" customHeight="1">
      <c r="A47" s="39"/>
      <c r="B47" s="40"/>
      <c r="C47" s="24" t="s">
        <v>124</v>
      </c>
      <c r="D47" s="41"/>
      <c r="E47" s="41"/>
      <c r="F47" s="41"/>
      <c r="G47" s="41"/>
      <c r="H47" s="41"/>
      <c r="I47" s="41"/>
      <c r="J47" s="41"/>
      <c r="K47" s="41"/>
      <c r="L47" s="14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14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16</v>
      </c>
      <c r="D49" s="41"/>
      <c r="E49" s="41"/>
      <c r="F49" s="41"/>
      <c r="G49" s="41"/>
      <c r="H49" s="41"/>
      <c r="I49" s="41"/>
      <c r="J49" s="41"/>
      <c r="K49" s="41"/>
      <c r="L49" s="14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26.25" customHeight="1">
      <c r="A50" s="39"/>
      <c r="B50" s="40"/>
      <c r="C50" s="41"/>
      <c r="D50" s="41"/>
      <c r="E50" s="170" t="str">
        <f>E7</f>
        <v>MODERNIZACE ODBORNÝCH UČEBEN ZŠ ANTONÍNA SOVY, ČESKÁ LÍPA</v>
      </c>
      <c r="F50" s="33"/>
      <c r="G50" s="33"/>
      <c r="H50" s="33"/>
      <c r="I50" s="41"/>
      <c r="J50" s="41"/>
      <c r="K50" s="41"/>
      <c r="L50" s="14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2:12" s="1" customFormat="1" ht="12" customHeight="1">
      <c r="B51" s="22"/>
      <c r="C51" s="33" t="s">
        <v>118</v>
      </c>
      <c r="D51" s="23"/>
      <c r="E51" s="23"/>
      <c r="F51" s="23"/>
      <c r="G51" s="23"/>
      <c r="H51" s="23"/>
      <c r="I51" s="23"/>
      <c r="J51" s="23"/>
      <c r="K51" s="23"/>
      <c r="L51" s="21"/>
    </row>
    <row r="52" spans="1:31" s="2" customFormat="1" ht="16.5" customHeight="1">
      <c r="A52" s="39"/>
      <c r="B52" s="40"/>
      <c r="C52" s="41"/>
      <c r="D52" s="41"/>
      <c r="E52" s="170" t="s">
        <v>1191</v>
      </c>
      <c r="F52" s="41"/>
      <c r="G52" s="41"/>
      <c r="H52" s="41"/>
      <c r="I52" s="41"/>
      <c r="J52" s="41"/>
      <c r="K52" s="41"/>
      <c r="L52" s="14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12" customHeight="1">
      <c r="A53" s="39"/>
      <c r="B53" s="40"/>
      <c r="C53" s="33" t="s">
        <v>120</v>
      </c>
      <c r="D53" s="41"/>
      <c r="E53" s="41"/>
      <c r="F53" s="41"/>
      <c r="G53" s="41"/>
      <c r="H53" s="41"/>
      <c r="I53" s="41"/>
      <c r="J53" s="41"/>
      <c r="K53" s="41"/>
      <c r="L53" s="14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6.5" customHeight="1">
      <c r="A54" s="39"/>
      <c r="B54" s="40"/>
      <c r="C54" s="41"/>
      <c r="D54" s="41"/>
      <c r="E54" s="70" t="str">
        <f>E11</f>
        <v>STAVBA - HRUBÉ STAVEBNÍ PRÁCE</v>
      </c>
      <c r="F54" s="41"/>
      <c r="G54" s="41"/>
      <c r="H54" s="41"/>
      <c r="I54" s="41"/>
      <c r="J54" s="41"/>
      <c r="K54" s="41"/>
      <c r="L54" s="14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6.95" customHeight="1">
      <c r="A55" s="39"/>
      <c r="B55" s="40"/>
      <c r="C55" s="41"/>
      <c r="D55" s="41"/>
      <c r="E55" s="41"/>
      <c r="F55" s="41"/>
      <c r="G55" s="41"/>
      <c r="H55" s="41"/>
      <c r="I55" s="41"/>
      <c r="J55" s="41"/>
      <c r="K55" s="41"/>
      <c r="L55" s="14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2" customHeight="1">
      <c r="A56" s="39"/>
      <c r="B56" s="40"/>
      <c r="C56" s="33" t="s">
        <v>21</v>
      </c>
      <c r="D56" s="41"/>
      <c r="E56" s="41"/>
      <c r="F56" s="28" t="str">
        <f>F14</f>
        <v>ČESKÁ LÍPA</v>
      </c>
      <c r="G56" s="41"/>
      <c r="H56" s="41"/>
      <c r="I56" s="33" t="s">
        <v>23</v>
      </c>
      <c r="J56" s="73" t="str">
        <f>IF(J14="","",J14)</f>
        <v>21. 1. 2021</v>
      </c>
      <c r="K56" s="41"/>
      <c r="L56" s="14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6.95" customHeight="1">
      <c r="A57" s="39"/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14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5.15" customHeight="1">
      <c r="A58" s="39"/>
      <c r="B58" s="40"/>
      <c r="C58" s="33" t="s">
        <v>25</v>
      </c>
      <c r="D58" s="41"/>
      <c r="E58" s="41"/>
      <c r="F58" s="28" t="str">
        <f>E17</f>
        <v>ZŠ SLOVANKA, ČESKÁ LÍPA</v>
      </c>
      <c r="G58" s="41"/>
      <c r="H58" s="41"/>
      <c r="I58" s="33" t="s">
        <v>31</v>
      </c>
      <c r="J58" s="37" t="str">
        <f>E23</f>
        <v>Ing. Petr KUČERA</v>
      </c>
      <c r="K58" s="41"/>
      <c r="L58" s="14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31" s="2" customFormat="1" ht="15.15" customHeight="1">
      <c r="A59" s="39"/>
      <c r="B59" s="40"/>
      <c r="C59" s="33" t="s">
        <v>29</v>
      </c>
      <c r="D59" s="41"/>
      <c r="E59" s="41"/>
      <c r="F59" s="28" t="str">
        <f>IF(E20="","",E20)</f>
        <v>Vyplň údaj</v>
      </c>
      <c r="G59" s="41"/>
      <c r="H59" s="41"/>
      <c r="I59" s="33" t="s">
        <v>34</v>
      </c>
      <c r="J59" s="37" t="str">
        <f>E26</f>
        <v xml:space="preserve">Jaroslav VALENTA                    </v>
      </c>
      <c r="K59" s="41"/>
      <c r="L59" s="14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pans="1:31" s="2" customFormat="1" ht="10.3" customHeight="1">
      <c r="A60" s="39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145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pans="1:31" s="2" customFormat="1" ht="29.25" customHeight="1">
      <c r="A61" s="39"/>
      <c r="B61" s="40"/>
      <c r="C61" s="171" t="s">
        <v>125</v>
      </c>
      <c r="D61" s="172"/>
      <c r="E61" s="172"/>
      <c r="F61" s="172"/>
      <c r="G61" s="172"/>
      <c r="H61" s="172"/>
      <c r="I61" s="172"/>
      <c r="J61" s="173" t="s">
        <v>126</v>
      </c>
      <c r="K61" s="172"/>
      <c r="L61" s="145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1:31" s="2" customFormat="1" ht="10.3" customHeight="1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145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pans="1:47" s="2" customFormat="1" ht="22.8" customHeight="1">
      <c r="A63" s="39"/>
      <c r="B63" s="40"/>
      <c r="C63" s="174" t="s">
        <v>70</v>
      </c>
      <c r="D63" s="41"/>
      <c r="E63" s="41"/>
      <c r="F63" s="41"/>
      <c r="G63" s="41"/>
      <c r="H63" s="41"/>
      <c r="I63" s="41"/>
      <c r="J63" s="103">
        <f>J102</f>
        <v>0</v>
      </c>
      <c r="K63" s="41"/>
      <c r="L63" s="145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U63" s="18" t="s">
        <v>127</v>
      </c>
    </row>
    <row r="64" spans="1:31" s="9" customFormat="1" ht="24.95" customHeight="1">
      <c r="A64" s="9"/>
      <c r="B64" s="175"/>
      <c r="C64" s="176"/>
      <c r="D64" s="177" t="s">
        <v>128</v>
      </c>
      <c r="E64" s="178"/>
      <c r="F64" s="178"/>
      <c r="G64" s="178"/>
      <c r="H64" s="178"/>
      <c r="I64" s="178"/>
      <c r="J64" s="179">
        <f>J103</f>
        <v>0</v>
      </c>
      <c r="K64" s="176"/>
      <c r="L64" s="180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1"/>
      <c r="C65" s="126"/>
      <c r="D65" s="182" t="s">
        <v>129</v>
      </c>
      <c r="E65" s="183"/>
      <c r="F65" s="183"/>
      <c r="G65" s="183"/>
      <c r="H65" s="183"/>
      <c r="I65" s="183"/>
      <c r="J65" s="184">
        <f>J104</f>
        <v>0</v>
      </c>
      <c r="K65" s="126"/>
      <c r="L65" s="185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1"/>
      <c r="C66" s="126"/>
      <c r="D66" s="182" t="s">
        <v>130</v>
      </c>
      <c r="E66" s="183"/>
      <c r="F66" s="183"/>
      <c r="G66" s="183"/>
      <c r="H66" s="183"/>
      <c r="I66" s="183"/>
      <c r="J66" s="184">
        <f>J134</f>
        <v>0</v>
      </c>
      <c r="K66" s="126"/>
      <c r="L66" s="185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1"/>
      <c r="C67" s="126"/>
      <c r="D67" s="182" t="s">
        <v>1311</v>
      </c>
      <c r="E67" s="183"/>
      <c r="F67" s="183"/>
      <c r="G67" s="183"/>
      <c r="H67" s="183"/>
      <c r="I67" s="183"/>
      <c r="J67" s="184">
        <f>J152</f>
        <v>0</v>
      </c>
      <c r="K67" s="126"/>
      <c r="L67" s="185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1"/>
      <c r="C68" s="126"/>
      <c r="D68" s="182" t="s">
        <v>131</v>
      </c>
      <c r="E68" s="183"/>
      <c r="F68" s="183"/>
      <c r="G68" s="183"/>
      <c r="H68" s="183"/>
      <c r="I68" s="183"/>
      <c r="J68" s="184">
        <f>J155</f>
        <v>0</v>
      </c>
      <c r="K68" s="126"/>
      <c r="L68" s="185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1"/>
      <c r="C69" s="126"/>
      <c r="D69" s="182" t="s">
        <v>132</v>
      </c>
      <c r="E69" s="183"/>
      <c r="F69" s="183"/>
      <c r="G69" s="183"/>
      <c r="H69" s="183"/>
      <c r="I69" s="183"/>
      <c r="J69" s="184">
        <f>J161</f>
        <v>0</v>
      </c>
      <c r="K69" s="126"/>
      <c r="L69" s="185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9" customFormat="1" ht="24.95" customHeight="1">
      <c r="A70" s="9"/>
      <c r="B70" s="175"/>
      <c r="C70" s="176"/>
      <c r="D70" s="177" t="s">
        <v>133</v>
      </c>
      <c r="E70" s="178"/>
      <c r="F70" s="178"/>
      <c r="G70" s="178"/>
      <c r="H70" s="178"/>
      <c r="I70" s="178"/>
      <c r="J70" s="179">
        <f>J163</f>
        <v>0</v>
      </c>
      <c r="K70" s="176"/>
      <c r="L70" s="180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pans="1:31" s="10" customFormat="1" ht="19.9" customHeight="1">
      <c r="A71" s="10"/>
      <c r="B71" s="181"/>
      <c r="C71" s="126"/>
      <c r="D71" s="182" t="s">
        <v>585</v>
      </c>
      <c r="E71" s="183"/>
      <c r="F71" s="183"/>
      <c r="G71" s="183"/>
      <c r="H71" s="183"/>
      <c r="I71" s="183"/>
      <c r="J71" s="184">
        <f>J164</f>
        <v>0</v>
      </c>
      <c r="K71" s="126"/>
      <c r="L71" s="185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81"/>
      <c r="C72" s="126"/>
      <c r="D72" s="182" t="s">
        <v>586</v>
      </c>
      <c r="E72" s="183"/>
      <c r="F72" s="183"/>
      <c r="G72" s="183"/>
      <c r="H72" s="183"/>
      <c r="I72" s="183"/>
      <c r="J72" s="184">
        <f>J174</f>
        <v>0</v>
      </c>
      <c r="K72" s="126"/>
      <c r="L72" s="185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81"/>
      <c r="C73" s="126"/>
      <c r="D73" s="182" t="s">
        <v>134</v>
      </c>
      <c r="E73" s="183"/>
      <c r="F73" s="183"/>
      <c r="G73" s="183"/>
      <c r="H73" s="183"/>
      <c r="I73" s="183"/>
      <c r="J73" s="184">
        <f>J191</f>
        <v>0</v>
      </c>
      <c r="K73" s="126"/>
      <c r="L73" s="185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>
      <c r="A74" s="10"/>
      <c r="B74" s="181"/>
      <c r="C74" s="126"/>
      <c r="D74" s="182" t="s">
        <v>588</v>
      </c>
      <c r="E74" s="183"/>
      <c r="F74" s="183"/>
      <c r="G74" s="183"/>
      <c r="H74" s="183"/>
      <c r="I74" s="183"/>
      <c r="J74" s="184">
        <f>J195</f>
        <v>0</v>
      </c>
      <c r="K74" s="126"/>
      <c r="L74" s="185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0" customFormat="1" ht="19.9" customHeight="1">
      <c r="A75" s="10"/>
      <c r="B75" s="181"/>
      <c r="C75" s="126"/>
      <c r="D75" s="182" t="s">
        <v>590</v>
      </c>
      <c r="E75" s="183"/>
      <c r="F75" s="183"/>
      <c r="G75" s="183"/>
      <c r="H75" s="183"/>
      <c r="I75" s="183"/>
      <c r="J75" s="184">
        <f>J211</f>
        <v>0</v>
      </c>
      <c r="K75" s="126"/>
      <c r="L75" s="185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10" customFormat="1" ht="19.9" customHeight="1">
      <c r="A76" s="10"/>
      <c r="B76" s="181"/>
      <c r="C76" s="126"/>
      <c r="D76" s="182" t="s">
        <v>591</v>
      </c>
      <c r="E76" s="183"/>
      <c r="F76" s="183"/>
      <c r="G76" s="183"/>
      <c r="H76" s="183"/>
      <c r="I76" s="183"/>
      <c r="J76" s="184">
        <f>J229</f>
        <v>0</v>
      </c>
      <c r="K76" s="126"/>
      <c r="L76" s="185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1:31" s="10" customFormat="1" ht="19.9" customHeight="1">
      <c r="A77" s="10"/>
      <c r="B77" s="181"/>
      <c r="C77" s="126"/>
      <c r="D77" s="182" t="s">
        <v>1312</v>
      </c>
      <c r="E77" s="183"/>
      <c r="F77" s="183"/>
      <c r="G77" s="183"/>
      <c r="H77" s="183"/>
      <c r="I77" s="183"/>
      <c r="J77" s="184">
        <f>J240</f>
        <v>0</v>
      </c>
      <c r="K77" s="126"/>
      <c r="L77" s="185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1:31" s="10" customFormat="1" ht="19.9" customHeight="1">
      <c r="A78" s="10"/>
      <c r="B78" s="181"/>
      <c r="C78" s="126"/>
      <c r="D78" s="182" t="s">
        <v>135</v>
      </c>
      <c r="E78" s="183"/>
      <c r="F78" s="183"/>
      <c r="G78" s="183"/>
      <c r="H78" s="183"/>
      <c r="I78" s="183"/>
      <c r="J78" s="184">
        <f>J246</f>
        <v>0</v>
      </c>
      <c r="K78" s="126"/>
      <c r="L78" s="185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1:31" s="10" customFormat="1" ht="19.9" customHeight="1">
      <c r="A79" s="10"/>
      <c r="B79" s="181"/>
      <c r="C79" s="126"/>
      <c r="D79" s="182" t="s">
        <v>592</v>
      </c>
      <c r="E79" s="183"/>
      <c r="F79" s="183"/>
      <c r="G79" s="183"/>
      <c r="H79" s="183"/>
      <c r="I79" s="183"/>
      <c r="J79" s="184">
        <f>J274</f>
        <v>0</v>
      </c>
      <c r="K79" s="126"/>
      <c r="L79" s="185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</row>
    <row r="80" spans="1:31" s="10" customFormat="1" ht="19.9" customHeight="1">
      <c r="A80" s="10"/>
      <c r="B80" s="181"/>
      <c r="C80" s="126"/>
      <c r="D80" s="182" t="s">
        <v>137</v>
      </c>
      <c r="E80" s="183"/>
      <c r="F80" s="183"/>
      <c r="G80" s="183"/>
      <c r="H80" s="183"/>
      <c r="I80" s="183"/>
      <c r="J80" s="184">
        <f>J281</f>
        <v>0</v>
      </c>
      <c r="K80" s="126"/>
      <c r="L80" s="185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</row>
    <row r="81" spans="1:31" s="2" customFormat="1" ht="21.8" customHeight="1">
      <c r="A81" s="39"/>
      <c r="B81" s="40"/>
      <c r="C81" s="41"/>
      <c r="D81" s="41"/>
      <c r="E81" s="41"/>
      <c r="F81" s="41"/>
      <c r="G81" s="41"/>
      <c r="H81" s="41"/>
      <c r="I81" s="41"/>
      <c r="J81" s="41"/>
      <c r="K81" s="41"/>
      <c r="L81" s="14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6.95" customHeight="1">
      <c r="A82" s="39"/>
      <c r="B82" s="60"/>
      <c r="C82" s="61"/>
      <c r="D82" s="61"/>
      <c r="E82" s="61"/>
      <c r="F82" s="61"/>
      <c r="G82" s="61"/>
      <c r="H82" s="61"/>
      <c r="I82" s="61"/>
      <c r="J82" s="61"/>
      <c r="K82" s="61"/>
      <c r="L82" s="14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6" spans="1:31" s="2" customFormat="1" ht="6.95" customHeight="1">
      <c r="A86" s="39"/>
      <c r="B86" s="62"/>
      <c r="C86" s="63"/>
      <c r="D86" s="63"/>
      <c r="E86" s="63"/>
      <c r="F86" s="63"/>
      <c r="G86" s="63"/>
      <c r="H86" s="63"/>
      <c r="I86" s="63"/>
      <c r="J86" s="63"/>
      <c r="K86" s="63"/>
      <c r="L86" s="145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24.95" customHeight="1">
      <c r="A87" s="39"/>
      <c r="B87" s="40"/>
      <c r="C87" s="24" t="s">
        <v>141</v>
      </c>
      <c r="D87" s="41"/>
      <c r="E87" s="41"/>
      <c r="F87" s="41"/>
      <c r="G87" s="41"/>
      <c r="H87" s="41"/>
      <c r="I87" s="41"/>
      <c r="J87" s="41"/>
      <c r="K87" s="41"/>
      <c r="L87" s="145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145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16</v>
      </c>
      <c r="D89" s="41"/>
      <c r="E89" s="41"/>
      <c r="F89" s="41"/>
      <c r="G89" s="41"/>
      <c r="H89" s="41"/>
      <c r="I89" s="41"/>
      <c r="J89" s="41"/>
      <c r="K89" s="41"/>
      <c r="L89" s="145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26.25" customHeight="1">
      <c r="A90" s="39"/>
      <c r="B90" s="40"/>
      <c r="C90" s="41"/>
      <c r="D90" s="41"/>
      <c r="E90" s="170" t="str">
        <f>E7</f>
        <v>MODERNIZACE ODBORNÝCH UČEBEN ZŠ ANTONÍNA SOVY, ČESKÁ LÍPA</v>
      </c>
      <c r="F90" s="33"/>
      <c r="G90" s="33"/>
      <c r="H90" s="33"/>
      <c r="I90" s="41"/>
      <c r="J90" s="41"/>
      <c r="K90" s="41"/>
      <c r="L90" s="145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2:12" s="1" customFormat="1" ht="12" customHeight="1">
      <c r="B91" s="22"/>
      <c r="C91" s="33" t="s">
        <v>118</v>
      </c>
      <c r="D91" s="23"/>
      <c r="E91" s="23"/>
      <c r="F91" s="23"/>
      <c r="G91" s="23"/>
      <c r="H91" s="23"/>
      <c r="I91" s="23"/>
      <c r="J91" s="23"/>
      <c r="K91" s="23"/>
      <c r="L91" s="21"/>
    </row>
    <row r="92" spans="1:31" s="2" customFormat="1" ht="16.5" customHeight="1">
      <c r="A92" s="39"/>
      <c r="B92" s="40"/>
      <c r="C92" s="41"/>
      <c r="D92" s="41"/>
      <c r="E92" s="170" t="s">
        <v>1191</v>
      </c>
      <c r="F92" s="41"/>
      <c r="G92" s="41"/>
      <c r="H92" s="41"/>
      <c r="I92" s="41"/>
      <c r="J92" s="41"/>
      <c r="K92" s="41"/>
      <c r="L92" s="145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2" customHeight="1">
      <c r="A93" s="39"/>
      <c r="B93" s="40"/>
      <c r="C93" s="33" t="s">
        <v>120</v>
      </c>
      <c r="D93" s="41"/>
      <c r="E93" s="41"/>
      <c r="F93" s="41"/>
      <c r="G93" s="41"/>
      <c r="H93" s="41"/>
      <c r="I93" s="41"/>
      <c r="J93" s="41"/>
      <c r="K93" s="41"/>
      <c r="L93" s="145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6.5" customHeight="1">
      <c r="A94" s="39"/>
      <c r="B94" s="40"/>
      <c r="C94" s="41"/>
      <c r="D94" s="41"/>
      <c r="E94" s="70" t="str">
        <f>E11</f>
        <v>STAVBA - HRUBÉ STAVEBNÍ PRÁCE</v>
      </c>
      <c r="F94" s="41"/>
      <c r="G94" s="41"/>
      <c r="H94" s="41"/>
      <c r="I94" s="41"/>
      <c r="J94" s="41"/>
      <c r="K94" s="41"/>
      <c r="L94" s="145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6.95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145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12" customHeight="1">
      <c r="A96" s="39"/>
      <c r="B96" s="40"/>
      <c r="C96" s="33" t="s">
        <v>21</v>
      </c>
      <c r="D96" s="41"/>
      <c r="E96" s="41"/>
      <c r="F96" s="28" t="str">
        <f>F14</f>
        <v>ČESKÁ LÍPA</v>
      </c>
      <c r="G96" s="41"/>
      <c r="H96" s="41"/>
      <c r="I96" s="33" t="s">
        <v>23</v>
      </c>
      <c r="J96" s="73" t="str">
        <f>IF(J14="","",J14)</f>
        <v>21. 1. 2021</v>
      </c>
      <c r="K96" s="41"/>
      <c r="L96" s="145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6.95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145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31" s="2" customFormat="1" ht="15.15" customHeight="1">
      <c r="A98" s="39"/>
      <c r="B98" s="40"/>
      <c r="C98" s="33" t="s">
        <v>25</v>
      </c>
      <c r="D98" s="41"/>
      <c r="E98" s="41"/>
      <c r="F98" s="28" t="str">
        <f>E17</f>
        <v>ZŠ SLOVANKA, ČESKÁ LÍPA</v>
      </c>
      <c r="G98" s="41"/>
      <c r="H98" s="41"/>
      <c r="I98" s="33" t="s">
        <v>31</v>
      </c>
      <c r="J98" s="37" t="str">
        <f>E23</f>
        <v>Ing. Petr KUČERA</v>
      </c>
      <c r="K98" s="41"/>
      <c r="L98" s="145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</row>
    <row r="99" spans="1:31" s="2" customFormat="1" ht="15.15" customHeight="1">
      <c r="A99" s="39"/>
      <c r="B99" s="40"/>
      <c r="C99" s="33" t="s">
        <v>29</v>
      </c>
      <c r="D99" s="41"/>
      <c r="E99" s="41"/>
      <c r="F99" s="28" t="str">
        <f>IF(E20="","",E20)</f>
        <v>Vyplň údaj</v>
      </c>
      <c r="G99" s="41"/>
      <c r="H99" s="41"/>
      <c r="I99" s="33" t="s">
        <v>34</v>
      </c>
      <c r="J99" s="37" t="str">
        <f>E26</f>
        <v xml:space="preserve">Jaroslav VALENTA                    </v>
      </c>
      <c r="K99" s="41"/>
      <c r="L99" s="145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</row>
    <row r="100" spans="1:31" s="2" customFormat="1" ht="10.3" customHeight="1">
      <c r="A100" s="39"/>
      <c r="B100" s="40"/>
      <c r="C100" s="41"/>
      <c r="D100" s="41"/>
      <c r="E100" s="41"/>
      <c r="F100" s="41"/>
      <c r="G100" s="41"/>
      <c r="H100" s="41"/>
      <c r="I100" s="41"/>
      <c r="J100" s="41"/>
      <c r="K100" s="41"/>
      <c r="L100" s="145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</row>
    <row r="101" spans="1:31" s="11" customFormat="1" ht="29.25" customHeight="1">
      <c r="A101" s="186"/>
      <c r="B101" s="187"/>
      <c r="C101" s="188" t="s">
        <v>142</v>
      </c>
      <c r="D101" s="189" t="s">
        <v>57</v>
      </c>
      <c r="E101" s="189" t="s">
        <v>53</v>
      </c>
      <c r="F101" s="189" t="s">
        <v>54</v>
      </c>
      <c r="G101" s="189" t="s">
        <v>143</v>
      </c>
      <c r="H101" s="189" t="s">
        <v>144</v>
      </c>
      <c r="I101" s="189" t="s">
        <v>145</v>
      </c>
      <c r="J101" s="189" t="s">
        <v>126</v>
      </c>
      <c r="K101" s="190" t="s">
        <v>146</v>
      </c>
      <c r="L101" s="191"/>
      <c r="M101" s="93" t="s">
        <v>19</v>
      </c>
      <c r="N101" s="94" t="s">
        <v>42</v>
      </c>
      <c r="O101" s="94" t="s">
        <v>147</v>
      </c>
      <c r="P101" s="94" t="s">
        <v>148</v>
      </c>
      <c r="Q101" s="94" t="s">
        <v>149</v>
      </c>
      <c r="R101" s="94" t="s">
        <v>150</v>
      </c>
      <c r="S101" s="94" t="s">
        <v>151</v>
      </c>
      <c r="T101" s="95" t="s">
        <v>152</v>
      </c>
      <c r="U101" s="186"/>
      <c r="V101" s="186"/>
      <c r="W101" s="186"/>
      <c r="X101" s="186"/>
      <c r="Y101" s="186"/>
      <c r="Z101" s="186"/>
      <c r="AA101" s="186"/>
      <c r="AB101" s="186"/>
      <c r="AC101" s="186"/>
      <c r="AD101" s="186"/>
      <c r="AE101" s="186"/>
    </row>
    <row r="102" spans="1:63" s="2" customFormat="1" ht="22.8" customHeight="1">
      <c r="A102" s="39"/>
      <c r="B102" s="40"/>
      <c r="C102" s="100" t="s">
        <v>153</v>
      </c>
      <c r="D102" s="41"/>
      <c r="E102" s="41"/>
      <c r="F102" s="41"/>
      <c r="G102" s="41"/>
      <c r="H102" s="41"/>
      <c r="I102" s="41"/>
      <c r="J102" s="192">
        <f>BK102</f>
        <v>0</v>
      </c>
      <c r="K102" s="41"/>
      <c r="L102" s="45"/>
      <c r="M102" s="96"/>
      <c r="N102" s="193"/>
      <c r="O102" s="97"/>
      <c r="P102" s="194">
        <f>P103+P163</f>
        <v>0</v>
      </c>
      <c r="Q102" s="97"/>
      <c r="R102" s="194">
        <f>R103+R163</f>
        <v>2.1786005999999998</v>
      </c>
      <c r="S102" s="97"/>
      <c r="T102" s="195">
        <f>T103+T163</f>
        <v>5.8762542500000015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T102" s="18" t="s">
        <v>71</v>
      </c>
      <c r="AU102" s="18" t="s">
        <v>127</v>
      </c>
      <c r="BK102" s="196">
        <f>BK103+BK163</f>
        <v>0</v>
      </c>
    </row>
    <row r="103" spans="1:63" s="12" customFormat="1" ht="25.9" customHeight="1">
      <c r="A103" s="12"/>
      <c r="B103" s="197"/>
      <c r="C103" s="198"/>
      <c r="D103" s="199" t="s">
        <v>71</v>
      </c>
      <c r="E103" s="200" t="s">
        <v>154</v>
      </c>
      <c r="F103" s="200" t="s">
        <v>155</v>
      </c>
      <c r="G103" s="198"/>
      <c r="H103" s="198"/>
      <c r="I103" s="201"/>
      <c r="J103" s="202">
        <f>BK103</f>
        <v>0</v>
      </c>
      <c r="K103" s="198"/>
      <c r="L103" s="203"/>
      <c r="M103" s="204"/>
      <c r="N103" s="205"/>
      <c r="O103" s="205"/>
      <c r="P103" s="206">
        <f>P104+P134+P152+P155+P161</f>
        <v>0</v>
      </c>
      <c r="Q103" s="205"/>
      <c r="R103" s="206">
        <f>R104+R134+R152+R155+R161</f>
        <v>1.2509306999999998</v>
      </c>
      <c r="S103" s="205"/>
      <c r="T103" s="207">
        <f>T104+T134+T152+T155+T161</f>
        <v>5.707085000000001</v>
      </c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R103" s="208" t="s">
        <v>79</v>
      </c>
      <c r="AT103" s="209" t="s">
        <v>71</v>
      </c>
      <c r="AU103" s="209" t="s">
        <v>72</v>
      </c>
      <c r="AY103" s="208" t="s">
        <v>156</v>
      </c>
      <c r="BK103" s="210">
        <f>BK104+BK134+BK152+BK155+BK161</f>
        <v>0</v>
      </c>
    </row>
    <row r="104" spans="1:63" s="12" customFormat="1" ht="22.8" customHeight="1">
      <c r="A104" s="12"/>
      <c r="B104" s="197"/>
      <c r="C104" s="198"/>
      <c r="D104" s="199" t="s">
        <v>71</v>
      </c>
      <c r="E104" s="211" t="s">
        <v>157</v>
      </c>
      <c r="F104" s="211" t="s">
        <v>158</v>
      </c>
      <c r="G104" s="198"/>
      <c r="H104" s="198"/>
      <c r="I104" s="201"/>
      <c r="J104" s="212">
        <f>BK104</f>
        <v>0</v>
      </c>
      <c r="K104" s="198"/>
      <c r="L104" s="203"/>
      <c r="M104" s="204"/>
      <c r="N104" s="205"/>
      <c r="O104" s="205"/>
      <c r="P104" s="206">
        <f>SUM(P105:P133)</f>
        <v>0</v>
      </c>
      <c r="Q104" s="205"/>
      <c r="R104" s="206">
        <f>SUM(R105:R133)</f>
        <v>1.2361780999999998</v>
      </c>
      <c r="S104" s="205"/>
      <c r="T104" s="207">
        <f>SUM(T105:T133)</f>
        <v>0</v>
      </c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R104" s="208" t="s">
        <v>79</v>
      </c>
      <c r="AT104" s="209" t="s">
        <v>71</v>
      </c>
      <c r="AU104" s="209" t="s">
        <v>79</v>
      </c>
      <c r="AY104" s="208" t="s">
        <v>156</v>
      </c>
      <c r="BK104" s="210">
        <f>SUM(BK105:BK133)</f>
        <v>0</v>
      </c>
    </row>
    <row r="105" spans="1:65" s="2" customFormat="1" ht="21.75" customHeight="1">
      <c r="A105" s="39"/>
      <c r="B105" s="40"/>
      <c r="C105" s="213" t="s">
        <v>79</v>
      </c>
      <c r="D105" s="213" t="s">
        <v>159</v>
      </c>
      <c r="E105" s="214" t="s">
        <v>160</v>
      </c>
      <c r="F105" s="215" t="s">
        <v>161</v>
      </c>
      <c r="G105" s="216" t="s">
        <v>162</v>
      </c>
      <c r="H105" s="217">
        <v>1.63</v>
      </c>
      <c r="I105" s="218"/>
      <c r="J105" s="219">
        <f>ROUND(I105*H105,2)</f>
        <v>0</v>
      </c>
      <c r="K105" s="215" t="s">
        <v>163</v>
      </c>
      <c r="L105" s="45"/>
      <c r="M105" s="220" t="s">
        <v>19</v>
      </c>
      <c r="N105" s="221" t="s">
        <v>43</v>
      </c>
      <c r="O105" s="85"/>
      <c r="P105" s="222">
        <f>O105*H105</f>
        <v>0</v>
      </c>
      <c r="Q105" s="222">
        <v>0.04</v>
      </c>
      <c r="R105" s="222">
        <f>Q105*H105</f>
        <v>0.0652</v>
      </c>
      <c r="S105" s="222">
        <v>0</v>
      </c>
      <c r="T105" s="223">
        <f>S105*H105</f>
        <v>0</v>
      </c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R105" s="224" t="s">
        <v>164</v>
      </c>
      <c r="AT105" s="224" t="s">
        <v>159</v>
      </c>
      <c r="AU105" s="224" t="s">
        <v>81</v>
      </c>
      <c r="AY105" s="18" t="s">
        <v>156</v>
      </c>
      <c r="BE105" s="225">
        <f>IF(N105="základní",J105,0)</f>
        <v>0</v>
      </c>
      <c r="BF105" s="225">
        <f>IF(N105="snížená",J105,0)</f>
        <v>0</v>
      </c>
      <c r="BG105" s="225">
        <f>IF(N105="zákl. přenesená",J105,0)</f>
        <v>0</v>
      </c>
      <c r="BH105" s="225">
        <f>IF(N105="sníž. přenesená",J105,0)</f>
        <v>0</v>
      </c>
      <c r="BI105" s="225">
        <f>IF(N105="nulová",J105,0)</f>
        <v>0</v>
      </c>
      <c r="BJ105" s="18" t="s">
        <v>79</v>
      </c>
      <c r="BK105" s="225">
        <f>ROUND(I105*H105,2)</f>
        <v>0</v>
      </c>
      <c r="BL105" s="18" t="s">
        <v>164</v>
      </c>
      <c r="BM105" s="224" t="s">
        <v>1313</v>
      </c>
    </row>
    <row r="106" spans="1:51" s="14" customFormat="1" ht="12">
      <c r="A106" s="14"/>
      <c r="B106" s="243"/>
      <c r="C106" s="244"/>
      <c r="D106" s="234" t="s">
        <v>599</v>
      </c>
      <c r="E106" s="245" t="s">
        <v>19</v>
      </c>
      <c r="F106" s="246" t="s">
        <v>1314</v>
      </c>
      <c r="G106" s="244"/>
      <c r="H106" s="247">
        <v>0.7</v>
      </c>
      <c r="I106" s="248"/>
      <c r="J106" s="244"/>
      <c r="K106" s="244"/>
      <c r="L106" s="249"/>
      <c r="M106" s="250"/>
      <c r="N106" s="251"/>
      <c r="O106" s="251"/>
      <c r="P106" s="251"/>
      <c r="Q106" s="251"/>
      <c r="R106" s="251"/>
      <c r="S106" s="251"/>
      <c r="T106" s="252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53" t="s">
        <v>599</v>
      </c>
      <c r="AU106" s="253" t="s">
        <v>81</v>
      </c>
      <c r="AV106" s="14" t="s">
        <v>81</v>
      </c>
      <c r="AW106" s="14" t="s">
        <v>33</v>
      </c>
      <c r="AX106" s="14" t="s">
        <v>72</v>
      </c>
      <c r="AY106" s="253" t="s">
        <v>156</v>
      </c>
    </row>
    <row r="107" spans="1:51" s="14" customFormat="1" ht="12">
      <c r="A107" s="14"/>
      <c r="B107" s="243"/>
      <c r="C107" s="244"/>
      <c r="D107" s="234" t="s">
        <v>599</v>
      </c>
      <c r="E107" s="245" t="s">
        <v>19</v>
      </c>
      <c r="F107" s="246" t="s">
        <v>1315</v>
      </c>
      <c r="G107" s="244"/>
      <c r="H107" s="247">
        <v>0.63</v>
      </c>
      <c r="I107" s="248"/>
      <c r="J107" s="244"/>
      <c r="K107" s="244"/>
      <c r="L107" s="249"/>
      <c r="M107" s="250"/>
      <c r="N107" s="251"/>
      <c r="O107" s="251"/>
      <c r="P107" s="251"/>
      <c r="Q107" s="251"/>
      <c r="R107" s="251"/>
      <c r="S107" s="251"/>
      <c r="T107" s="252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53" t="s">
        <v>599</v>
      </c>
      <c r="AU107" s="253" t="s">
        <v>81</v>
      </c>
      <c r="AV107" s="14" t="s">
        <v>81</v>
      </c>
      <c r="AW107" s="14" t="s">
        <v>33</v>
      </c>
      <c r="AX107" s="14" t="s">
        <v>72</v>
      </c>
      <c r="AY107" s="253" t="s">
        <v>156</v>
      </c>
    </row>
    <row r="108" spans="1:51" s="14" customFormat="1" ht="12">
      <c r="A108" s="14"/>
      <c r="B108" s="243"/>
      <c r="C108" s="244"/>
      <c r="D108" s="234" t="s">
        <v>599</v>
      </c>
      <c r="E108" s="245" t="s">
        <v>19</v>
      </c>
      <c r="F108" s="246" t="s">
        <v>1316</v>
      </c>
      <c r="G108" s="244"/>
      <c r="H108" s="247">
        <v>0.3</v>
      </c>
      <c r="I108" s="248"/>
      <c r="J108" s="244"/>
      <c r="K108" s="244"/>
      <c r="L108" s="249"/>
      <c r="M108" s="250"/>
      <c r="N108" s="251"/>
      <c r="O108" s="251"/>
      <c r="P108" s="251"/>
      <c r="Q108" s="251"/>
      <c r="R108" s="251"/>
      <c r="S108" s="251"/>
      <c r="T108" s="252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53" t="s">
        <v>599</v>
      </c>
      <c r="AU108" s="253" t="s">
        <v>81</v>
      </c>
      <c r="AV108" s="14" t="s">
        <v>81</v>
      </c>
      <c r="AW108" s="14" t="s">
        <v>33</v>
      </c>
      <c r="AX108" s="14" t="s">
        <v>72</v>
      </c>
      <c r="AY108" s="253" t="s">
        <v>156</v>
      </c>
    </row>
    <row r="109" spans="1:51" s="15" customFormat="1" ht="12">
      <c r="A109" s="15"/>
      <c r="B109" s="254"/>
      <c r="C109" s="255"/>
      <c r="D109" s="234" t="s">
        <v>599</v>
      </c>
      <c r="E109" s="256" t="s">
        <v>19</v>
      </c>
      <c r="F109" s="257" t="s">
        <v>603</v>
      </c>
      <c r="G109" s="255"/>
      <c r="H109" s="258">
        <v>1.63</v>
      </c>
      <c r="I109" s="259"/>
      <c r="J109" s="255"/>
      <c r="K109" s="255"/>
      <c r="L109" s="260"/>
      <c r="M109" s="261"/>
      <c r="N109" s="262"/>
      <c r="O109" s="262"/>
      <c r="P109" s="262"/>
      <c r="Q109" s="262"/>
      <c r="R109" s="262"/>
      <c r="S109" s="262"/>
      <c r="T109" s="263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T109" s="264" t="s">
        <v>599</v>
      </c>
      <c r="AU109" s="264" t="s">
        <v>81</v>
      </c>
      <c r="AV109" s="15" t="s">
        <v>164</v>
      </c>
      <c r="AW109" s="15" t="s">
        <v>33</v>
      </c>
      <c r="AX109" s="15" t="s">
        <v>79</v>
      </c>
      <c r="AY109" s="264" t="s">
        <v>156</v>
      </c>
    </row>
    <row r="110" spans="1:65" s="2" customFormat="1" ht="12">
      <c r="A110" s="39"/>
      <c r="B110" s="40"/>
      <c r="C110" s="213" t="s">
        <v>81</v>
      </c>
      <c r="D110" s="213" t="s">
        <v>159</v>
      </c>
      <c r="E110" s="214" t="s">
        <v>604</v>
      </c>
      <c r="F110" s="215" t="s">
        <v>605</v>
      </c>
      <c r="G110" s="216" t="s">
        <v>162</v>
      </c>
      <c r="H110" s="217">
        <v>85.122</v>
      </c>
      <c r="I110" s="218"/>
      <c r="J110" s="219">
        <f>ROUND(I110*H110,2)</f>
        <v>0</v>
      </c>
      <c r="K110" s="215" t="s">
        <v>163</v>
      </c>
      <c r="L110" s="45"/>
      <c r="M110" s="220" t="s">
        <v>19</v>
      </c>
      <c r="N110" s="221" t="s">
        <v>43</v>
      </c>
      <c r="O110" s="85"/>
      <c r="P110" s="222">
        <f>O110*H110</f>
        <v>0</v>
      </c>
      <c r="Q110" s="222">
        <v>0.00438</v>
      </c>
      <c r="R110" s="222">
        <f>Q110*H110</f>
        <v>0.37283436000000003</v>
      </c>
      <c r="S110" s="222">
        <v>0</v>
      </c>
      <c r="T110" s="223">
        <f>S110*H110</f>
        <v>0</v>
      </c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R110" s="224" t="s">
        <v>164</v>
      </c>
      <c r="AT110" s="224" t="s">
        <v>159</v>
      </c>
      <c r="AU110" s="224" t="s">
        <v>81</v>
      </c>
      <c r="AY110" s="18" t="s">
        <v>156</v>
      </c>
      <c r="BE110" s="225">
        <f>IF(N110="základní",J110,0)</f>
        <v>0</v>
      </c>
      <c r="BF110" s="225">
        <f>IF(N110="snížená",J110,0)</f>
        <v>0</v>
      </c>
      <c r="BG110" s="225">
        <f>IF(N110="zákl. přenesená",J110,0)</f>
        <v>0</v>
      </c>
      <c r="BH110" s="225">
        <f>IF(N110="sníž. přenesená",J110,0)</f>
        <v>0</v>
      </c>
      <c r="BI110" s="225">
        <f>IF(N110="nulová",J110,0)</f>
        <v>0</v>
      </c>
      <c r="BJ110" s="18" t="s">
        <v>79</v>
      </c>
      <c r="BK110" s="225">
        <f>ROUND(I110*H110,2)</f>
        <v>0</v>
      </c>
      <c r="BL110" s="18" t="s">
        <v>164</v>
      </c>
      <c r="BM110" s="224" t="s">
        <v>1317</v>
      </c>
    </row>
    <row r="111" spans="1:51" s="14" customFormat="1" ht="12">
      <c r="A111" s="14"/>
      <c r="B111" s="243"/>
      <c r="C111" s="244"/>
      <c r="D111" s="234" t="s">
        <v>599</v>
      </c>
      <c r="E111" s="245" t="s">
        <v>19</v>
      </c>
      <c r="F111" s="246" t="s">
        <v>1318</v>
      </c>
      <c r="G111" s="244"/>
      <c r="H111" s="247">
        <v>11.605</v>
      </c>
      <c r="I111" s="248"/>
      <c r="J111" s="244"/>
      <c r="K111" s="244"/>
      <c r="L111" s="249"/>
      <c r="M111" s="250"/>
      <c r="N111" s="251"/>
      <c r="O111" s="251"/>
      <c r="P111" s="251"/>
      <c r="Q111" s="251"/>
      <c r="R111" s="251"/>
      <c r="S111" s="251"/>
      <c r="T111" s="252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T111" s="253" t="s">
        <v>599</v>
      </c>
      <c r="AU111" s="253" t="s">
        <v>81</v>
      </c>
      <c r="AV111" s="14" t="s">
        <v>81</v>
      </c>
      <c r="AW111" s="14" t="s">
        <v>33</v>
      </c>
      <c r="AX111" s="14" t="s">
        <v>72</v>
      </c>
      <c r="AY111" s="253" t="s">
        <v>156</v>
      </c>
    </row>
    <row r="112" spans="1:51" s="14" customFormat="1" ht="12">
      <c r="A112" s="14"/>
      <c r="B112" s="243"/>
      <c r="C112" s="244"/>
      <c r="D112" s="234" t="s">
        <v>599</v>
      </c>
      <c r="E112" s="245" t="s">
        <v>19</v>
      </c>
      <c r="F112" s="246" t="s">
        <v>1319</v>
      </c>
      <c r="G112" s="244"/>
      <c r="H112" s="247">
        <v>73.517</v>
      </c>
      <c r="I112" s="248"/>
      <c r="J112" s="244"/>
      <c r="K112" s="244"/>
      <c r="L112" s="249"/>
      <c r="M112" s="250"/>
      <c r="N112" s="251"/>
      <c r="O112" s="251"/>
      <c r="P112" s="251"/>
      <c r="Q112" s="251"/>
      <c r="R112" s="251"/>
      <c r="S112" s="251"/>
      <c r="T112" s="252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253" t="s">
        <v>599</v>
      </c>
      <c r="AU112" s="253" t="s">
        <v>81</v>
      </c>
      <c r="AV112" s="14" t="s">
        <v>81</v>
      </c>
      <c r="AW112" s="14" t="s">
        <v>33</v>
      </c>
      <c r="AX112" s="14" t="s">
        <v>72</v>
      </c>
      <c r="AY112" s="253" t="s">
        <v>156</v>
      </c>
    </row>
    <row r="113" spans="1:51" s="15" customFormat="1" ht="12">
      <c r="A113" s="15"/>
      <c r="B113" s="254"/>
      <c r="C113" s="255"/>
      <c r="D113" s="234" t="s">
        <v>599</v>
      </c>
      <c r="E113" s="256" t="s">
        <v>19</v>
      </c>
      <c r="F113" s="257" t="s">
        <v>603</v>
      </c>
      <c r="G113" s="255"/>
      <c r="H113" s="258">
        <v>85.122</v>
      </c>
      <c r="I113" s="259"/>
      <c r="J113" s="255"/>
      <c r="K113" s="255"/>
      <c r="L113" s="260"/>
      <c r="M113" s="261"/>
      <c r="N113" s="262"/>
      <c r="O113" s="262"/>
      <c r="P113" s="262"/>
      <c r="Q113" s="262"/>
      <c r="R113" s="262"/>
      <c r="S113" s="262"/>
      <c r="T113" s="263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T113" s="264" t="s">
        <v>599</v>
      </c>
      <c r="AU113" s="264" t="s">
        <v>81</v>
      </c>
      <c r="AV113" s="15" t="s">
        <v>164</v>
      </c>
      <c r="AW113" s="15" t="s">
        <v>33</v>
      </c>
      <c r="AX113" s="15" t="s">
        <v>79</v>
      </c>
      <c r="AY113" s="264" t="s">
        <v>156</v>
      </c>
    </row>
    <row r="114" spans="1:65" s="2" customFormat="1" ht="12">
      <c r="A114" s="39"/>
      <c r="B114" s="40"/>
      <c r="C114" s="213" t="s">
        <v>169</v>
      </c>
      <c r="D114" s="213" t="s">
        <v>159</v>
      </c>
      <c r="E114" s="214" t="s">
        <v>608</v>
      </c>
      <c r="F114" s="215" t="s">
        <v>609</v>
      </c>
      <c r="G114" s="216" t="s">
        <v>162</v>
      </c>
      <c r="H114" s="217">
        <v>85.122</v>
      </c>
      <c r="I114" s="218"/>
      <c r="J114" s="219">
        <f>ROUND(I114*H114,2)</f>
        <v>0</v>
      </c>
      <c r="K114" s="215" t="s">
        <v>163</v>
      </c>
      <c r="L114" s="45"/>
      <c r="M114" s="220" t="s">
        <v>19</v>
      </c>
      <c r="N114" s="221" t="s">
        <v>43</v>
      </c>
      <c r="O114" s="85"/>
      <c r="P114" s="222">
        <f>O114*H114</f>
        <v>0</v>
      </c>
      <c r="Q114" s="222">
        <v>0.003</v>
      </c>
      <c r="R114" s="222">
        <f>Q114*H114</f>
        <v>0.255366</v>
      </c>
      <c r="S114" s="222">
        <v>0</v>
      </c>
      <c r="T114" s="223">
        <f>S114*H114</f>
        <v>0</v>
      </c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R114" s="224" t="s">
        <v>164</v>
      </c>
      <c r="AT114" s="224" t="s">
        <v>159</v>
      </c>
      <c r="AU114" s="224" t="s">
        <v>81</v>
      </c>
      <c r="AY114" s="18" t="s">
        <v>156</v>
      </c>
      <c r="BE114" s="225">
        <f>IF(N114="základní",J114,0)</f>
        <v>0</v>
      </c>
      <c r="BF114" s="225">
        <f>IF(N114="snížená",J114,0)</f>
        <v>0</v>
      </c>
      <c r="BG114" s="225">
        <f>IF(N114="zákl. přenesená",J114,0)</f>
        <v>0</v>
      </c>
      <c r="BH114" s="225">
        <f>IF(N114="sníž. přenesená",J114,0)</f>
        <v>0</v>
      </c>
      <c r="BI114" s="225">
        <f>IF(N114="nulová",J114,0)</f>
        <v>0</v>
      </c>
      <c r="BJ114" s="18" t="s">
        <v>79</v>
      </c>
      <c r="BK114" s="225">
        <f>ROUND(I114*H114,2)</f>
        <v>0</v>
      </c>
      <c r="BL114" s="18" t="s">
        <v>164</v>
      </c>
      <c r="BM114" s="224" t="s">
        <v>1320</v>
      </c>
    </row>
    <row r="115" spans="1:51" s="14" customFormat="1" ht="12">
      <c r="A115" s="14"/>
      <c r="B115" s="243"/>
      <c r="C115" s="244"/>
      <c r="D115" s="234" t="s">
        <v>599</v>
      </c>
      <c r="E115" s="245" t="s">
        <v>19</v>
      </c>
      <c r="F115" s="246" t="s">
        <v>1318</v>
      </c>
      <c r="G115" s="244"/>
      <c r="H115" s="247">
        <v>11.605</v>
      </c>
      <c r="I115" s="248"/>
      <c r="J115" s="244"/>
      <c r="K115" s="244"/>
      <c r="L115" s="249"/>
      <c r="M115" s="250"/>
      <c r="N115" s="251"/>
      <c r="O115" s="251"/>
      <c r="P115" s="251"/>
      <c r="Q115" s="251"/>
      <c r="R115" s="251"/>
      <c r="S115" s="251"/>
      <c r="T115" s="252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253" t="s">
        <v>599</v>
      </c>
      <c r="AU115" s="253" t="s">
        <v>81</v>
      </c>
      <c r="AV115" s="14" t="s">
        <v>81</v>
      </c>
      <c r="AW115" s="14" t="s">
        <v>33</v>
      </c>
      <c r="AX115" s="14" t="s">
        <v>72</v>
      </c>
      <c r="AY115" s="253" t="s">
        <v>156</v>
      </c>
    </row>
    <row r="116" spans="1:51" s="14" customFormat="1" ht="12">
      <c r="A116" s="14"/>
      <c r="B116" s="243"/>
      <c r="C116" s="244"/>
      <c r="D116" s="234" t="s">
        <v>599</v>
      </c>
      <c r="E116" s="245" t="s">
        <v>19</v>
      </c>
      <c r="F116" s="246" t="s">
        <v>1319</v>
      </c>
      <c r="G116" s="244"/>
      <c r="H116" s="247">
        <v>73.517</v>
      </c>
      <c r="I116" s="248"/>
      <c r="J116" s="244"/>
      <c r="K116" s="244"/>
      <c r="L116" s="249"/>
      <c r="M116" s="250"/>
      <c r="N116" s="251"/>
      <c r="O116" s="251"/>
      <c r="P116" s="251"/>
      <c r="Q116" s="251"/>
      <c r="R116" s="251"/>
      <c r="S116" s="251"/>
      <c r="T116" s="252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T116" s="253" t="s">
        <v>599</v>
      </c>
      <c r="AU116" s="253" t="s">
        <v>81</v>
      </c>
      <c r="AV116" s="14" t="s">
        <v>81</v>
      </c>
      <c r="AW116" s="14" t="s">
        <v>33</v>
      </c>
      <c r="AX116" s="14" t="s">
        <v>72</v>
      </c>
      <c r="AY116" s="253" t="s">
        <v>156</v>
      </c>
    </row>
    <row r="117" spans="1:51" s="15" customFormat="1" ht="12">
      <c r="A117" s="15"/>
      <c r="B117" s="254"/>
      <c r="C117" s="255"/>
      <c r="D117" s="234" t="s">
        <v>599</v>
      </c>
      <c r="E117" s="256" t="s">
        <v>19</v>
      </c>
      <c r="F117" s="257" t="s">
        <v>603</v>
      </c>
      <c r="G117" s="255"/>
      <c r="H117" s="258">
        <v>85.122</v>
      </c>
      <c r="I117" s="259"/>
      <c r="J117" s="255"/>
      <c r="K117" s="255"/>
      <c r="L117" s="260"/>
      <c r="M117" s="261"/>
      <c r="N117" s="262"/>
      <c r="O117" s="262"/>
      <c r="P117" s="262"/>
      <c r="Q117" s="262"/>
      <c r="R117" s="262"/>
      <c r="S117" s="262"/>
      <c r="T117" s="263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T117" s="264" t="s">
        <v>599</v>
      </c>
      <c r="AU117" s="264" t="s">
        <v>81</v>
      </c>
      <c r="AV117" s="15" t="s">
        <v>164</v>
      </c>
      <c r="AW117" s="15" t="s">
        <v>33</v>
      </c>
      <c r="AX117" s="15" t="s">
        <v>79</v>
      </c>
      <c r="AY117" s="264" t="s">
        <v>156</v>
      </c>
    </row>
    <row r="118" spans="1:65" s="2" customFormat="1" ht="33" customHeight="1">
      <c r="A118" s="39"/>
      <c r="B118" s="40"/>
      <c r="C118" s="213" t="s">
        <v>164</v>
      </c>
      <c r="D118" s="213" t="s">
        <v>159</v>
      </c>
      <c r="E118" s="214" t="s">
        <v>1321</v>
      </c>
      <c r="F118" s="215" t="s">
        <v>1322</v>
      </c>
      <c r="G118" s="216" t="s">
        <v>172</v>
      </c>
      <c r="H118" s="217">
        <v>2</v>
      </c>
      <c r="I118" s="218"/>
      <c r="J118" s="219">
        <f>ROUND(I118*H118,2)</f>
        <v>0</v>
      </c>
      <c r="K118" s="215" t="s">
        <v>163</v>
      </c>
      <c r="L118" s="45"/>
      <c r="M118" s="220" t="s">
        <v>19</v>
      </c>
      <c r="N118" s="221" t="s">
        <v>43</v>
      </c>
      <c r="O118" s="85"/>
      <c r="P118" s="222">
        <f>O118*H118</f>
        <v>0</v>
      </c>
      <c r="Q118" s="222">
        <v>0.0406</v>
      </c>
      <c r="R118" s="222">
        <f>Q118*H118</f>
        <v>0.0812</v>
      </c>
      <c r="S118" s="222">
        <v>0</v>
      </c>
      <c r="T118" s="223">
        <f>S118*H118</f>
        <v>0</v>
      </c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R118" s="224" t="s">
        <v>164</v>
      </c>
      <c r="AT118" s="224" t="s">
        <v>159</v>
      </c>
      <c r="AU118" s="224" t="s">
        <v>81</v>
      </c>
      <c r="AY118" s="18" t="s">
        <v>156</v>
      </c>
      <c r="BE118" s="225">
        <f>IF(N118="základní",J118,0)</f>
        <v>0</v>
      </c>
      <c r="BF118" s="225">
        <f>IF(N118="snížená",J118,0)</f>
        <v>0</v>
      </c>
      <c r="BG118" s="225">
        <f>IF(N118="zákl. přenesená",J118,0)</f>
        <v>0</v>
      </c>
      <c r="BH118" s="225">
        <f>IF(N118="sníž. přenesená",J118,0)</f>
        <v>0</v>
      </c>
      <c r="BI118" s="225">
        <f>IF(N118="nulová",J118,0)</f>
        <v>0</v>
      </c>
      <c r="BJ118" s="18" t="s">
        <v>79</v>
      </c>
      <c r="BK118" s="225">
        <f>ROUND(I118*H118,2)</f>
        <v>0</v>
      </c>
      <c r="BL118" s="18" t="s">
        <v>164</v>
      </c>
      <c r="BM118" s="224" t="s">
        <v>1323</v>
      </c>
    </row>
    <row r="119" spans="1:51" s="14" customFormat="1" ht="12">
      <c r="A119" s="14"/>
      <c r="B119" s="243"/>
      <c r="C119" s="244"/>
      <c r="D119" s="234" t="s">
        <v>599</v>
      </c>
      <c r="E119" s="245" t="s">
        <v>19</v>
      </c>
      <c r="F119" s="246" t="s">
        <v>1324</v>
      </c>
      <c r="G119" s="244"/>
      <c r="H119" s="247">
        <v>2</v>
      </c>
      <c r="I119" s="248"/>
      <c r="J119" s="244"/>
      <c r="K119" s="244"/>
      <c r="L119" s="249"/>
      <c r="M119" s="250"/>
      <c r="N119" s="251"/>
      <c r="O119" s="251"/>
      <c r="P119" s="251"/>
      <c r="Q119" s="251"/>
      <c r="R119" s="251"/>
      <c r="S119" s="251"/>
      <c r="T119" s="252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53" t="s">
        <v>599</v>
      </c>
      <c r="AU119" s="253" t="s">
        <v>81</v>
      </c>
      <c r="AV119" s="14" t="s">
        <v>81</v>
      </c>
      <c r="AW119" s="14" t="s">
        <v>33</v>
      </c>
      <c r="AX119" s="14" t="s">
        <v>79</v>
      </c>
      <c r="AY119" s="253" t="s">
        <v>156</v>
      </c>
    </row>
    <row r="120" spans="1:65" s="2" customFormat="1" ht="33" customHeight="1">
      <c r="A120" s="39"/>
      <c r="B120" s="40"/>
      <c r="C120" s="213" t="s">
        <v>177</v>
      </c>
      <c r="D120" s="213" t="s">
        <v>159</v>
      </c>
      <c r="E120" s="214" t="s">
        <v>1325</v>
      </c>
      <c r="F120" s="215" t="s">
        <v>1326</v>
      </c>
      <c r="G120" s="216" t="s">
        <v>172</v>
      </c>
      <c r="H120" s="217">
        <v>1</v>
      </c>
      <c r="I120" s="218"/>
      <c r="J120" s="219">
        <f>ROUND(I120*H120,2)</f>
        <v>0</v>
      </c>
      <c r="K120" s="215" t="s">
        <v>163</v>
      </c>
      <c r="L120" s="45"/>
      <c r="M120" s="220" t="s">
        <v>19</v>
      </c>
      <c r="N120" s="221" t="s">
        <v>43</v>
      </c>
      <c r="O120" s="85"/>
      <c r="P120" s="222">
        <f>O120*H120</f>
        <v>0</v>
      </c>
      <c r="Q120" s="222">
        <v>0.1541</v>
      </c>
      <c r="R120" s="222">
        <f>Q120*H120</f>
        <v>0.1541</v>
      </c>
      <c r="S120" s="222">
        <v>0</v>
      </c>
      <c r="T120" s="223">
        <f>S120*H120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R120" s="224" t="s">
        <v>164</v>
      </c>
      <c r="AT120" s="224" t="s">
        <v>159</v>
      </c>
      <c r="AU120" s="224" t="s">
        <v>81</v>
      </c>
      <c r="AY120" s="18" t="s">
        <v>156</v>
      </c>
      <c r="BE120" s="225">
        <f>IF(N120="základní",J120,0)</f>
        <v>0</v>
      </c>
      <c r="BF120" s="225">
        <f>IF(N120="snížená",J120,0)</f>
        <v>0</v>
      </c>
      <c r="BG120" s="225">
        <f>IF(N120="zákl. přenesená",J120,0)</f>
        <v>0</v>
      </c>
      <c r="BH120" s="225">
        <f>IF(N120="sníž. přenesená",J120,0)</f>
        <v>0</v>
      </c>
      <c r="BI120" s="225">
        <f>IF(N120="nulová",J120,0)</f>
        <v>0</v>
      </c>
      <c r="BJ120" s="18" t="s">
        <v>79</v>
      </c>
      <c r="BK120" s="225">
        <f>ROUND(I120*H120,2)</f>
        <v>0</v>
      </c>
      <c r="BL120" s="18" t="s">
        <v>164</v>
      </c>
      <c r="BM120" s="224" t="s">
        <v>1327</v>
      </c>
    </row>
    <row r="121" spans="1:51" s="14" customFormat="1" ht="12">
      <c r="A121" s="14"/>
      <c r="B121" s="243"/>
      <c r="C121" s="244"/>
      <c r="D121" s="234" t="s">
        <v>599</v>
      </c>
      <c r="E121" s="245" t="s">
        <v>19</v>
      </c>
      <c r="F121" s="246" t="s">
        <v>1328</v>
      </c>
      <c r="G121" s="244"/>
      <c r="H121" s="247">
        <v>1</v>
      </c>
      <c r="I121" s="248"/>
      <c r="J121" s="244"/>
      <c r="K121" s="244"/>
      <c r="L121" s="249"/>
      <c r="M121" s="250"/>
      <c r="N121" s="251"/>
      <c r="O121" s="251"/>
      <c r="P121" s="251"/>
      <c r="Q121" s="251"/>
      <c r="R121" s="251"/>
      <c r="S121" s="251"/>
      <c r="T121" s="252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253" t="s">
        <v>599</v>
      </c>
      <c r="AU121" s="253" t="s">
        <v>81</v>
      </c>
      <c r="AV121" s="14" t="s">
        <v>81</v>
      </c>
      <c r="AW121" s="14" t="s">
        <v>33</v>
      </c>
      <c r="AX121" s="14" t="s">
        <v>79</v>
      </c>
      <c r="AY121" s="253" t="s">
        <v>156</v>
      </c>
    </row>
    <row r="122" spans="1:65" s="2" customFormat="1" ht="16.5" customHeight="1">
      <c r="A122" s="39"/>
      <c r="B122" s="40"/>
      <c r="C122" s="213" t="s">
        <v>157</v>
      </c>
      <c r="D122" s="213" t="s">
        <v>159</v>
      </c>
      <c r="E122" s="214" t="s">
        <v>1329</v>
      </c>
      <c r="F122" s="215" t="s">
        <v>1330</v>
      </c>
      <c r="G122" s="216" t="s">
        <v>162</v>
      </c>
      <c r="H122" s="217">
        <v>1.56</v>
      </c>
      <c r="I122" s="218"/>
      <c r="J122" s="219">
        <f>ROUND(I122*H122,2)</f>
        <v>0</v>
      </c>
      <c r="K122" s="215" t="s">
        <v>163</v>
      </c>
      <c r="L122" s="45"/>
      <c r="M122" s="220" t="s">
        <v>19</v>
      </c>
      <c r="N122" s="221" t="s">
        <v>43</v>
      </c>
      <c r="O122" s="85"/>
      <c r="P122" s="222">
        <f>O122*H122</f>
        <v>0</v>
      </c>
      <c r="Q122" s="222">
        <v>0.03273</v>
      </c>
      <c r="R122" s="222">
        <f>Q122*H122</f>
        <v>0.05105880000000001</v>
      </c>
      <c r="S122" s="222">
        <v>0</v>
      </c>
      <c r="T122" s="223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24" t="s">
        <v>164</v>
      </c>
      <c r="AT122" s="224" t="s">
        <v>159</v>
      </c>
      <c r="AU122" s="224" t="s">
        <v>81</v>
      </c>
      <c r="AY122" s="18" t="s">
        <v>156</v>
      </c>
      <c r="BE122" s="225">
        <f>IF(N122="základní",J122,0)</f>
        <v>0</v>
      </c>
      <c r="BF122" s="225">
        <f>IF(N122="snížená",J122,0)</f>
        <v>0</v>
      </c>
      <c r="BG122" s="225">
        <f>IF(N122="zákl. přenesená",J122,0)</f>
        <v>0</v>
      </c>
      <c r="BH122" s="225">
        <f>IF(N122="sníž. přenesená",J122,0)</f>
        <v>0</v>
      </c>
      <c r="BI122" s="225">
        <f>IF(N122="nulová",J122,0)</f>
        <v>0</v>
      </c>
      <c r="BJ122" s="18" t="s">
        <v>79</v>
      </c>
      <c r="BK122" s="225">
        <f>ROUND(I122*H122,2)</f>
        <v>0</v>
      </c>
      <c r="BL122" s="18" t="s">
        <v>164</v>
      </c>
      <c r="BM122" s="224" t="s">
        <v>1331</v>
      </c>
    </row>
    <row r="123" spans="1:51" s="14" customFormat="1" ht="12">
      <c r="A123" s="14"/>
      <c r="B123" s="243"/>
      <c r="C123" s="244"/>
      <c r="D123" s="234" t="s">
        <v>599</v>
      </c>
      <c r="E123" s="245" t="s">
        <v>19</v>
      </c>
      <c r="F123" s="246" t="s">
        <v>1332</v>
      </c>
      <c r="G123" s="244"/>
      <c r="H123" s="247">
        <v>1.56</v>
      </c>
      <c r="I123" s="248"/>
      <c r="J123" s="244"/>
      <c r="K123" s="244"/>
      <c r="L123" s="249"/>
      <c r="M123" s="250"/>
      <c r="N123" s="251"/>
      <c r="O123" s="251"/>
      <c r="P123" s="251"/>
      <c r="Q123" s="251"/>
      <c r="R123" s="251"/>
      <c r="S123" s="251"/>
      <c r="T123" s="252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253" t="s">
        <v>599</v>
      </c>
      <c r="AU123" s="253" t="s">
        <v>81</v>
      </c>
      <c r="AV123" s="14" t="s">
        <v>81</v>
      </c>
      <c r="AW123" s="14" t="s">
        <v>33</v>
      </c>
      <c r="AX123" s="14" t="s">
        <v>79</v>
      </c>
      <c r="AY123" s="253" t="s">
        <v>156</v>
      </c>
    </row>
    <row r="124" spans="1:65" s="2" customFormat="1" ht="12">
      <c r="A124" s="39"/>
      <c r="B124" s="40"/>
      <c r="C124" s="213" t="s">
        <v>186</v>
      </c>
      <c r="D124" s="213" t="s">
        <v>159</v>
      </c>
      <c r="E124" s="214" t="s">
        <v>166</v>
      </c>
      <c r="F124" s="215" t="s">
        <v>167</v>
      </c>
      <c r="G124" s="216" t="s">
        <v>162</v>
      </c>
      <c r="H124" s="217">
        <v>1.63</v>
      </c>
      <c r="I124" s="218"/>
      <c r="J124" s="219">
        <f>ROUND(I124*H124,2)</f>
        <v>0</v>
      </c>
      <c r="K124" s="215" t="s">
        <v>163</v>
      </c>
      <c r="L124" s="45"/>
      <c r="M124" s="220" t="s">
        <v>19</v>
      </c>
      <c r="N124" s="221" t="s">
        <v>43</v>
      </c>
      <c r="O124" s="85"/>
      <c r="P124" s="222">
        <f>O124*H124</f>
        <v>0</v>
      </c>
      <c r="Q124" s="222">
        <v>0.04153</v>
      </c>
      <c r="R124" s="222">
        <f>Q124*H124</f>
        <v>0.06769389999999999</v>
      </c>
      <c r="S124" s="222">
        <v>0</v>
      </c>
      <c r="T124" s="223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24" t="s">
        <v>164</v>
      </c>
      <c r="AT124" s="224" t="s">
        <v>159</v>
      </c>
      <c r="AU124" s="224" t="s">
        <v>81</v>
      </c>
      <c r="AY124" s="18" t="s">
        <v>156</v>
      </c>
      <c r="BE124" s="225">
        <f>IF(N124="základní",J124,0)</f>
        <v>0</v>
      </c>
      <c r="BF124" s="225">
        <f>IF(N124="snížená",J124,0)</f>
        <v>0</v>
      </c>
      <c r="BG124" s="225">
        <f>IF(N124="zákl. přenesená",J124,0)</f>
        <v>0</v>
      </c>
      <c r="BH124" s="225">
        <f>IF(N124="sníž. přenesená",J124,0)</f>
        <v>0</v>
      </c>
      <c r="BI124" s="225">
        <f>IF(N124="nulová",J124,0)</f>
        <v>0</v>
      </c>
      <c r="BJ124" s="18" t="s">
        <v>79</v>
      </c>
      <c r="BK124" s="225">
        <f>ROUND(I124*H124,2)</f>
        <v>0</v>
      </c>
      <c r="BL124" s="18" t="s">
        <v>164</v>
      </c>
      <c r="BM124" s="224" t="s">
        <v>1333</v>
      </c>
    </row>
    <row r="125" spans="1:51" s="14" customFormat="1" ht="12">
      <c r="A125" s="14"/>
      <c r="B125" s="243"/>
      <c r="C125" s="244"/>
      <c r="D125" s="234" t="s">
        <v>599</v>
      </c>
      <c r="E125" s="245" t="s">
        <v>19</v>
      </c>
      <c r="F125" s="246" t="s">
        <v>1314</v>
      </c>
      <c r="G125" s="244"/>
      <c r="H125" s="247">
        <v>0.7</v>
      </c>
      <c r="I125" s="248"/>
      <c r="J125" s="244"/>
      <c r="K125" s="244"/>
      <c r="L125" s="249"/>
      <c r="M125" s="250"/>
      <c r="N125" s="251"/>
      <c r="O125" s="251"/>
      <c r="P125" s="251"/>
      <c r="Q125" s="251"/>
      <c r="R125" s="251"/>
      <c r="S125" s="251"/>
      <c r="T125" s="252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53" t="s">
        <v>599</v>
      </c>
      <c r="AU125" s="253" t="s">
        <v>81</v>
      </c>
      <c r="AV125" s="14" t="s">
        <v>81</v>
      </c>
      <c r="AW125" s="14" t="s">
        <v>33</v>
      </c>
      <c r="AX125" s="14" t="s">
        <v>72</v>
      </c>
      <c r="AY125" s="253" t="s">
        <v>156</v>
      </c>
    </row>
    <row r="126" spans="1:51" s="14" customFormat="1" ht="12">
      <c r="A126" s="14"/>
      <c r="B126" s="243"/>
      <c r="C126" s="244"/>
      <c r="D126" s="234" t="s">
        <v>599</v>
      </c>
      <c r="E126" s="245" t="s">
        <v>19</v>
      </c>
      <c r="F126" s="246" t="s">
        <v>1315</v>
      </c>
      <c r="G126" s="244"/>
      <c r="H126" s="247">
        <v>0.63</v>
      </c>
      <c r="I126" s="248"/>
      <c r="J126" s="244"/>
      <c r="K126" s="244"/>
      <c r="L126" s="249"/>
      <c r="M126" s="250"/>
      <c r="N126" s="251"/>
      <c r="O126" s="251"/>
      <c r="P126" s="251"/>
      <c r="Q126" s="251"/>
      <c r="R126" s="251"/>
      <c r="S126" s="251"/>
      <c r="T126" s="252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53" t="s">
        <v>599</v>
      </c>
      <c r="AU126" s="253" t="s">
        <v>81</v>
      </c>
      <c r="AV126" s="14" t="s">
        <v>81</v>
      </c>
      <c r="AW126" s="14" t="s">
        <v>33</v>
      </c>
      <c r="AX126" s="14" t="s">
        <v>72</v>
      </c>
      <c r="AY126" s="253" t="s">
        <v>156</v>
      </c>
    </row>
    <row r="127" spans="1:51" s="14" customFormat="1" ht="12">
      <c r="A127" s="14"/>
      <c r="B127" s="243"/>
      <c r="C127" s="244"/>
      <c r="D127" s="234" t="s">
        <v>599</v>
      </c>
      <c r="E127" s="245" t="s">
        <v>19</v>
      </c>
      <c r="F127" s="246" t="s">
        <v>1316</v>
      </c>
      <c r="G127" s="244"/>
      <c r="H127" s="247">
        <v>0.3</v>
      </c>
      <c r="I127" s="248"/>
      <c r="J127" s="244"/>
      <c r="K127" s="244"/>
      <c r="L127" s="249"/>
      <c r="M127" s="250"/>
      <c r="N127" s="251"/>
      <c r="O127" s="251"/>
      <c r="P127" s="251"/>
      <c r="Q127" s="251"/>
      <c r="R127" s="251"/>
      <c r="S127" s="251"/>
      <c r="T127" s="252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53" t="s">
        <v>599</v>
      </c>
      <c r="AU127" s="253" t="s">
        <v>81</v>
      </c>
      <c r="AV127" s="14" t="s">
        <v>81</v>
      </c>
      <c r="AW127" s="14" t="s">
        <v>33</v>
      </c>
      <c r="AX127" s="14" t="s">
        <v>72</v>
      </c>
      <c r="AY127" s="253" t="s">
        <v>156</v>
      </c>
    </row>
    <row r="128" spans="1:51" s="15" customFormat="1" ht="12">
      <c r="A128" s="15"/>
      <c r="B128" s="254"/>
      <c r="C128" s="255"/>
      <c r="D128" s="234" t="s">
        <v>599</v>
      </c>
      <c r="E128" s="256" t="s">
        <v>19</v>
      </c>
      <c r="F128" s="257" t="s">
        <v>603</v>
      </c>
      <c r="G128" s="255"/>
      <c r="H128" s="258">
        <v>1.63</v>
      </c>
      <c r="I128" s="259"/>
      <c r="J128" s="255"/>
      <c r="K128" s="255"/>
      <c r="L128" s="260"/>
      <c r="M128" s="261"/>
      <c r="N128" s="262"/>
      <c r="O128" s="262"/>
      <c r="P128" s="262"/>
      <c r="Q128" s="262"/>
      <c r="R128" s="262"/>
      <c r="S128" s="262"/>
      <c r="T128" s="263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T128" s="264" t="s">
        <v>599</v>
      </c>
      <c r="AU128" s="264" t="s">
        <v>81</v>
      </c>
      <c r="AV128" s="15" t="s">
        <v>164</v>
      </c>
      <c r="AW128" s="15" t="s">
        <v>33</v>
      </c>
      <c r="AX128" s="15" t="s">
        <v>79</v>
      </c>
      <c r="AY128" s="264" t="s">
        <v>156</v>
      </c>
    </row>
    <row r="129" spans="1:65" s="2" customFormat="1" ht="12">
      <c r="A129" s="39"/>
      <c r="B129" s="40"/>
      <c r="C129" s="213" t="s">
        <v>190</v>
      </c>
      <c r="D129" s="213" t="s">
        <v>159</v>
      </c>
      <c r="E129" s="214" t="s">
        <v>1334</v>
      </c>
      <c r="F129" s="215" t="s">
        <v>1335</v>
      </c>
      <c r="G129" s="216" t="s">
        <v>614</v>
      </c>
      <c r="H129" s="217">
        <v>0.056</v>
      </c>
      <c r="I129" s="218"/>
      <c r="J129" s="219">
        <f>ROUND(I129*H129,2)</f>
        <v>0</v>
      </c>
      <c r="K129" s="215" t="s">
        <v>163</v>
      </c>
      <c r="L129" s="45"/>
      <c r="M129" s="220" t="s">
        <v>19</v>
      </c>
      <c r="N129" s="221" t="s">
        <v>43</v>
      </c>
      <c r="O129" s="85"/>
      <c r="P129" s="222">
        <f>O129*H129</f>
        <v>0</v>
      </c>
      <c r="Q129" s="222">
        <v>2.25634</v>
      </c>
      <c r="R129" s="222">
        <f>Q129*H129</f>
        <v>0.12635504</v>
      </c>
      <c r="S129" s="222">
        <v>0</v>
      </c>
      <c r="T129" s="223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24" t="s">
        <v>164</v>
      </c>
      <c r="AT129" s="224" t="s">
        <v>159</v>
      </c>
      <c r="AU129" s="224" t="s">
        <v>81</v>
      </c>
      <c r="AY129" s="18" t="s">
        <v>156</v>
      </c>
      <c r="BE129" s="225">
        <f>IF(N129="základní",J129,0)</f>
        <v>0</v>
      </c>
      <c r="BF129" s="225">
        <f>IF(N129="snížená",J129,0)</f>
        <v>0</v>
      </c>
      <c r="BG129" s="225">
        <f>IF(N129="zákl. přenesená",J129,0)</f>
        <v>0</v>
      </c>
      <c r="BH129" s="225">
        <f>IF(N129="sníž. přenesená",J129,0)</f>
        <v>0</v>
      </c>
      <c r="BI129" s="225">
        <f>IF(N129="nulová",J129,0)</f>
        <v>0</v>
      </c>
      <c r="BJ129" s="18" t="s">
        <v>79</v>
      </c>
      <c r="BK129" s="225">
        <f>ROUND(I129*H129,2)</f>
        <v>0</v>
      </c>
      <c r="BL129" s="18" t="s">
        <v>164</v>
      </c>
      <c r="BM129" s="224" t="s">
        <v>1336</v>
      </c>
    </row>
    <row r="130" spans="1:51" s="14" customFormat="1" ht="12">
      <c r="A130" s="14"/>
      <c r="B130" s="243"/>
      <c r="C130" s="244"/>
      <c r="D130" s="234" t="s">
        <v>599</v>
      </c>
      <c r="E130" s="245" t="s">
        <v>19</v>
      </c>
      <c r="F130" s="246" t="s">
        <v>1337</v>
      </c>
      <c r="G130" s="244"/>
      <c r="H130" s="247">
        <v>0.056</v>
      </c>
      <c r="I130" s="248"/>
      <c r="J130" s="244"/>
      <c r="K130" s="244"/>
      <c r="L130" s="249"/>
      <c r="M130" s="250"/>
      <c r="N130" s="251"/>
      <c r="O130" s="251"/>
      <c r="P130" s="251"/>
      <c r="Q130" s="251"/>
      <c r="R130" s="251"/>
      <c r="S130" s="251"/>
      <c r="T130" s="252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53" t="s">
        <v>599</v>
      </c>
      <c r="AU130" s="253" t="s">
        <v>81</v>
      </c>
      <c r="AV130" s="14" t="s">
        <v>81</v>
      </c>
      <c r="AW130" s="14" t="s">
        <v>33</v>
      </c>
      <c r="AX130" s="14" t="s">
        <v>79</v>
      </c>
      <c r="AY130" s="253" t="s">
        <v>156</v>
      </c>
    </row>
    <row r="131" spans="1:65" s="2" customFormat="1" ht="12">
      <c r="A131" s="39"/>
      <c r="B131" s="40"/>
      <c r="C131" s="213" t="s">
        <v>184</v>
      </c>
      <c r="D131" s="213" t="s">
        <v>159</v>
      </c>
      <c r="E131" s="214" t="s">
        <v>1338</v>
      </c>
      <c r="F131" s="215" t="s">
        <v>1339</v>
      </c>
      <c r="G131" s="216" t="s">
        <v>172</v>
      </c>
      <c r="H131" s="217">
        <v>1</v>
      </c>
      <c r="I131" s="218"/>
      <c r="J131" s="219">
        <f>ROUND(I131*H131,2)</f>
        <v>0</v>
      </c>
      <c r="K131" s="215" t="s">
        <v>163</v>
      </c>
      <c r="L131" s="45"/>
      <c r="M131" s="220" t="s">
        <v>19</v>
      </c>
      <c r="N131" s="221" t="s">
        <v>43</v>
      </c>
      <c r="O131" s="85"/>
      <c r="P131" s="222">
        <f>O131*H131</f>
        <v>0</v>
      </c>
      <c r="Q131" s="222">
        <v>0.04684</v>
      </c>
      <c r="R131" s="222">
        <f>Q131*H131</f>
        <v>0.04684</v>
      </c>
      <c r="S131" s="222">
        <v>0</v>
      </c>
      <c r="T131" s="223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24" t="s">
        <v>164</v>
      </c>
      <c r="AT131" s="224" t="s">
        <v>159</v>
      </c>
      <c r="AU131" s="224" t="s">
        <v>81</v>
      </c>
      <c r="AY131" s="18" t="s">
        <v>156</v>
      </c>
      <c r="BE131" s="225">
        <f>IF(N131="základní",J131,0)</f>
        <v>0</v>
      </c>
      <c r="BF131" s="225">
        <f>IF(N131="snížená",J131,0)</f>
        <v>0</v>
      </c>
      <c r="BG131" s="225">
        <f>IF(N131="zákl. přenesená",J131,0)</f>
        <v>0</v>
      </c>
      <c r="BH131" s="225">
        <f>IF(N131="sníž. přenesená",J131,0)</f>
        <v>0</v>
      </c>
      <c r="BI131" s="225">
        <f>IF(N131="nulová",J131,0)</f>
        <v>0</v>
      </c>
      <c r="BJ131" s="18" t="s">
        <v>79</v>
      </c>
      <c r="BK131" s="225">
        <f>ROUND(I131*H131,2)</f>
        <v>0</v>
      </c>
      <c r="BL131" s="18" t="s">
        <v>164</v>
      </c>
      <c r="BM131" s="224" t="s">
        <v>1340</v>
      </c>
    </row>
    <row r="132" spans="1:51" s="14" customFormat="1" ht="12">
      <c r="A132" s="14"/>
      <c r="B132" s="243"/>
      <c r="C132" s="244"/>
      <c r="D132" s="234" t="s">
        <v>599</v>
      </c>
      <c r="E132" s="245" t="s">
        <v>19</v>
      </c>
      <c r="F132" s="246" t="s">
        <v>1341</v>
      </c>
      <c r="G132" s="244"/>
      <c r="H132" s="247">
        <v>1</v>
      </c>
      <c r="I132" s="248"/>
      <c r="J132" s="244"/>
      <c r="K132" s="244"/>
      <c r="L132" s="249"/>
      <c r="M132" s="250"/>
      <c r="N132" s="251"/>
      <c r="O132" s="251"/>
      <c r="P132" s="251"/>
      <c r="Q132" s="251"/>
      <c r="R132" s="251"/>
      <c r="S132" s="251"/>
      <c r="T132" s="252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53" t="s">
        <v>599</v>
      </c>
      <c r="AU132" s="253" t="s">
        <v>81</v>
      </c>
      <c r="AV132" s="14" t="s">
        <v>81</v>
      </c>
      <c r="AW132" s="14" t="s">
        <v>33</v>
      </c>
      <c r="AX132" s="14" t="s">
        <v>79</v>
      </c>
      <c r="AY132" s="253" t="s">
        <v>156</v>
      </c>
    </row>
    <row r="133" spans="1:65" s="2" customFormat="1" ht="12">
      <c r="A133" s="39"/>
      <c r="B133" s="40"/>
      <c r="C133" s="265" t="s">
        <v>165</v>
      </c>
      <c r="D133" s="265" t="s">
        <v>709</v>
      </c>
      <c r="E133" s="266" t="s">
        <v>1066</v>
      </c>
      <c r="F133" s="267" t="s">
        <v>1067</v>
      </c>
      <c r="G133" s="268" t="s">
        <v>172</v>
      </c>
      <c r="H133" s="269">
        <v>1</v>
      </c>
      <c r="I133" s="270"/>
      <c r="J133" s="271">
        <f>ROUND(I133*H133,2)</f>
        <v>0</v>
      </c>
      <c r="K133" s="267" t="s">
        <v>163</v>
      </c>
      <c r="L133" s="272"/>
      <c r="M133" s="273" t="s">
        <v>19</v>
      </c>
      <c r="N133" s="274" t="s">
        <v>43</v>
      </c>
      <c r="O133" s="85"/>
      <c r="P133" s="222">
        <f>O133*H133</f>
        <v>0</v>
      </c>
      <c r="Q133" s="222">
        <v>0.01553</v>
      </c>
      <c r="R133" s="222">
        <f>Q133*H133</f>
        <v>0.01553</v>
      </c>
      <c r="S133" s="222">
        <v>0</v>
      </c>
      <c r="T133" s="223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24" t="s">
        <v>190</v>
      </c>
      <c r="AT133" s="224" t="s">
        <v>709</v>
      </c>
      <c r="AU133" s="224" t="s">
        <v>81</v>
      </c>
      <c r="AY133" s="18" t="s">
        <v>156</v>
      </c>
      <c r="BE133" s="225">
        <f>IF(N133="základní",J133,0)</f>
        <v>0</v>
      </c>
      <c r="BF133" s="225">
        <f>IF(N133="snížená",J133,0)</f>
        <v>0</v>
      </c>
      <c r="BG133" s="225">
        <f>IF(N133="zákl. přenesená",J133,0)</f>
        <v>0</v>
      </c>
      <c r="BH133" s="225">
        <f>IF(N133="sníž. přenesená",J133,0)</f>
        <v>0</v>
      </c>
      <c r="BI133" s="225">
        <f>IF(N133="nulová",J133,0)</f>
        <v>0</v>
      </c>
      <c r="BJ133" s="18" t="s">
        <v>79</v>
      </c>
      <c r="BK133" s="225">
        <f>ROUND(I133*H133,2)</f>
        <v>0</v>
      </c>
      <c r="BL133" s="18" t="s">
        <v>164</v>
      </c>
      <c r="BM133" s="224" t="s">
        <v>1342</v>
      </c>
    </row>
    <row r="134" spans="1:63" s="12" customFormat="1" ht="22.8" customHeight="1">
      <c r="A134" s="12"/>
      <c r="B134" s="197"/>
      <c r="C134" s="198"/>
      <c r="D134" s="199" t="s">
        <v>71</v>
      </c>
      <c r="E134" s="211" t="s">
        <v>184</v>
      </c>
      <c r="F134" s="211" t="s">
        <v>185</v>
      </c>
      <c r="G134" s="198"/>
      <c r="H134" s="198"/>
      <c r="I134" s="201"/>
      <c r="J134" s="212">
        <f>BK134</f>
        <v>0</v>
      </c>
      <c r="K134" s="198"/>
      <c r="L134" s="203"/>
      <c r="M134" s="204"/>
      <c r="N134" s="205"/>
      <c r="O134" s="205"/>
      <c r="P134" s="206">
        <f>SUM(P135:P151)</f>
        <v>0</v>
      </c>
      <c r="Q134" s="205"/>
      <c r="R134" s="206">
        <f>SUM(R135:R151)</f>
        <v>0.0034712000000000002</v>
      </c>
      <c r="S134" s="205"/>
      <c r="T134" s="207">
        <f>SUM(T135:T151)</f>
        <v>5.707085000000001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08" t="s">
        <v>79</v>
      </c>
      <c r="AT134" s="209" t="s">
        <v>71</v>
      </c>
      <c r="AU134" s="209" t="s">
        <v>79</v>
      </c>
      <c r="AY134" s="208" t="s">
        <v>156</v>
      </c>
      <c r="BK134" s="210">
        <f>SUM(BK135:BK151)</f>
        <v>0</v>
      </c>
    </row>
    <row r="135" spans="1:65" s="2" customFormat="1" ht="16.5" customHeight="1">
      <c r="A135" s="39"/>
      <c r="B135" s="40"/>
      <c r="C135" s="213" t="s">
        <v>200</v>
      </c>
      <c r="D135" s="213" t="s">
        <v>159</v>
      </c>
      <c r="E135" s="214" t="s">
        <v>620</v>
      </c>
      <c r="F135" s="215" t="s">
        <v>621</v>
      </c>
      <c r="G135" s="216" t="s">
        <v>622</v>
      </c>
      <c r="H135" s="217">
        <v>1</v>
      </c>
      <c r="I135" s="218"/>
      <c r="J135" s="219">
        <f>ROUND(I135*H135,2)</f>
        <v>0</v>
      </c>
      <c r="K135" s="215" t="s">
        <v>19</v>
      </c>
      <c r="L135" s="45"/>
      <c r="M135" s="220" t="s">
        <v>19</v>
      </c>
      <c r="N135" s="221" t="s">
        <v>43</v>
      </c>
      <c r="O135" s="85"/>
      <c r="P135" s="222">
        <f>O135*H135</f>
        <v>0</v>
      </c>
      <c r="Q135" s="222">
        <v>0</v>
      </c>
      <c r="R135" s="222">
        <f>Q135*H135</f>
        <v>0</v>
      </c>
      <c r="S135" s="222">
        <v>0</v>
      </c>
      <c r="T135" s="223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24" t="s">
        <v>164</v>
      </c>
      <c r="AT135" s="224" t="s">
        <v>159</v>
      </c>
      <c r="AU135" s="224" t="s">
        <v>81</v>
      </c>
      <c r="AY135" s="18" t="s">
        <v>156</v>
      </c>
      <c r="BE135" s="225">
        <f>IF(N135="základní",J135,0)</f>
        <v>0</v>
      </c>
      <c r="BF135" s="225">
        <f>IF(N135="snížená",J135,0)</f>
        <v>0</v>
      </c>
      <c r="BG135" s="225">
        <f>IF(N135="zákl. přenesená",J135,0)</f>
        <v>0</v>
      </c>
      <c r="BH135" s="225">
        <f>IF(N135="sníž. přenesená",J135,0)</f>
        <v>0</v>
      </c>
      <c r="BI135" s="225">
        <f>IF(N135="nulová",J135,0)</f>
        <v>0</v>
      </c>
      <c r="BJ135" s="18" t="s">
        <v>79</v>
      </c>
      <c r="BK135" s="225">
        <f>ROUND(I135*H135,2)</f>
        <v>0</v>
      </c>
      <c r="BL135" s="18" t="s">
        <v>164</v>
      </c>
      <c r="BM135" s="224" t="s">
        <v>1343</v>
      </c>
    </row>
    <row r="136" spans="1:65" s="2" customFormat="1" ht="12">
      <c r="A136" s="39"/>
      <c r="B136" s="40"/>
      <c r="C136" s="213" t="s">
        <v>204</v>
      </c>
      <c r="D136" s="213" t="s">
        <v>159</v>
      </c>
      <c r="E136" s="214" t="s">
        <v>1344</v>
      </c>
      <c r="F136" s="215" t="s">
        <v>1345</v>
      </c>
      <c r="G136" s="216" t="s">
        <v>162</v>
      </c>
      <c r="H136" s="217">
        <v>86.78</v>
      </c>
      <c r="I136" s="218"/>
      <c r="J136" s="219">
        <f>ROUND(I136*H136,2)</f>
        <v>0</v>
      </c>
      <c r="K136" s="215" t="s">
        <v>163</v>
      </c>
      <c r="L136" s="45"/>
      <c r="M136" s="220" t="s">
        <v>19</v>
      </c>
      <c r="N136" s="221" t="s">
        <v>43</v>
      </c>
      <c r="O136" s="85"/>
      <c r="P136" s="222">
        <f>O136*H136</f>
        <v>0</v>
      </c>
      <c r="Q136" s="222">
        <v>4E-05</v>
      </c>
      <c r="R136" s="222">
        <f>Q136*H136</f>
        <v>0.0034712000000000002</v>
      </c>
      <c r="S136" s="222">
        <v>0</v>
      </c>
      <c r="T136" s="223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24" t="s">
        <v>164</v>
      </c>
      <c r="AT136" s="224" t="s">
        <v>159</v>
      </c>
      <c r="AU136" s="224" t="s">
        <v>81</v>
      </c>
      <c r="AY136" s="18" t="s">
        <v>156</v>
      </c>
      <c r="BE136" s="225">
        <f>IF(N136="základní",J136,0)</f>
        <v>0</v>
      </c>
      <c r="BF136" s="225">
        <f>IF(N136="snížená",J136,0)</f>
        <v>0</v>
      </c>
      <c r="BG136" s="225">
        <f>IF(N136="zákl. přenesená",J136,0)</f>
        <v>0</v>
      </c>
      <c r="BH136" s="225">
        <f>IF(N136="sníž. přenesená",J136,0)</f>
        <v>0</v>
      </c>
      <c r="BI136" s="225">
        <f>IF(N136="nulová",J136,0)</f>
        <v>0</v>
      </c>
      <c r="BJ136" s="18" t="s">
        <v>79</v>
      </c>
      <c r="BK136" s="225">
        <f>ROUND(I136*H136,2)</f>
        <v>0</v>
      </c>
      <c r="BL136" s="18" t="s">
        <v>164</v>
      </c>
      <c r="BM136" s="224" t="s">
        <v>1346</v>
      </c>
    </row>
    <row r="137" spans="1:51" s="14" customFormat="1" ht="12">
      <c r="A137" s="14"/>
      <c r="B137" s="243"/>
      <c r="C137" s="244"/>
      <c r="D137" s="234" t="s">
        <v>599</v>
      </c>
      <c r="E137" s="245" t="s">
        <v>19</v>
      </c>
      <c r="F137" s="246" t="s">
        <v>1347</v>
      </c>
      <c r="G137" s="244"/>
      <c r="H137" s="247">
        <v>86.78</v>
      </c>
      <c r="I137" s="248"/>
      <c r="J137" s="244"/>
      <c r="K137" s="244"/>
      <c r="L137" s="249"/>
      <c r="M137" s="250"/>
      <c r="N137" s="251"/>
      <c r="O137" s="251"/>
      <c r="P137" s="251"/>
      <c r="Q137" s="251"/>
      <c r="R137" s="251"/>
      <c r="S137" s="251"/>
      <c r="T137" s="252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53" t="s">
        <v>599</v>
      </c>
      <c r="AU137" s="253" t="s">
        <v>81</v>
      </c>
      <c r="AV137" s="14" t="s">
        <v>81</v>
      </c>
      <c r="AW137" s="14" t="s">
        <v>33</v>
      </c>
      <c r="AX137" s="14" t="s">
        <v>79</v>
      </c>
      <c r="AY137" s="253" t="s">
        <v>156</v>
      </c>
    </row>
    <row r="138" spans="1:65" s="2" customFormat="1" ht="44.25" customHeight="1">
      <c r="A138" s="39"/>
      <c r="B138" s="40"/>
      <c r="C138" s="213" t="s">
        <v>209</v>
      </c>
      <c r="D138" s="213" t="s">
        <v>159</v>
      </c>
      <c r="E138" s="214" t="s">
        <v>1070</v>
      </c>
      <c r="F138" s="215" t="s">
        <v>1071</v>
      </c>
      <c r="G138" s="216" t="s">
        <v>162</v>
      </c>
      <c r="H138" s="217">
        <v>19.469</v>
      </c>
      <c r="I138" s="218"/>
      <c r="J138" s="219">
        <f>ROUND(I138*H138,2)</f>
        <v>0</v>
      </c>
      <c r="K138" s="215" t="s">
        <v>163</v>
      </c>
      <c r="L138" s="45"/>
      <c r="M138" s="220" t="s">
        <v>19</v>
      </c>
      <c r="N138" s="221" t="s">
        <v>43</v>
      </c>
      <c r="O138" s="85"/>
      <c r="P138" s="222">
        <f>O138*H138</f>
        <v>0</v>
      </c>
      <c r="Q138" s="222">
        <v>0</v>
      </c>
      <c r="R138" s="222">
        <f>Q138*H138</f>
        <v>0</v>
      </c>
      <c r="S138" s="222">
        <v>0.261</v>
      </c>
      <c r="T138" s="223">
        <f>S138*H138</f>
        <v>5.081409000000001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24" t="s">
        <v>164</v>
      </c>
      <c r="AT138" s="224" t="s">
        <v>159</v>
      </c>
      <c r="AU138" s="224" t="s">
        <v>81</v>
      </c>
      <c r="AY138" s="18" t="s">
        <v>156</v>
      </c>
      <c r="BE138" s="225">
        <f>IF(N138="základní",J138,0)</f>
        <v>0</v>
      </c>
      <c r="BF138" s="225">
        <f>IF(N138="snížená",J138,0)</f>
        <v>0</v>
      </c>
      <c r="BG138" s="225">
        <f>IF(N138="zákl. přenesená",J138,0)</f>
        <v>0</v>
      </c>
      <c r="BH138" s="225">
        <f>IF(N138="sníž. přenesená",J138,0)</f>
        <v>0</v>
      </c>
      <c r="BI138" s="225">
        <f>IF(N138="nulová",J138,0)</f>
        <v>0</v>
      </c>
      <c r="BJ138" s="18" t="s">
        <v>79</v>
      </c>
      <c r="BK138" s="225">
        <f>ROUND(I138*H138,2)</f>
        <v>0</v>
      </c>
      <c r="BL138" s="18" t="s">
        <v>164</v>
      </c>
      <c r="BM138" s="224" t="s">
        <v>1348</v>
      </c>
    </row>
    <row r="139" spans="1:51" s="14" customFormat="1" ht="12">
      <c r="A139" s="14"/>
      <c r="B139" s="243"/>
      <c r="C139" s="244"/>
      <c r="D139" s="234" t="s">
        <v>599</v>
      </c>
      <c r="E139" s="245" t="s">
        <v>19</v>
      </c>
      <c r="F139" s="246" t="s">
        <v>1349</v>
      </c>
      <c r="G139" s="244"/>
      <c r="H139" s="247">
        <v>19.469</v>
      </c>
      <c r="I139" s="248"/>
      <c r="J139" s="244"/>
      <c r="K139" s="244"/>
      <c r="L139" s="249"/>
      <c r="M139" s="250"/>
      <c r="N139" s="251"/>
      <c r="O139" s="251"/>
      <c r="P139" s="251"/>
      <c r="Q139" s="251"/>
      <c r="R139" s="251"/>
      <c r="S139" s="251"/>
      <c r="T139" s="252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53" t="s">
        <v>599</v>
      </c>
      <c r="AU139" s="253" t="s">
        <v>81</v>
      </c>
      <c r="AV139" s="14" t="s">
        <v>81</v>
      </c>
      <c r="AW139" s="14" t="s">
        <v>33</v>
      </c>
      <c r="AX139" s="14" t="s">
        <v>79</v>
      </c>
      <c r="AY139" s="253" t="s">
        <v>156</v>
      </c>
    </row>
    <row r="140" spans="1:65" s="2" customFormat="1" ht="12">
      <c r="A140" s="39"/>
      <c r="B140" s="40"/>
      <c r="C140" s="213" t="s">
        <v>168</v>
      </c>
      <c r="D140" s="213" t="s">
        <v>159</v>
      </c>
      <c r="E140" s="214" t="s">
        <v>1350</v>
      </c>
      <c r="F140" s="215" t="s">
        <v>1351</v>
      </c>
      <c r="G140" s="216" t="s">
        <v>162</v>
      </c>
      <c r="H140" s="217">
        <v>0.78</v>
      </c>
      <c r="I140" s="218"/>
      <c r="J140" s="219">
        <f>ROUND(I140*H140,2)</f>
        <v>0</v>
      </c>
      <c r="K140" s="215" t="s">
        <v>163</v>
      </c>
      <c r="L140" s="45"/>
      <c r="M140" s="220" t="s">
        <v>19</v>
      </c>
      <c r="N140" s="221" t="s">
        <v>43</v>
      </c>
      <c r="O140" s="85"/>
      <c r="P140" s="222">
        <f>O140*H140</f>
        <v>0</v>
      </c>
      <c r="Q140" s="222">
        <v>0</v>
      </c>
      <c r="R140" s="222">
        <f>Q140*H140</f>
        <v>0</v>
      </c>
      <c r="S140" s="222">
        <v>0.055</v>
      </c>
      <c r="T140" s="223">
        <f>S140*H140</f>
        <v>0.0429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24" t="s">
        <v>164</v>
      </c>
      <c r="AT140" s="224" t="s">
        <v>159</v>
      </c>
      <c r="AU140" s="224" t="s">
        <v>81</v>
      </c>
      <c r="AY140" s="18" t="s">
        <v>156</v>
      </c>
      <c r="BE140" s="225">
        <f>IF(N140="základní",J140,0)</f>
        <v>0</v>
      </c>
      <c r="BF140" s="225">
        <f>IF(N140="snížená",J140,0)</f>
        <v>0</v>
      </c>
      <c r="BG140" s="225">
        <f>IF(N140="zákl. přenesená",J140,0)</f>
        <v>0</v>
      </c>
      <c r="BH140" s="225">
        <f>IF(N140="sníž. přenesená",J140,0)</f>
        <v>0</v>
      </c>
      <c r="BI140" s="225">
        <f>IF(N140="nulová",J140,0)</f>
        <v>0</v>
      </c>
      <c r="BJ140" s="18" t="s">
        <v>79</v>
      </c>
      <c r="BK140" s="225">
        <f>ROUND(I140*H140,2)</f>
        <v>0</v>
      </c>
      <c r="BL140" s="18" t="s">
        <v>164</v>
      </c>
      <c r="BM140" s="224" t="s">
        <v>1352</v>
      </c>
    </row>
    <row r="141" spans="1:51" s="14" customFormat="1" ht="12">
      <c r="A141" s="14"/>
      <c r="B141" s="243"/>
      <c r="C141" s="244"/>
      <c r="D141" s="234" t="s">
        <v>599</v>
      </c>
      <c r="E141" s="245" t="s">
        <v>19</v>
      </c>
      <c r="F141" s="246" t="s">
        <v>1353</v>
      </c>
      <c r="G141" s="244"/>
      <c r="H141" s="247">
        <v>0.78</v>
      </c>
      <c r="I141" s="248"/>
      <c r="J141" s="244"/>
      <c r="K141" s="244"/>
      <c r="L141" s="249"/>
      <c r="M141" s="250"/>
      <c r="N141" s="251"/>
      <c r="O141" s="251"/>
      <c r="P141" s="251"/>
      <c r="Q141" s="251"/>
      <c r="R141" s="251"/>
      <c r="S141" s="251"/>
      <c r="T141" s="252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53" t="s">
        <v>599</v>
      </c>
      <c r="AU141" s="253" t="s">
        <v>81</v>
      </c>
      <c r="AV141" s="14" t="s">
        <v>81</v>
      </c>
      <c r="AW141" s="14" t="s">
        <v>33</v>
      </c>
      <c r="AX141" s="14" t="s">
        <v>79</v>
      </c>
      <c r="AY141" s="253" t="s">
        <v>156</v>
      </c>
    </row>
    <row r="142" spans="1:65" s="2" customFormat="1" ht="12">
      <c r="A142" s="39"/>
      <c r="B142" s="40"/>
      <c r="C142" s="213" t="s">
        <v>8</v>
      </c>
      <c r="D142" s="213" t="s">
        <v>159</v>
      </c>
      <c r="E142" s="214" t="s">
        <v>1078</v>
      </c>
      <c r="F142" s="215" t="s">
        <v>1079</v>
      </c>
      <c r="G142" s="216" t="s">
        <v>162</v>
      </c>
      <c r="H142" s="217">
        <v>1.576</v>
      </c>
      <c r="I142" s="218"/>
      <c r="J142" s="219">
        <f>ROUND(I142*H142,2)</f>
        <v>0</v>
      </c>
      <c r="K142" s="215" t="s">
        <v>163</v>
      </c>
      <c r="L142" s="45"/>
      <c r="M142" s="220" t="s">
        <v>19</v>
      </c>
      <c r="N142" s="221" t="s">
        <v>43</v>
      </c>
      <c r="O142" s="85"/>
      <c r="P142" s="222">
        <f>O142*H142</f>
        <v>0</v>
      </c>
      <c r="Q142" s="222">
        <v>0</v>
      </c>
      <c r="R142" s="222">
        <f>Q142*H142</f>
        <v>0</v>
      </c>
      <c r="S142" s="222">
        <v>0.076</v>
      </c>
      <c r="T142" s="223">
        <f>S142*H142</f>
        <v>0.11977600000000001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24" t="s">
        <v>164</v>
      </c>
      <c r="AT142" s="224" t="s">
        <v>159</v>
      </c>
      <c r="AU142" s="224" t="s">
        <v>81</v>
      </c>
      <c r="AY142" s="18" t="s">
        <v>156</v>
      </c>
      <c r="BE142" s="225">
        <f>IF(N142="základní",J142,0)</f>
        <v>0</v>
      </c>
      <c r="BF142" s="225">
        <f>IF(N142="snížená",J142,0)</f>
        <v>0</v>
      </c>
      <c r="BG142" s="225">
        <f>IF(N142="zákl. přenesená",J142,0)</f>
        <v>0</v>
      </c>
      <c r="BH142" s="225">
        <f>IF(N142="sníž. přenesená",J142,0)</f>
        <v>0</v>
      </c>
      <c r="BI142" s="225">
        <f>IF(N142="nulová",J142,0)</f>
        <v>0</v>
      </c>
      <c r="BJ142" s="18" t="s">
        <v>79</v>
      </c>
      <c r="BK142" s="225">
        <f>ROUND(I142*H142,2)</f>
        <v>0</v>
      </c>
      <c r="BL142" s="18" t="s">
        <v>164</v>
      </c>
      <c r="BM142" s="224" t="s">
        <v>1354</v>
      </c>
    </row>
    <row r="143" spans="1:51" s="14" customFormat="1" ht="12">
      <c r="A143" s="14"/>
      <c r="B143" s="243"/>
      <c r="C143" s="244"/>
      <c r="D143" s="234" t="s">
        <v>599</v>
      </c>
      <c r="E143" s="245" t="s">
        <v>19</v>
      </c>
      <c r="F143" s="246" t="s">
        <v>1355</v>
      </c>
      <c r="G143" s="244"/>
      <c r="H143" s="247">
        <v>1.576</v>
      </c>
      <c r="I143" s="248"/>
      <c r="J143" s="244"/>
      <c r="K143" s="244"/>
      <c r="L143" s="249"/>
      <c r="M143" s="250"/>
      <c r="N143" s="251"/>
      <c r="O143" s="251"/>
      <c r="P143" s="251"/>
      <c r="Q143" s="251"/>
      <c r="R143" s="251"/>
      <c r="S143" s="251"/>
      <c r="T143" s="252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53" t="s">
        <v>599</v>
      </c>
      <c r="AU143" s="253" t="s">
        <v>81</v>
      </c>
      <c r="AV143" s="14" t="s">
        <v>81</v>
      </c>
      <c r="AW143" s="14" t="s">
        <v>33</v>
      </c>
      <c r="AX143" s="14" t="s">
        <v>79</v>
      </c>
      <c r="AY143" s="253" t="s">
        <v>156</v>
      </c>
    </row>
    <row r="144" spans="1:65" s="2" customFormat="1" ht="12">
      <c r="A144" s="39"/>
      <c r="B144" s="40"/>
      <c r="C144" s="213" t="s">
        <v>219</v>
      </c>
      <c r="D144" s="213" t="s">
        <v>159</v>
      </c>
      <c r="E144" s="214" t="s">
        <v>1356</v>
      </c>
      <c r="F144" s="215" t="s">
        <v>1357</v>
      </c>
      <c r="G144" s="216" t="s">
        <v>614</v>
      </c>
      <c r="H144" s="217">
        <v>0.135</v>
      </c>
      <c r="I144" s="218"/>
      <c r="J144" s="219">
        <f>ROUND(I144*H144,2)</f>
        <v>0</v>
      </c>
      <c r="K144" s="215" t="s">
        <v>163</v>
      </c>
      <c r="L144" s="45"/>
      <c r="M144" s="220" t="s">
        <v>19</v>
      </c>
      <c r="N144" s="221" t="s">
        <v>43</v>
      </c>
      <c r="O144" s="85"/>
      <c r="P144" s="222">
        <f>O144*H144</f>
        <v>0</v>
      </c>
      <c r="Q144" s="222">
        <v>0</v>
      </c>
      <c r="R144" s="222">
        <f>Q144*H144</f>
        <v>0</v>
      </c>
      <c r="S144" s="222">
        <v>1.8</v>
      </c>
      <c r="T144" s="223">
        <f>S144*H144</f>
        <v>0.24300000000000002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24" t="s">
        <v>164</v>
      </c>
      <c r="AT144" s="224" t="s">
        <v>159</v>
      </c>
      <c r="AU144" s="224" t="s">
        <v>81</v>
      </c>
      <c r="AY144" s="18" t="s">
        <v>156</v>
      </c>
      <c r="BE144" s="225">
        <f>IF(N144="základní",J144,0)</f>
        <v>0</v>
      </c>
      <c r="BF144" s="225">
        <f>IF(N144="snížená",J144,0)</f>
        <v>0</v>
      </c>
      <c r="BG144" s="225">
        <f>IF(N144="zákl. přenesená",J144,0)</f>
        <v>0</v>
      </c>
      <c r="BH144" s="225">
        <f>IF(N144="sníž. přenesená",J144,0)</f>
        <v>0</v>
      </c>
      <c r="BI144" s="225">
        <f>IF(N144="nulová",J144,0)</f>
        <v>0</v>
      </c>
      <c r="BJ144" s="18" t="s">
        <v>79</v>
      </c>
      <c r="BK144" s="225">
        <f>ROUND(I144*H144,2)</f>
        <v>0</v>
      </c>
      <c r="BL144" s="18" t="s">
        <v>164</v>
      </c>
      <c r="BM144" s="224" t="s">
        <v>1358</v>
      </c>
    </row>
    <row r="145" spans="1:51" s="14" customFormat="1" ht="12">
      <c r="A145" s="14"/>
      <c r="B145" s="243"/>
      <c r="C145" s="244"/>
      <c r="D145" s="234" t="s">
        <v>599</v>
      </c>
      <c r="E145" s="245" t="s">
        <v>19</v>
      </c>
      <c r="F145" s="246" t="s">
        <v>1359</v>
      </c>
      <c r="G145" s="244"/>
      <c r="H145" s="247">
        <v>0.135</v>
      </c>
      <c r="I145" s="248"/>
      <c r="J145" s="244"/>
      <c r="K145" s="244"/>
      <c r="L145" s="249"/>
      <c r="M145" s="250"/>
      <c r="N145" s="251"/>
      <c r="O145" s="251"/>
      <c r="P145" s="251"/>
      <c r="Q145" s="251"/>
      <c r="R145" s="251"/>
      <c r="S145" s="251"/>
      <c r="T145" s="252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53" t="s">
        <v>599</v>
      </c>
      <c r="AU145" s="253" t="s">
        <v>81</v>
      </c>
      <c r="AV145" s="14" t="s">
        <v>81</v>
      </c>
      <c r="AW145" s="14" t="s">
        <v>33</v>
      </c>
      <c r="AX145" s="14" t="s">
        <v>79</v>
      </c>
      <c r="AY145" s="253" t="s">
        <v>156</v>
      </c>
    </row>
    <row r="146" spans="1:65" s="2" customFormat="1" ht="12">
      <c r="A146" s="39"/>
      <c r="B146" s="40"/>
      <c r="C146" s="213" t="s">
        <v>223</v>
      </c>
      <c r="D146" s="213" t="s">
        <v>159</v>
      </c>
      <c r="E146" s="214" t="s">
        <v>1360</v>
      </c>
      <c r="F146" s="215" t="s">
        <v>1361</v>
      </c>
      <c r="G146" s="216" t="s">
        <v>207</v>
      </c>
      <c r="H146" s="217">
        <v>10</v>
      </c>
      <c r="I146" s="218"/>
      <c r="J146" s="219">
        <f>ROUND(I146*H146,2)</f>
        <v>0</v>
      </c>
      <c r="K146" s="215" t="s">
        <v>163</v>
      </c>
      <c r="L146" s="45"/>
      <c r="M146" s="220" t="s">
        <v>19</v>
      </c>
      <c r="N146" s="221" t="s">
        <v>43</v>
      </c>
      <c r="O146" s="85"/>
      <c r="P146" s="222">
        <f>O146*H146</f>
        <v>0</v>
      </c>
      <c r="Q146" s="222">
        <v>0</v>
      </c>
      <c r="R146" s="222">
        <f>Q146*H146</f>
        <v>0</v>
      </c>
      <c r="S146" s="222">
        <v>0.006</v>
      </c>
      <c r="T146" s="223">
        <f>S146*H146</f>
        <v>0.06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24" t="s">
        <v>164</v>
      </c>
      <c r="AT146" s="224" t="s">
        <v>159</v>
      </c>
      <c r="AU146" s="224" t="s">
        <v>81</v>
      </c>
      <c r="AY146" s="18" t="s">
        <v>156</v>
      </c>
      <c r="BE146" s="225">
        <f>IF(N146="základní",J146,0)</f>
        <v>0</v>
      </c>
      <c r="BF146" s="225">
        <f>IF(N146="snížená",J146,0)</f>
        <v>0</v>
      </c>
      <c r="BG146" s="225">
        <f>IF(N146="zákl. přenesená",J146,0)</f>
        <v>0</v>
      </c>
      <c r="BH146" s="225">
        <f>IF(N146="sníž. přenesená",J146,0)</f>
        <v>0</v>
      </c>
      <c r="BI146" s="225">
        <f>IF(N146="nulová",J146,0)</f>
        <v>0</v>
      </c>
      <c r="BJ146" s="18" t="s">
        <v>79</v>
      </c>
      <c r="BK146" s="225">
        <f>ROUND(I146*H146,2)</f>
        <v>0</v>
      </c>
      <c r="BL146" s="18" t="s">
        <v>164</v>
      </c>
      <c r="BM146" s="224" t="s">
        <v>1362</v>
      </c>
    </row>
    <row r="147" spans="1:51" s="14" customFormat="1" ht="12">
      <c r="A147" s="14"/>
      <c r="B147" s="243"/>
      <c r="C147" s="244"/>
      <c r="D147" s="234" t="s">
        <v>599</v>
      </c>
      <c r="E147" s="245" t="s">
        <v>19</v>
      </c>
      <c r="F147" s="246" t="s">
        <v>1363</v>
      </c>
      <c r="G147" s="244"/>
      <c r="H147" s="247">
        <v>10</v>
      </c>
      <c r="I147" s="248"/>
      <c r="J147" s="244"/>
      <c r="K147" s="244"/>
      <c r="L147" s="249"/>
      <c r="M147" s="250"/>
      <c r="N147" s="251"/>
      <c r="O147" s="251"/>
      <c r="P147" s="251"/>
      <c r="Q147" s="251"/>
      <c r="R147" s="251"/>
      <c r="S147" s="251"/>
      <c r="T147" s="252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53" t="s">
        <v>599</v>
      </c>
      <c r="AU147" s="253" t="s">
        <v>81</v>
      </c>
      <c r="AV147" s="14" t="s">
        <v>81</v>
      </c>
      <c r="AW147" s="14" t="s">
        <v>33</v>
      </c>
      <c r="AX147" s="14" t="s">
        <v>79</v>
      </c>
      <c r="AY147" s="253" t="s">
        <v>156</v>
      </c>
    </row>
    <row r="148" spans="1:65" s="2" customFormat="1" ht="12">
      <c r="A148" s="39"/>
      <c r="B148" s="40"/>
      <c r="C148" s="213" t="s">
        <v>230</v>
      </c>
      <c r="D148" s="213" t="s">
        <v>159</v>
      </c>
      <c r="E148" s="214" t="s">
        <v>1364</v>
      </c>
      <c r="F148" s="215" t="s">
        <v>1365</v>
      </c>
      <c r="G148" s="216" t="s">
        <v>207</v>
      </c>
      <c r="H148" s="217">
        <v>4</v>
      </c>
      <c r="I148" s="218"/>
      <c r="J148" s="219">
        <f>ROUND(I148*H148,2)</f>
        <v>0</v>
      </c>
      <c r="K148" s="215" t="s">
        <v>163</v>
      </c>
      <c r="L148" s="45"/>
      <c r="M148" s="220" t="s">
        <v>19</v>
      </c>
      <c r="N148" s="221" t="s">
        <v>43</v>
      </c>
      <c r="O148" s="85"/>
      <c r="P148" s="222">
        <f>O148*H148</f>
        <v>0</v>
      </c>
      <c r="Q148" s="222">
        <v>0</v>
      </c>
      <c r="R148" s="222">
        <f>Q148*H148</f>
        <v>0</v>
      </c>
      <c r="S148" s="222">
        <v>0.04</v>
      </c>
      <c r="T148" s="223">
        <f>S148*H148</f>
        <v>0.16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24" t="s">
        <v>164</v>
      </c>
      <c r="AT148" s="224" t="s">
        <v>159</v>
      </c>
      <c r="AU148" s="224" t="s">
        <v>81</v>
      </c>
      <c r="AY148" s="18" t="s">
        <v>156</v>
      </c>
      <c r="BE148" s="225">
        <f>IF(N148="základní",J148,0)</f>
        <v>0</v>
      </c>
      <c r="BF148" s="225">
        <f>IF(N148="snížená",J148,0)</f>
        <v>0</v>
      </c>
      <c r="BG148" s="225">
        <f>IF(N148="zákl. přenesená",J148,0)</f>
        <v>0</v>
      </c>
      <c r="BH148" s="225">
        <f>IF(N148="sníž. přenesená",J148,0)</f>
        <v>0</v>
      </c>
      <c r="BI148" s="225">
        <f>IF(N148="nulová",J148,0)</f>
        <v>0</v>
      </c>
      <c r="BJ148" s="18" t="s">
        <v>79</v>
      </c>
      <c r="BK148" s="225">
        <f>ROUND(I148*H148,2)</f>
        <v>0</v>
      </c>
      <c r="BL148" s="18" t="s">
        <v>164</v>
      </c>
      <c r="BM148" s="224" t="s">
        <v>1366</v>
      </c>
    </row>
    <row r="149" spans="1:51" s="14" customFormat="1" ht="12">
      <c r="A149" s="14"/>
      <c r="B149" s="243"/>
      <c r="C149" s="244"/>
      <c r="D149" s="234" t="s">
        <v>599</v>
      </c>
      <c r="E149" s="245" t="s">
        <v>19</v>
      </c>
      <c r="F149" s="246" t="s">
        <v>1367</v>
      </c>
      <c r="G149" s="244"/>
      <c r="H149" s="247">
        <v>2</v>
      </c>
      <c r="I149" s="248"/>
      <c r="J149" s="244"/>
      <c r="K149" s="244"/>
      <c r="L149" s="249"/>
      <c r="M149" s="250"/>
      <c r="N149" s="251"/>
      <c r="O149" s="251"/>
      <c r="P149" s="251"/>
      <c r="Q149" s="251"/>
      <c r="R149" s="251"/>
      <c r="S149" s="251"/>
      <c r="T149" s="252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53" t="s">
        <v>599</v>
      </c>
      <c r="AU149" s="253" t="s">
        <v>81</v>
      </c>
      <c r="AV149" s="14" t="s">
        <v>81</v>
      </c>
      <c r="AW149" s="14" t="s">
        <v>33</v>
      </c>
      <c r="AX149" s="14" t="s">
        <v>72</v>
      </c>
      <c r="AY149" s="253" t="s">
        <v>156</v>
      </c>
    </row>
    <row r="150" spans="1:51" s="14" customFormat="1" ht="12">
      <c r="A150" s="14"/>
      <c r="B150" s="243"/>
      <c r="C150" s="244"/>
      <c r="D150" s="234" t="s">
        <v>599</v>
      </c>
      <c r="E150" s="245" t="s">
        <v>19</v>
      </c>
      <c r="F150" s="246" t="s">
        <v>1368</v>
      </c>
      <c r="G150" s="244"/>
      <c r="H150" s="247">
        <v>2</v>
      </c>
      <c r="I150" s="248"/>
      <c r="J150" s="244"/>
      <c r="K150" s="244"/>
      <c r="L150" s="249"/>
      <c r="M150" s="250"/>
      <c r="N150" s="251"/>
      <c r="O150" s="251"/>
      <c r="P150" s="251"/>
      <c r="Q150" s="251"/>
      <c r="R150" s="251"/>
      <c r="S150" s="251"/>
      <c r="T150" s="252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53" t="s">
        <v>599</v>
      </c>
      <c r="AU150" s="253" t="s">
        <v>81</v>
      </c>
      <c r="AV150" s="14" t="s">
        <v>81</v>
      </c>
      <c r="AW150" s="14" t="s">
        <v>33</v>
      </c>
      <c r="AX150" s="14" t="s">
        <v>72</v>
      </c>
      <c r="AY150" s="253" t="s">
        <v>156</v>
      </c>
    </row>
    <row r="151" spans="1:51" s="15" customFormat="1" ht="12">
      <c r="A151" s="15"/>
      <c r="B151" s="254"/>
      <c r="C151" s="255"/>
      <c r="D151" s="234" t="s">
        <v>599</v>
      </c>
      <c r="E151" s="256" t="s">
        <v>19</v>
      </c>
      <c r="F151" s="257" t="s">
        <v>603</v>
      </c>
      <c r="G151" s="255"/>
      <c r="H151" s="258">
        <v>4</v>
      </c>
      <c r="I151" s="259"/>
      <c r="J151" s="255"/>
      <c r="K151" s="255"/>
      <c r="L151" s="260"/>
      <c r="M151" s="261"/>
      <c r="N151" s="262"/>
      <c r="O151" s="262"/>
      <c r="P151" s="262"/>
      <c r="Q151" s="262"/>
      <c r="R151" s="262"/>
      <c r="S151" s="262"/>
      <c r="T151" s="263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T151" s="264" t="s">
        <v>599</v>
      </c>
      <c r="AU151" s="264" t="s">
        <v>81</v>
      </c>
      <c r="AV151" s="15" t="s">
        <v>164</v>
      </c>
      <c r="AW151" s="15" t="s">
        <v>33</v>
      </c>
      <c r="AX151" s="15" t="s">
        <v>79</v>
      </c>
      <c r="AY151" s="264" t="s">
        <v>156</v>
      </c>
    </row>
    <row r="152" spans="1:63" s="12" customFormat="1" ht="22.8" customHeight="1">
      <c r="A152" s="12"/>
      <c r="B152" s="197"/>
      <c r="C152" s="198"/>
      <c r="D152" s="199" t="s">
        <v>71</v>
      </c>
      <c r="E152" s="211" t="s">
        <v>540</v>
      </c>
      <c r="F152" s="211" t="s">
        <v>1369</v>
      </c>
      <c r="G152" s="198"/>
      <c r="H152" s="198"/>
      <c r="I152" s="201"/>
      <c r="J152" s="212">
        <f>BK152</f>
        <v>0</v>
      </c>
      <c r="K152" s="198"/>
      <c r="L152" s="203"/>
      <c r="M152" s="204"/>
      <c r="N152" s="205"/>
      <c r="O152" s="205"/>
      <c r="P152" s="206">
        <f>SUM(P153:P154)</f>
        <v>0</v>
      </c>
      <c r="Q152" s="205"/>
      <c r="R152" s="206">
        <f>SUM(R153:R154)</f>
        <v>0.011281399999999999</v>
      </c>
      <c r="S152" s="205"/>
      <c r="T152" s="207">
        <f>SUM(T153:T154)</f>
        <v>0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208" t="s">
        <v>79</v>
      </c>
      <c r="AT152" s="209" t="s">
        <v>71</v>
      </c>
      <c r="AU152" s="209" t="s">
        <v>79</v>
      </c>
      <c r="AY152" s="208" t="s">
        <v>156</v>
      </c>
      <c r="BK152" s="210">
        <f>SUM(BK153:BK154)</f>
        <v>0</v>
      </c>
    </row>
    <row r="153" spans="1:65" s="2" customFormat="1" ht="12">
      <c r="A153" s="39"/>
      <c r="B153" s="40"/>
      <c r="C153" s="213" t="s">
        <v>235</v>
      </c>
      <c r="D153" s="213" t="s">
        <v>159</v>
      </c>
      <c r="E153" s="214" t="s">
        <v>1370</v>
      </c>
      <c r="F153" s="215" t="s">
        <v>1371</v>
      </c>
      <c r="G153" s="216" t="s">
        <v>162</v>
      </c>
      <c r="H153" s="217">
        <v>86.78</v>
      </c>
      <c r="I153" s="218"/>
      <c r="J153" s="219">
        <f>ROUND(I153*H153,2)</f>
        <v>0</v>
      </c>
      <c r="K153" s="215" t="s">
        <v>163</v>
      </c>
      <c r="L153" s="45"/>
      <c r="M153" s="220" t="s">
        <v>19</v>
      </c>
      <c r="N153" s="221" t="s">
        <v>43</v>
      </c>
      <c r="O153" s="85"/>
      <c r="P153" s="222">
        <f>O153*H153</f>
        <v>0</v>
      </c>
      <c r="Q153" s="222">
        <v>0.00013</v>
      </c>
      <c r="R153" s="222">
        <f>Q153*H153</f>
        <v>0.011281399999999999</v>
      </c>
      <c r="S153" s="222">
        <v>0</v>
      </c>
      <c r="T153" s="223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24" t="s">
        <v>164</v>
      </c>
      <c r="AT153" s="224" t="s">
        <v>159</v>
      </c>
      <c r="AU153" s="224" t="s">
        <v>81</v>
      </c>
      <c r="AY153" s="18" t="s">
        <v>156</v>
      </c>
      <c r="BE153" s="225">
        <f>IF(N153="základní",J153,0)</f>
        <v>0</v>
      </c>
      <c r="BF153" s="225">
        <f>IF(N153="snížená",J153,0)</f>
        <v>0</v>
      </c>
      <c r="BG153" s="225">
        <f>IF(N153="zákl. přenesená",J153,0)</f>
        <v>0</v>
      </c>
      <c r="BH153" s="225">
        <f>IF(N153="sníž. přenesená",J153,0)</f>
        <v>0</v>
      </c>
      <c r="BI153" s="225">
        <f>IF(N153="nulová",J153,0)</f>
        <v>0</v>
      </c>
      <c r="BJ153" s="18" t="s">
        <v>79</v>
      </c>
      <c r="BK153" s="225">
        <f>ROUND(I153*H153,2)</f>
        <v>0</v>
      </c>
      <c r="BL153" s="18" t="s">
        <v>164</v>
      </c>
      <c r="BM153" s="224" t="s">
        <v>1372</v>
      </c>
    </row>
    <row r="154" spans="1:51" s="14" customFormat="1" ht="12">
      <c r="A154" s="14"/>
      <c r="B154" s="243"/>
      <c r="C154" s="244"/>
      <c r="D154" s="234" t="s">
        <v>599</v>
      </c>
      <c r="E154" s="245" t="s">
        <v>19</v>
      </c>
      <c r="F154" s="246" t="s">
        <v>1347</v>
      </c>
      <c r="G154" s="244"/>
      <c r="H154" s="247">
        <v>86.78</v>
      </c>
      <c r="I154" s="248"/>
      <c r="J154" s="244"/>
      <c r="K154" s="244"/>
      <c r="L154" s="249"/>
      <c r="M154" s="250"/>
      <c r="N154" s="251"/>
      <c r="O154" s="251"/>
      <c r="P154" s="251"/>
      <c r="Q154" s="251"/>
      <c r="R154" s="251"/>
      <c r="S154" s="251"/>
      <c r="T154" s="252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53" t="s">
        <v>599</v>
      </c>
      <c r="AU154" s="253" t="s">
        <v>81</v>
      </c>
      <c r="AV154" s="14" t="s">
        <v>81</v>
      </c>
      <c r="AW154" s="14" t="s">
        <v>33</v>
      </c>
      <c r="AX154" s="14" t="s">
        <v>79</v>
      </c>
      <c r="AY154" s="253" t="s">
        <v>156</v>
      </c>
    </row>
    <row r="155" spans="1:63" s="12" customFormat="1" ht="22.8" customHeight="1">
      <c r="A155" s="12"/>
      <c r="B155" s="197"/>
      <c r="C155" s="198"/>
      <c r="D155" s="199" t="s">
        <v>71</v>
      </c>
      <c r="E155" s="211" t="s">
        <v>228</v>
      </c>
      <c r="F155" s="211" t="s">
        <v>229</v>
      </c>
      <c r="G155" s="198"/>
      <c r="H155" s="198"/>
      <c r="I155" s="201"/>
      <c r="J155" s="212">
        <f>BK155</f>
        <v>0</v>
      </c>
      <c r="K155" s="198"/>
      <c r="L155" s="203"/>
      <c r="M155" s="204"/>
      <c r="N155" s="205"/>
      <c r="O155" s="205"/>
      <c r="P155" s="206">
        <f>SUM(P156:P160)</f>
        <v>0</v>
      </c>
      <c r="Q155" s="205"/>
      <c r="R155" s="206">
        <f>SUM(R156:R160)</f>
        <v>0</v>
      </c>
      <c r="S155" s="205"/>
      <c r="T155" s="207">
        <f>SUM(T156:T160)</f>
        <v>0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208" t="s">
        <v>79</v>
      </c>
      <c r="AT155" s="209" t="s">
        <v>71</v>
      </c>
      <c r="AU155" s="209" t="s">
        <v>79</v>
      </c>
      <c r="AY155" s="208" t="s">
        <v>156</v>
      </c>
      <c r="BK155" s="210">
        <f>SUM(BK156:BK160)</f>
        <v>0</v>
      </c>
    </row>
    <row r="156" spans="1:65" s="2" customFormat="1" ht="12">
      <c r="A156" s="39"/>
      <c r="B156" s="40"/>
      <c r="C156" s="213" t="s">
        <v>239</v>
      </c>
      <c r="D156" s="213" t="s">
        <v>159</v>
      </c>
      <c r="E156" s="214" t="s">
        <v>1373</v>
      </c>
      <c r="F156" s="215" t="s">
        <v>1374</v>
      </c>
      <c r="G156" s="216" t="s">
        <v>233</v>
      </c>
      <c r="H156" s="217">
        <v>5.876</v>
      </c>
      <c r="I156" s="218"/>
      <c r="J156" s="219">
        <f>ROUND(I156*H156,2)</f>
        <v>0</v>
      </c>
      <c r="K156" s="215" t="s">
        <v>163</v>
      </c>
      <c r="L156" s="45"/>
      <c r="M156" s="220" t="s">
        <v>19</v>
      </c>
      <c r="N156" s="221" t="s">
        <v>43</v>
      </c>
      <c r="O156" s="85"/>
      <c r="P156" s="222">
        <f>O156*H156</f>
        <v>0</v>
      </c>
      <c r="Q156" s="222">
        <v>0</v>
      </c>
      <c r="R156" s="222">
        <f>Q156*H156</f>
        <v>0</v>
      </c>
      <c r="S156" s="222">
        <v>0</v>
      </c>
      <c r="T156" s="223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24" t="s">
        <v>164</v>
      </c>
      <c r="AT156" s="224" t="s">
        <v>159</v>
      </c>
      <c r="AU156" s="224" t="s">
        <v>81</v>
      </c>
      <c r="AY156" s="18" t="s">
        <v>156</v>
      </c>
      <c r="BE156" s="225">
        <f>IF(N156="základní",J156,0)</f>
        <v>0</v>
      </c>
      <c r="BF156" s="225">
        <f>IF(N156="snížená",J156,0)</f>
        <v>0</v>
      </c>
      <c r="BG156" s="225">
        <f>IF(N156="zákl. přenesená",J156,0)</f>
        <v>0</v>
      </c>
      <c r="BH156" s="225">
        <f>IF(N156="sníž. přenesená",J156,0)</f>
        <v>0</v>
      </c>
      <c r="BI156" s="225">
        <f>IF(N156="nulová",J156,0)</f>
        <v>0</v>
      </c>
      <c r="BJ156" s="18" t="s">
        <v>79</v>
      </c>
      <c r="BK156" s="225">
        <f>ROUND(I156*H156,2)</f>
        <v>0</v>
      </c>
      <c r="BL156" s="18" t="s">
        <v>164</v>
      </c>
      <c r="BM156" s="224" t="s">
        <v>1375</v>
      </c>
    </row>
    <row r="157" spans="1:65" s="2" customFormat="1" ht="33" customHeight="1">
      <c r="A157" s="39"/>
      <c r="B157" s="40"/>
      <c r="C157" s="213" t="s">
        <v>7</v>
      </c>
      <c r="D157" s="213" t="s">
        <v>159</v>
      </c>
      <c r="E157" s="214" t="s">
        <v>240</v>
      </c>
      <c r="F157" s="215" t="s">
        <v>241</v>
      </c>
      <c r="G157" s="216" t="s">
        <v>233</v>
      </c>
      <c r="H157" s="217">
        <v>5.876</v>
      </c>
      <c r="I157" s="218"/>
      <c r="J157" s="219">
        <f>ROUND(I157*H157,2)</f>
        <v>0</v>
      </c>
      <c r="K157" s="215" t="s">
        <v>163</v>
      </c>
      <c r="L157" s="45"/>
      <c r="M157" s="220" t="s">
        <v>19</v>
      </c>
      <c r="N157" s="221" t="s">
        <v>43</v>
      </c>
      <c r="O157" s="85"/>
      <c r="P157" s="222">
        <f>O157*H157</f>
        <v>0</v>
      </c>
      <c r="Q157" s="222">
        <v>0</v>
      </c>
      <c r="R157" s="222">
        <f>Q157*H157</f>
        <v>0</v>
      </c>
      <c r="S157" s="222">
        <v>0</v>
      </c>
      <c r="T157" s="223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24" t="s">
        <v>164</v>
      </c>
      <c r="AT157" s="224" t="s">
        <v>159</v>
      </c>
      <c r="AU157" s="224" t="s">
        <v>81</v>
      </c>
      <c r="AY157" s="18" t="s">
        <v>156</v>
      </c>
      <c r="BE157" s="225">
        <f>IF(N157="základní",J157,0)</f>
        <v>0</v>
      </c>
      <c r="BF157" s="225">
        <f>IF(N157="snížená",J157,0)</f>
        <v>0</v>
      </c>
      <c r="BG157" s="225">
        <f>IF(N157="zákl. přenesená",J157,0)</f>
        <v>0</v>
      </c>
      <c r="BH157" s="225">
        <f>IF(N157="sníž. přenesená",J157,0)</f>
        <v>0</v>
      </c>
      <c r="BI157" s="225">
        <f>IF(N157="nulová",J157,0)</f>
        <v>0</v>
      </c>
      <c r="BJ157" s="18" t="s">
        <v>79</v>
      </c>
      <c r="BK157" s="225">
        <f>ROUND(I157*H157,2)</f>
        <v>0</v>
      </c>
      <c r="BL157" s="18" t="s">
        <v>164</v>
      </c>
      <c r="BM157" s="224" t="s">
        <v>1376</v>
      </c>
    </row>
    <row r="158" spans="1:65" s="2" customFormat="1" ht="44.25" customHeight="1">
      <c r="A158" s="39"/>
      <c r="B158" s="40"/>
      <c r="C158" s="213" t="s">
        <v>173</v>
      </c>
      <c r="D158" s="213" t="s">
        <v>159</v>
      </c>
      <c r="E158" s="214" t="s">
        <v>243</v>
      </c>
      <c r="F158" s="215" t="s">
        <v>244</v>
      </c>
      <c r="G158" s="216" t="s">
        <v>233</v>
      </c>
      <c r="H158" s="217">
        <v>111.644</v>
      </c>
      <c r="I158" s="218"/>
      <c r="J158" s="219">
        <f>ROUND(I158*H158,2)</f>
        <v>0</v>
      </c>
      <c r="K158" s="215" t="s">
        <v>163</v>
      </c>
      <c r="L158" s="45"/>
      <c r="M158" s="220" t="s">
        <v>19</v>
      </c>
      <c r="N158" s="221" t="s">
        <v>43</v>
      </c>
      <c r="O158" s="85"/>
      <c r="P158" s="222">
        <f>O158*H158</f>
        <v>0</v>
      </c>
      <c r="Q158" s="222">
        <v>0</v>
      </c>
      <c r="R158" s="222">
        <f>Q158*H158</f>
        <v>0</v>
      </c>
      <c r="S158" s="222">
        <v>0</v>
      </c>
      <c r="T158" s="223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24" t="s">
        <v>164</v>
      </c>
      <c r="AT158" s="224" t="s">
        <v>159</v>
      </c>
      <c r="AU158" s="224" t="s">
        <v>81</v>
      </c>
      <c r="AY158" s="18" t="s">
        <v>156</v>
      </c>
      <c r="BE158" s="225">
        <f>IF(N158="základní",J158,0)</f>
        <v>0</v>
      </c>
      <c r="BF158" s="225">
        <f>IF(N158="snížená",J158,0)</f>
        <v>0</v>
      </c>
      <c r="BG158" s="225">
        <f>IF(N158="zákl. přenesená",J158,0)</f>
        <v>0</v>
      </c>
      <c r="BH158" s="225">
        <f>IF(N158="sníž. přenesená",J158,0)</f>
        <v>0</v>
      </c>
      <c r="BI158" s="225">
        <f>IF(N158="nulová",J158,0)</f>
        <v>0</v>
      </c>
      <c r="BJ158" s="18" t="s">
        <v>79</v>
      </c>
      <c r="BK158" s="225">
        <f>ROUND(I158*H158,2)</f>
        <v>0</v>
      </c>
      <c r="BL158" s="18" t="s">
        <v>164</v>
      </c>
      <c r="BM158" s="224" t="s">
        <v>1377</v>
      </c>
    </row>
    <row r="159" spans="1:51" s="14" customFormat="1" ht="12">
      <c r="A159" s="14"/>
      <c r="B159" s="243"/>
      <c r="C159" s="244"/>
      <c r="D159" s="234" t="s">
        <v>599</v>
      </c>
      <c r="E159" s="245" t="s">
        <v>19</v>
      </c>
      <c r="F159" s="246" t="s">
        <v>1378</v>
      </c>
      <c r="G159" s="244"/>
      <c r="H159" s="247">
        <v>111.644</v>
      </c>
      <c r="I159" s="248"/>
      <c r="J159" s="244"/>
      <c r="K159" s="244"/>
      <c r="L159" s="249"/>
      <c r="M159" s="250"/>
      <c r="N159" s="251"/>
      <c r="O159" s="251"/>
      <c r="P159" s="251"/>
      <c r="Q159" s="251"/>
      <c r="R159" s="251"/>
      <c r="S159" s="251"/>
      <c r="T159" s="252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53" t="s">
        <v>599</v>
      </c>
      <c r="AU159" s="253" t="s">
        <v>81</v>
      </c>
      <c r="AV159" s="14" t="s">
        <v>81</v>
      </c>
      <c r="AW159" s="14" t="s">
        <v>33</v>
      </c>
      <c r="AX159" s="14" t="s">
        <v>79</v>
      </c>
      <c r="AY159" s="253" t="s">
        <v>156</v>
      </c>
    </row>
    <row r="160" spans="1:65" s="2" customFormat="1" ht="44.25" customHeight="1">
      <c r="A160" s="39"/>
      <c r="B160" s="40"/>
      <c r="C160" s="213" t="s">
        <v>251</v>
      </c>
      <c r="D160" s="213" t="s">
        <v>159</v>
      </c>
      <c r="E160" s="214" t="s">
        <v>639</v>
      </c>
      <c r="F160" s="215" t="s">
        <v>640</v>
      </c>
      <c r="G160" s="216" t="s">
        <v>233</v>
      </c>
      <c r="H160" s="217">
        <v>5.876</v>
      </c>
      <c r="I160" s="218"/>
      <c r="J160" s="219">
        <f>ROUND(I160*H160,2)</f>
        <v>0</v>
      </c>
      <c r="K160" s="215" t="s">
        <v>163</v>
      </c>
      <c r="L160" s="45"/>
      <c r="M160" s="220" t="s">
        <v>19</v>
      </c>
      <c r="N160" s="221" t="s">
        <v>43</v>
      </c>
      <c r="O160" s="85"/>
      <c r="P160" s="222">
        <f>O160*H160</f>
        <v>0</v>
      </c>
      <c r="Q160" s="222">
        <v>0</v>
      </c>
      <c r="R160" s="222">
        <f>Q160*H160</f>
        <v>0</v>
      </c>
      <c r="S160" s="222">
        <v>0</v>
      </c>
      <c r="T160" s="223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24" t="s">
        <v>164</v>
      </c>
      <c r="AT160" s="224" t="s">
        <v>159</v>
      </c>
      <c r="AU160" s="224" t="s">
        <v>81</v>
      </c>
      <c r="AY160" s="18" t="s">
        <v>156</v>
      </c>
      <c r="BE160" s="225">
        <f>IF(N160="základní",J160,0)</f>
        <v>0</v>
      </c>
      <c r="BF160" s="225">
        <f>IF(N160="snížená",J160,0)</f>
        <v>0</v>
      </c>
      <c r="BG160" s="225">
        <f>IF(N160="zákl. přenesená",J160,0)</f>
        <v>0</v>
      </c>
      <c r="BH160" s="225">
        <f>IF(N160="sníž. přenesená",J160,0)</f>
        <v>0</v>
      </c>
      <c r="BI160" s="225">
        <f>IF(N160="nulová",J160,0)</f>
        <v>0</v>
      </c>
      <c r="BJ160" s="18" t="s">
        <v>79</v>
      </c>
      <c r="BK160" s="225">
        <f>ROUND(I160*H160,2)</f>
        <v>0</v>
      </c>
      <c r="BL160" s="18" t="s">
        <v>164</v>
      </c>
      <c r="BM160" s="224" t="s">
        <v>1379</v>
      </c>
    </row>
    <row r="161" spans="1:63" s="12" customFormat="1" ht="22.8" customHeight="1">
      <c r="A161" s="12"/>
      <c r="B161" s="197"/>
      <c r="C161" s="198"/>
      <c r="D161" s="199" t="s">
        <v>71</v>
      </c>
      <c r="E161" s="211" t="s">
        <v>249</v>
      </c>
      <c r="F161" s="211" t="s">
        <v>250</v>
      </c>
      <c r="G161" s="198"/>
      <c r="H161" s="198"/>
      <c r="I161" s="201"/>
      <c r="J161" s="212">
        <f>BK161</f>
        <v>0</v>
      </c>
      <c r="K161" s="198"/>
      <c r="L161" s="203"/>
      <c r="M161" s="204"/>
      <c r="N161" s="205"/>
      <c r="O161" s="205"/>
      <c r="P161" s="206">
        <f>P162</f>
        <v>0</v>
      </c>
      <c r="Q161" s="205"/>
      <c r="R161" s="206">
        <f>R162</f>
        <v>0</v>
      </c>
      <c r="S161" s="205"/>
      <c r="T161" s="207">
        <f>T162</f>
        <v>0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208" t="s">
        <v>79</v>
      </c>
      <c r="AT161" s="209" t="s">
        <v>71</v>
      </c>
      <c r="AU161" s="209" t="s">
        <v>79</v>
      </c>
      <c r="AY161" s="208" t="s">
        <v>156</v>
      </c>
      <c r="BK161" s="210">
        <f>BK162</f>
        <v>0</v>
      </c>
    </row>
    <row r="162" spans="1:65" s="2" customFormat="1" ht="55.5" customHeight="1">
      <c r="A162" s="39"/>
      <c r="B162" s="40"/>
      <c r="C162" s="213" t="s">
        <v>176</v>
      </c>
      <c r="D162" s="213" t="s">
        <v>159</v>
      </c>
      <c r="E162" s="214" t="s">
        <v>1380</v>
      </c>
      <c r="F162" s="215" t="s">
        <v>1381</v>
      </c>
      <c r="G162" s="216" t="s">
        <v>233</v>
      </c>
      <c r="H162" s="217">
        <v>1.251</v>
      </c>
      <c r="I162" s="218"/>
      <c r="J162" s="219">
        <f>ROUND(I162*H162,2)</f>
        <v>0</v>
      </c>
      <c r="K162" s="215" t="s">
        <v>163</v>
      </c>
      <c r="L162" s="45"/>
      <c r="M162" s="220" t="s">
        <v>19</v>
      </c>
      <c r="N162" s="221" t="s">
        <v>43</v>
      </c>
      <c r="O162" s="85"/>
      <c r="P162" s="222">
        <f>O162*H162</f>
        <v>0</v>
      </c>
      <c r="Q162" s="222">
        <v>0</v>
      </c>
      <c r="R162" s="222">
        <f>Q162*H162</f>
        <v>0</v>
      </c>
      <c r="S162" s="222">
        <v>0</v>
      </c>
      <c r="T162" s="223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24" t="s">
        <v>164</v>
      </c>
      <c r="AT162" s="224" t="s">
        <v>159</v>
      </c>
      <c r="AU162" s="224" t="s">
        <v>81</v>
      </c>
      <c r="AY162" s="18" t="s">
        <v>156</v>
      </c>
      <c r="BE162" s="225">
        <f>IF(N162="základní",J162,0)</f>
        <v>0</v>
      </c>
      <c r="BF162" s="225">
        <f>IF(N162="snížená",J162,0)</f>
        <v>0</v>
      </c>
      <c r="BG162" s="225">
        <f>IF(N162="zákl. přenesená",J162,0)</f>
        <v>0</v>
      </c>
      <c r="BH162" s="225">
        <f>IF(N162="sníž. přenesená",J162,0)</f>
        <v>0</v>
      </c>
      <c r="BI162" s="225">
        <f>IF(N162="nulová",J162,0)</f>
        <v>0</v>
      </c>
      <c r="BJ162" s="18" t="s">
        <v>79</v>
      </c>
      <c r="BK162" s="225">
        <f>ROUND(I162*H162,2)</f>
        <v>0</v>
      </c>
      <c r="BL162" s="18" t="s">
        <v>164</v>
      </c>
      <c r="BM162" s="224" t="s">
        <v>1382</v>
      </c>
    </row>
    <row r="163" spans="1:63" s="12" customFormat="1" ht="25.9" customHeight="1">
      <c r="A163" s="12"/>
      <c r="B163" s="197"/>
      <c r="C163" s="198"/>
      <c r="D163" s="199" t="s">
        <v>71</v>
      </c>
      <c r="E163" s="200" t="s">
        <v>255</v>
      </c>
      <c r="F163" s="200" t="s">
        <v>256</v>
      </c>
      <c r="G163" s="198"/>
      <c r="H163" s="198"/>
      <c r="I163" s="201"/>
      <c r="J163" s="202">
        <f>BK163</f>
        <v>0</v>
      </c>
      <c r="K163" s="198"/>
      <c r="L163" s="203"/>
      <c r="M163" s="204"/>
      <c r="N163" s="205"/>
      <c r="O163" s="205"/>
      <c r="P163" s="206">
        <f>P164+P174+P191+P195+P211+P229+P240+P246+P274+P281</f>
        <v>0</v>
      </c>
      <c r="Q163" s="205"/>
      <c r="R163" s="206">
        <f>R164+R174+R191+R195+R211+R229+R240+R246+R274+R281</f>
        <v>0.9276699</v>
      </c>
      <c r="S163" s="205"/>
      <c r="T163" s="207">
        <f>T164+T174+T191+T195+T211+T229+T240+T246+T274+T281</f>
        <v>0.16916925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R163" s="208" t="s">
        <v>81</v>
      </c>
      <c r="AT163" s="209" t="s">
        <v>71</v>
      </c>
      <c r="AU163" s="209" t="s">
        <v>72</v>
      </c>
      <c r="AY163" s="208" t="s">
        <v>156</v>
      </c>
      <c r="BK163" s="210">
        <f>BK164+BK174+BK191+BK195+BK211+BK229+BK240+BK246+BK274+BK281</f>
        <v>0</v>
      </c>
    </row>
    <row r="164" spans="1:63" s="12" customFormat="1" ht="22.8" customHeight="1">
      <c r="A164" s="12"/>
      <c r="B164" s="197"/>
      <c r="C164" s="198"/>
      <c r="D164" s="199" t="s">
        <v>71</v>
      </c>
      <c r="E164" s="211" t="s">
        <v>643</v>
      </c>
      <c r="F164" s="211" t="s">
        <v>644</v>
      </c>
      <c r="G164" s="198"/>
      <c r="H164" s="198"/>
      <c r="I164" s="201"/>
      <c r="J164" s="212">
        <f>BK164</f>
        <v>0</v>
      </c>
      <c r="K164" s="198"/>
      <c r="L164" s="203"/>
      <c r="M164" s="204"/>
      <c r="N164" s="205"/>
      <c r="O164" s="205"/>
      <c r="P164" s="206">
        <f>SUM(P165:P173)</f>
        <v>0</v>
      </c>
      <c r="Q164" s="205"/>
      <c r="R164" s="206">
        <f>SUM(R165:R173)</f>
        <v>0.00141</v>
      </c>
      <c r="S164" s="205"/>
      <c r="T164" s="207">
        <f>SUM(T165:T173)</f>
        <v>0.0021</v>
      </c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R164" s="208" t="s">
        <v>81</v>
      </c>
      <c r="AT164" s="209" t="s">
        <v>71</v>
      </c>
      <c r="AU164" s="209" t="s">
        <v>79</v>
      </c>
      <c r="AY164" s="208" t="s">
        <v>156</v>
      </c>
      <c r="BK164" s="210">
        <f>SUM(BK165:BK173)</f>
        <v>0</v>
      </c>
    </row>
    <row r="165" spans="1:65" s="2" customFormat="1" ht="12">
      <c r="A165" s="39"/>
      <c r="B165" s="40"/>
      <c r="C165" s="213" t="s">
        <v>262</v>
      </c>
      <c r="D165" s="213" t="s">
        <v>159</v>
      </c>
      <c r="E165" s="214" t="s">
        <v>645</v>
      </c>
      <c r="F165" s="215" t="s">
        <v>646</v>
      </c>
      <c r="G165" s="216" t="s">
        <v>207</v>
      </c>
      <c r="H165" s="217">
        <v>1</v>
      </c>
      <c r="I165" s="218"/>
      <c r="J165" s="219">
        <f>ROUND(I165*H165,2)</f>
        <v>0</v>
      </c>
      <c r="K165" s="215" t="s">
        <v>163</v>
      </c>
      <c r="L165" s="45"/>
      <c r="M165" s="220" t="s">
        <v>19</v>
      </c>
      <c r="N165" s="221" t="s">
        <v>43</v>
      </c>
      <c r="O165" s="85"/>
      <c r="P165" s="222">
        <f>O165*H165</f>
        <v>0</v>
      </c>
      <c r="Q165" s="222">
        <v>0</v>
      </c>
      <c r="R165" s="222">
        <f>Q165*H165</f>
        <v>0</v>
      </c>
      <c r="S165" s="222">
        <v>0.0021</v>
      </c>
      <c r="T165" s="223">
        <f>S165*H165</f>
        <v>0.0021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24" t="s">
        <v>219</v>
      </c>
      <c r="AT165" s="224" t="s">
        <v>159</v>
      </c>
      <c r="AU165" s="224" t="s">
        <v>81</v>
      </c>
      <c r="AY165" s="18" t="s">
        <v>156</v>
      </c>
      <c r="BE165" s="225">
        <f>IF(N165="základní",J165,0)</f>
        <v>0</v>
      </c>
      <c r="BF165" s="225">
        <f>IF(N165="snížená",J165,0)</f>
        <v>0</v>
      </c>
      <c r="BG165" s="225">
        <f>IF(N165="zákl. přenesená",J165,0)</f>
        <v>0</v>
      </c>
      <c r="BH165" s="225">
        <f>IF(N165="sníž. přenesená",J165,0)</f>
        <v>0</v>
      </c>
      <c r="BI165" s="225">
        <f>IF(N165="nulová",J165,0)</f>
        <v>0</v>
      </c>
      <c r="BJ165" s="18" t="s">
        <v>79</v>
      </c>
      <c r="BK165" s="225">
        <f>ROUND(I165*H165,2)</f>
        <v>0</v>
      </c>
      <c r="BL165" s="18" t="s">
        <v>219</v>
      </c>
      <c r="BM165" s="224" t="s">
        <v>1383</v>
      </c>
    </row>
    <row r="166" spans="1:51" s="14" customFormat="1" ht="12">
      <c r="A166" s="14"/>
      <c r="B166" s="243"/>
      <c r="C166" s="244"/>
      <c r="D166" s="234" t="s">
        <v>599</v>
      </c>
      <c r="E166" s="245" t="s">
        <v>19</v>
      </c>
      <c r="F166" s="246" t="s">
        <v>1384</v>
      </c>
      <c r="G166" s="244"/>
      <c r="H166" s="247">
        <v>1</v>
      </c>
      <c r="I166" s="248"/>
      <c r="J166" s="244"/>
      <c r="K166" s="244"/>
      <c r="L166" s="249"/>
      <c r="M166" s="250"/>
      <c r="N166" s="251"/>
      <c r="O166" s="251"/>
      <c r="P166" s="251"/>
      <c r="Q166" s="251"/>
      <c r="R166" s="251"/>
      <c r="S166" s="251"/>
      <c r="T166" s="252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53" t="s">
        <v>599</v>
      </c>
      <c r="AU166" s="253" t="s">
        <v>81</v>
      </c>
      <c r="AV166" s="14" t="s">
        <v>81</v>
      </c>
      <c r="AW166" s="14" t="s">
        <v>33</v>
      </c>
      <c r="AX166" s="14" t="s">
        <v>79</v>
      </c>
      <c r="AY166" s="253" t="s">
        <v>156</v>
      </c>
    </row>
    <row r="167" spans="1:65" s="2" customFormat="1" ht="12">
      <c r="A167" s="39"/>
      <c r="B167" s="40"/>
      <c r="C167" s="213" t="s">
        <v>180</v>
      </c>
      <c r="D167" s="213" t="s">
        <v>159</v>
      </c>
      <c r="E167" s="214" t="s">
        <v>1385</v>
      </c>
      <c r="F167" s="215" t="s">
        <v>1386</v>
      </c>
      <c r="G167" s="216" t="s">
        <v>172</v>
      </c>
      <c r="H167" s="217">
        <v>1</v>
      </c>
      <c r="I167" s="218"/>
      <c r="J167" s="219">
        <f>ROUND(I167*H167,2)</f>
        <v>0</v>
      </c>
      <c r="K167" s="215" t="s">
        <v>163</v>
      </c>
      <c r="L167" s="45"/>
      <c r="M167" s="220" t="s">
        <v>19</v>
      </c>
      <c r="N167" s="221" t="s">
        <v>43</v>
      </c>
      <c r="O167" s="85"/>
      <c r="P167" s="222">
        <f>O167*H167</f>
        <v>0</v>
      </c>
      <c r="Q167" s="222">
        <v>0.00031</v>
      </c>
      <c r="R167" s="222">
        <f>Q167*H167</f>
        <v>0.00031</v>
      </c>
      <c r="S167" s="222">
        <v>0</v>
      </c>
      <c r="T167" s="223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24" t="s">
        <v>219</v>
      </c>
      <c r="AT167" s="224" t="s">
        <v>159</v>
      </c>
      <c r="AU167" s="224" t="s">
        <v>81</v>
      </c>
      <c r="AY167" s="18" t="s">
        <v>156</v>
      </c>
      <c r="BE167" s="225">
        <f>IF(N167="základní",J167,0)</f>
        <v>0</v>
      </c>
      <c r="BF167" s="225">
        <f>IF(N167="snížená",J167,0)</f>
        <v>0</v>
      </c>
      <c r="BG167" s="225">
        <f>IF(N167="zákl. přenesená",J167,0)</f>
        <v>0</v>
      </c>
      <c r="BH167" s="225">
        <f>IF(N167="sníž. přenesená",J167,0)</f>
        <v>0</v>
      </c>
      <c r="BI167" s="225">
        <f>IF(N167="nulová",J167,0)</f>
        <v>0</v>
      </c>
      <c r="BJ167" s="18" t="s">
        <v>79</v>
      </c>
      <c r="BK167" s="225">
        <f>ROUND(I167*H167,2)</f>
        <v>0</v>
      </c>
      <c r="BL167" s="18" t="s">
        <v>219</v>
      </c>
      <c r="BM167" s="224" t="s">
        <v>1387</v>
      </c>
    </row>
    <row r="168" spans="1:51" s="14" customFormat="1" ht="12">
      <c r="A168" s="14"/>
      <c r="B168" s="243"/>
      <c r="C168" s="244"/>
      <c r="D168" s="234" t="s">
        <v>599</v>
      </c>
      <c r="E168" s="245" t="s">
        <v>19</v>
      </c>
      <c r="F168" s="246" t="s">
        <v>1388</v>
      </c>
      <c r="G168" s="244"/>
      <c r="H168" s="247">
        <v>1</v>
      </c>
      <c r="I168" s="248"/>
      <c r="J168" s="244"/>
      <c r="K168" s="244"/>
      <c r="L168" s="249"/>
      <c r="M168" s="250"/>
      <c r="N168" s="251"/>
      <c r="O168" s="251"/>
      <c r="P168" s="251"/>
      <c r="Q168" s="251"/>
      <c r="R168" s="251"/>
      <c r="S168" s="251"/>
      <c r="T168" s="252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53" t="s">
        <v>599</v>
      </c>
      <c r="AU168" s="253" t="s">
        <v>81</v>
      </c>
      <c r="AV168" s="14" t="s">
        <v>81</v>
      </c>
      <c r="AW168" s="14" t="s">
        <v>33</v>
      </c>
      <c r="AX168" s="14" t="s">
        <v>79</v>
      </c>
      <c r="AY168" s="253" t="s">
        <v>156</v>
      </c>
    </row>
    <row r="169" spans="1:65" s="2" customFormat="1" ht="21.75" customHeight="1">
      <c r="A169" s="39"/>
      <c r="B169" s="40"/>
      <c r="C169" s="213" t="s">
        <v>269</v>
      </c>
      <c r="D169" s="213" t="s">
        <v>159</v>
      </c>
      <c r="E169" s="214" t="s">
        <v>648</v>
      </c>
      <c r="F169" s="215" t="s">
        <v>649</v>
      </c>
      <c r="G169" s="216" t="s">
        <v>207</v>
      </c>
      <c r="H169" s="217">
        <v>2</v>
      </c>
      <c r="I169" s="218"/>
      <c r="J169" s="219">
        <f>ROUND(I169*H169,2)</f>
        <v>0</v>
      </c>
      <c r="K169" s="215" t="s">
        <v>163</v>
      </c>
      <c r="L169" s="45"/>
      <c r="M169" s="220" t="s">
        <v>19</v>
      </c>
      <c r="N169" s="221" t="s">
        <v>43</v>
      </c>
      <c r="O169" s="85"/>
      <c r="P169" s="222">
        <f>O169*H169</f>
        <v>0</v>
      </c>
      <c r="Q169" s="222">
        <v>0.00048</v>
      </c>
      <c r="R169" s="222">
        <f>Q169*H169</f>
        <v>0.00096</v>
      </c>
      <c r="S169" s="222">
        <v>0</v>
      </c>
      <c r="T169" s="223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24" t="s">
        <v>219</v>
      </c>
      <c r="AT169" s="224" t="s">
        <v>159</v>
      </c>
      <c r="AU169" s="224" t="s">
        <v>81</v>
      </c>
      <c r="AY169" s="18" t="s">
        <v>156</v>
      </c>
      <c r="BE169" s="225">
        <f>IF(N169="základní",J169,0)</f>
        <v>0</v>
      </c>
      <c r="BF169" s="225">
        <f>IF(N169="snížená",J169,0)</f>
        <v>0</v>
      </c>
      <c r="BG169" s="225">
        <f>IF(N169="zákl. přenesená",J169,0)</f>
        <v>0</v>
      </c>
      <c r="BH169" s="225">
        <f>IF(N169="sníž. přenesená",J169,0)</f>
        <v>0</v>
      </c>
      <c r="BI169" s="225">
        <f>IF(N169="nulová",J169,0)</f>
        <v>0</v>
      </c>
      <c r="BJ169" s="18" t="s">
        <v>79</v>
      </c>
      <c r="BK169" s="225">
        <f>ROUND(I169*H169,2)</f>
        <v>0</v>
      </c>
      <c r="BL169" s="18" t="s">
        <v>219</v>
      </c>
      <c r="BM169" s="224" t="s">
        <v>1389</v>
      </c>
    </row>
    <row r="170" spans="1:51" s="14" customFormat="1" ht="12">
      <c r="A170" s="14"/>
      <c r="B170" s="243"/>
      <c r="C170" s="244"/>
      <c r="D170" s="234" t="s">
        <v>599</v>
      </c>
      <c r="E170" s="245" t="s">
        <v>19</v>
      </c>
      <c r="F170" s="246" t="s">
        <v>1390</v>
      </c>
      <c r="G170" s="244"/>
      <c r="H170" s="247">
        <v>2</v>
      </c>
      <c r="I170" s="248"/>
      <c r="J170" s="244"/>
      <c r="K170" s="244"/>
      <c r="L170" s="249"/>
      <c r="M170" s="250"/>
      <c r="N170" s="251"/>
      <c r="O170" s="251"/>
      <c r="P170" s="251"/>
      <c r="Q170" s="251"/>
      <c r="R170" s="251"/>
      <c r="S170" s="251"/>
      <c r="T170" s="252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53" t="s">
        <v>599</v>
      </c>
      <c r="AU170" s="253" t="s">
        <v>81</v>
      </c>
      <c r="AV170" s="14" t="s">
        <v>81</v>
      </c>
      <c r="AW170" s="14" t="s">
        <v>33</v>
      </c>
      <c r="AX170" s="14" t="s">
        <v>79</v>
      </c>
      <c r="AY170" s="253" t="s">
        <v>156</v>
      </c>
    </row>
    <row r="171" spans="1:65" s="2" customFormat="1" ht="21.75" customHeight="1">
      <c r="A171" s="39"/>
      <c r="B171" s="40"/>
      <c r="C171" s="265" t="s">
        <v>183</v>
      </c>
      <c r="D171" s="265" t="s">
        <v>709</v>
      </c>
      <c r="E171" s="266" t="s">
        <v>1391</v>
      </c>
      <c r="F171" s="267" t="s">
        <v>1392</v>
      </c>
      <c r="G171" s="268" t="s">
        <v>172</v>
      </c>
      <c r="H171" s="269">
        <v>2</v>
      </c>
      <c r="I171" s="270"/>
      <c r="J171" s="271">
        <f>ROUND(I171*H171,2)</f>
        <v>0</v>
      </c>
      <c r="K171" s="267" t="s">
        <v>163</v>
      </c>
      <c r="L171" s="272"/>
      <c r="M171" s="273" t="s">
        <v>19</v>
      </c>
      <c r="N171" s="274" t="s">
        <v>43</v>
      </c>
      <c r="O171" s="85"/>
      <c r="P171" s="222">
        <f>O171*H171</f>
        <v>0</v>
      </c>
      <c r="Q171" s="222">
        <v>7E-05</v>
      </c>
      <c r="R171" s="222">
        <f>Q171*H171</f>
        <v>0.00014</v>
      </c>
      <c r="S171" s="222">
        <v>0</v>
      </c>
      <c r="T171" s="223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24" t="s">
        <v>290</v>
      </c>
      <c r="AT171" s="224" t="s">
        <v>709</v>
      </c>
      <c r="AU171" s="224" t="s">
        <v>81</v>
      </c>
      <c r="AY171" s="18" t="s">
        <v>156</v>
      </c>
      <c r="BE171" s="225">
        <f>IF(N171="základní",J171,0)</f>
        <v>0</v>
      </c>
      <c r="BF171" s="225">
        <f>IF(N171="snížená",J171,0)</f>
        <v>0</v>
      </c>
      <c r="BG171" s="225">
        <f>IF(N171="zákl. přenesená",J171,0)</f>
        <v>0</v>
      </c>
      <c r="BH171" s="225">
        <f>IF(N171="sníž. přenesená",J171,0)</f>
        <v>0</v>
      </c>
      <c r="BI171" s="225">
        <f>IF(N171="nulová",J171,0)</f>
        <v>0</v>
      </c>
      <c r="BJ171" s="18" t="s">
        <v>79</v>
      </c>
      <c r="BK171" s="225">
        <f>ROUND(I171*H171,2)</f>
        <v>0</v>
      </c>
      <c r="BL171" s="18" t="s">
        <v>219</v>
      </c>
      <c r="BM171" s="224" t="s">
        <v>1393</v>
      </c>
    </row>
    <row r="172" spans="1:65" s="2" customFormat="1" ht="12">
      <c r="A172" s="39"/>
      <c r="B172" s="40"/>
      <c r="C172" s="213" t="s">
        <v>278</v>
      </c>
      <c r="D172" s="213" t="s">
        <v>159</v>
      </c>
      <c r="E172" s="214" t="s">
        <v>651</v>
      </c>
      <c r="F172" s="215" t="s">
        <v>652</v>
      </c>
      <c r="G172" s="216" t="s">
        <v>172</v>
      </c>
      <c r="H172" s="217">
        <v>1</v>
      </c>
      <c r="I172" s="218"/>
      <c r="J172" s="219">
        <f>ROUND(I172*H172,2)</f>
        <v>0</v>
      </c>
      <c r="K172" s="215" t="s">
        <v>163</v>
      </c>
      <c r="L172" s="45"/>
      <c r="M172" s="220" t="s">
        <v>19</v>
      </c>
      <c r="N172" s="221" t="s">
        <v>43</v>
      </c>
      <c r="O172" s="85"/>
      <c r="P172" s="222">
        <f>O172*H172</f>
        <v>0</v>
      </c>
      <c r="Q172" s="222">
        <v>0</v>
      </c>
      <c r="R172" s="222">
        <f>Q172*H172</f>
        <v>0</v>
      </c>
      <c r="S172" s="222">
        <v>0</v>
      </c>
      <c r="T172" s="223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24" t="s">
        <v>219</v>
      </c>
      <c r="AT172" s="224" t="s">
        <v>159</v>
      </c>
      <c r="AU172" s="224" t="s">
        <v>81</v>
      </c>
      <c r="AY172" s="18" t="s">
        <v>156</v>
      </c>
      <c r="BE172" s="225">
        <f>IF(N172="základní",J172,0)</f>
        <v>0</v>
      </c>
      <c r="BF172" s="225">
        <f>IF(N172="snížená",J172,0)</f>
        <v>0</v>
      </c>
      <c r="BG172" s="225">
        <f>IF(N172="zákl. přenesená",J172,0)</f>
        <v>0</v>
      </c>
      <c r="BH172" s="225">
        <f>IF(N172="sníž. přenesená",J172,0)</f>
        <v>0</v>
      </c>
      <c r="BI172" s="225">
        <f>IF(N172="nulová",J172,0)</f>
        <v>0</v>
      </c>
      <c r="BJ172" s="18" t="s">
        <v>79</v>
      </c>
      <c r="BK172" s="225">
        <f>ROUND(I172*H172,2)</f>
        <v>0</v>
      </c>
      <c r="BL172" s="18" t="s">
        <v>219</v>
      </c>
      <c r="BM172" s="224" t="s">
        <v>1394</v>
      </c>
    </row>
    <row r="173" spans="1:65" s="2" customFormat="1" ht="12">
      <c r="A173" s="39"/>
      <c r="B173" s="40"/>
      <c r="C173" s="213" t="s">
        <v>282</v>
      </c>
      <c r="D173" s="213" t="s">
        <v>159</v>
      </c>
      <c r="E173" s="214" t="s">
        <v>657</v>
      </c>
      <c r="F173" s="215" t="s">
        <v>658</v>
      </c>
      <c r="G173" s="216" t="s">
        <v>233</v>
      </c>
      <c r="H173" s="217">
        <v>0.001</v>
      </c>
      <c r="I173" s="218"/>
      <c r="J173" s="219">
        <f>ROUND(I173*H173,2)</f>
        <v>0</v>
      </c>
      <c r="K173" s="215" t="s">
        <v>163</v>
      </c>
      <c r="L173" s="45"/>
      <c r="M173" s="220" t="s">
        <v>19</v>
      </c>
      <c r="N173" s="221" t="s">
        <v>43</v>
      </c>
      <c r="O173" s="85"/>
      <c r="P173" s="222">
        <f>O173*H173</f>
        <v>0</v>
      </c>
      <c r="Q173" s="222">
        <v>0</v>
      </c>
      <c r="R173" s="222">
        <f>Q173*H173</f>
        <v>0</v>
      </c>
      <c r="S173" s="222">
        <v>0</v>
      </c>
      <c r="T173" s="223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24" t="s">
        <v>219</v>
      </c>
      <c r="AT173" s="224" t="s">
        <v>159</v>
      </c>
      <c r="AU173" s="224" t="s">
        <v>81</v>
      </c>
      <c r="AY173" s="18" t="s">
        <v>156</v>
      </c>
      <c r="BE173" s="225">
        <f>IF(N173="základní",J173,0)</f>
        <v>0</v>
      </c>
      <c r="BF173" s="225">
        <f>IF(N173="snížená",J173,0)</f>
        <v>0</v>
      </c>
      <c r="BG173" s="225">
        <f>IF(N173="zákl. přenesená",J173,0)</f>
        <v>0</v>
      </c>
      <c r="BH173" s="225">
        <f>IF(N173="sníž. přenesená",J173,0)</f>
        <v>0</v>
      </c>
      <c r="BI173" s="225">
        <f>IF(N173="nulová",J173,0)</f>
        <v>0</v>
      </c>
      <c r="BJ173" s="18" t="s">
        <v>79</v>
      </c>
      <c r="BK173" s="225">
        <f>ROUND(I173*H173,2)</f>
        <v>0</v>
      </c>
      <c r="BL173" s="18" t="s">
        <v>219</v>
      </c>
      <c r="BM173" s="224" t="s">
        <v>1395</v>
      </c>
    </row>
    <row r="174" spans="1:63" s="12" customFormat="1" ht="22.8" customHeight="1">
      <c r="A174" s="12"/>
      <c r="B174" s="197"/>
      <c r="C174" s="198"/>
      <c r="D174" s="199" t="s">
        <v>71</v>
      </c>
      <c r="E174" s="211" t="s">
        <v>660</v>
      </c>
      <c r="F174" s="211" t="s">
        <v>661</v>
      </c>
      <c r="G174" s="198"/>
      <c r="H174" s="198"/>
      <c r="I174" s="201"/>
      <c r="J174" s="212">
        <f>BK174</f>
        <v>0</v>
      </c>
      <c r="K174" s="198"/>
      <c r="L174" s="203"/>
      <c r="M174" s="204"/>
      <c r="N174" s="205"/>
      <c r="O174" s="205"/>
      <c r="P174" s="206">
        <f>SUM(P175:P190)</f>
        <v>0</v>
      </c>
      <c r="Q174" s="205"/>
      <c r="R174" s="206">
        <f>SUM(R175:R190)</f>
        <v>0.00517</v>
      </c>
      <c r="S174" s="205"/>
      <c r="T174" s="207">
        <f>SUM(T175:T190)</f>
        <v>0</v>
      </c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R174" s="208" t="s">
        <v>81</v>
      </c>
      <c r="AT174" s="209" t="s">
        <v>71</v>
      </c>
      <c r="AU174" s="209" t="s">
        <v>79</v>
      </c>
      <c r="AY174" s="208" t="s">
        <v>156</v>
      </c>
      <c r="BK174" s="210">
        <f>SUM(BK175:BK190)</f>
        <v>0</v>
      </c>
    </row>
    <row r="175" spans="1:65" s="2" customFormat="1" ht="12">
      <c r="A175" s="39"/>
      <c r="B175" s="40"/>
      <c r="C175" s="213" t="s">
        <v>286</v>
      </c>
      <c r="D175" s="213" t="s">
        <v>159</v>
      </c>
      <c r="E175" s="214" t="s">
        <v>1396</v>
      </c>
      <c r="F175" s="215" t="s">
        <v>1397</v>
      </c>
      <c r="G175" s="216" t="s">
        <v>172</v>
      </c>
      <c r="H175" s="217">
        <v>2</v>
      </c>
      <c r="I175" s="218"/>
      <c r="J175" s="219">
        <f>ROUND(I175*H175,2)</f>
        <v>0</v>
      </c>
      <c r="K175" s="215" t="s">
        <v>163</v>
      </c>
      <c r="L175" s="45"/>
      <c r="M175" s="220" t="s">
        <v>19</v>
      </c>
      <c r="N175" s="221" t="s">
        <v>43</v>
      </c>
      <c r="O175" s="85"/>
      <c r="P175" s="222">
        <f>O175*H175</f>
        <v>0</v>
      </c>
      <c r="Q175" s="222">
        <v>0</v>
      </c>
      <c r="R175" s="222">
        <f>Q175*H175</f>
        <v>0</v>
      </c>
      <c r="S175" s="222">
        <v>0</v>
      </c>
      <c r="T175" s="223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24" t="s">
        <v>219</v>
      </c>
      <c r="AT175" s="224" t="s">
        <v>159</v>
      </c>
      <c r="AU175" s="224" t="s">
        <v>81</v>
      </c>
      <c r="AY175" s="18" t="s">
        <v>156</v>
      </c>
      <c r="BE175" s="225">
        <f>IF(N175="základní",J175,0)</f>
        <v>0</v>
      </c>
      <c r="BF175" s="225">
        <f>IF(N175="snížená",J175,0)</f>
        <v>0</v>
      </c>
      <c r="BG175" s="225">
        <f>IF(N175="zákl. přenesená",J175,0)</f>
        <v>0</v>
      </c>
      <c r="BH175" s="225">
        <f>IF(N175="sníž. přenesená",J175,0)</f>
        <v>0</v>
      </c>
      <c r="BI175" s="225">
        <f>IF(N175="nulová",J175,0)</f>
        <v>0</v>
      </c>
      <c r="BJ175" s="18" t="s">
        <v>79</v>
      </c>
      <c r="BK175" s="225">
        <f>ROUND(I175*H175,2)</f>
        <v>0</v>
      </c>
      <c r="BL175" s="18" t="s">
        <v>219</v>
      </c>
      <c r="BM175" s="224" t="s">
        <v>1398</v>
      </c>
    </row>
    <row r="176" spans="1:51" s="14" customFormat="1" ht="12">
      <c r="A176" s="14"/>
      <c r="B176" s="243"/>
      <c r="C176" s="244"/>
      <c r="D176" s="234" t="s">
        <v>599</v>
      </c>
      <c r="E176" s="245" t="s">
        <v>19</v>
      </c>
      <c r="F176" s="246" t="s">
        <v>1399</v>
      </c>
      <c r="G176" s="244"/>
      <c r="H176" s="247">
        <v>2</v>
      </c>
      <c r="I176" s="248"/>
      <c r="J176" s="244"/>
      <c r="K176" s="244"/>
      <c r="L176" s="249"/>
      <c r="M176" s="250"/>
      <c r="N176" s="251"/>
      <c r="O176" s="251"/>
      <c r="P176" s="251"/>
      <c r="Q176" s="251"/>
      <c r="R176" s="251"/>
      <c r="S176" s="251"/>
      <c r="T176" s="252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53" t="s">
        <v>599</v>
      </c>
      <c r="AU176" s="253" t="s">
        <v>81</v>
      </c>
      <c r="AV176" s="14" t="s">
        <v>81</v>
      </c>
      <c r="AW176" s="14" t="s">
        <v>33</v>
      </c>
      <c r="AX176" s="14" t="s">
        <v>79</v>
      </c>
      <c r="AY176" s="253" t="s">
        <v>156</v>
      </c>
    </row>
    <row r="177" spans="1:65" s="2" customFormat="1" ht="33" customHeight="1">
      <c r="A177" s="39"/>
      <c r="B177" s="40"/>
      <c r="C177" s="213" t="s">
        <v>290</v>
      </c>
      <c r="D177" s="213" t="s">
        <v>159</v>
      </c>
      <c r="E177" s="214" t="s">
        <v>665</v>
      </c>
      <c r="F177" s="215" t="s">
        <v>666</v>
      </c>
      <c r="G177" s="216" t="s">
        <v>207</v>
      </c>
      <c r="H177" s="217">
        <v>3</v>
      </c>
      <c r="I177" s="218"/>
      <c r="J177" s="219">
        <f>ROUND(I177*H177,2)</f>
        <v>0</v>
      </c>
      <c r="K177" s="215" t="s">
        <v>163</v>
      </c>
      <c r="L177" s="45"/>
      <c r="M177" s="220" t="s">
        <v>19</v>
      </c>
      <c r="N177" s="221" t="s">
        <v>43</v>
      </c>
      <c r="O177" s="85"/>
      <c r="P177" s="222">
        <f>O177*H177</f>
        <v>0</v>
      </c>
      <c r="Q177" s="222">
        <v>0.00085</v>
      </c>
      <c r="R177" s="222">
        <f>Q177*H177</f>
        <v>0.0025499999999999997</v>
      </c>
      <c r="S177" s="222">
        <v>0</v>
      </c>
      <c r="T177" s="223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24" t="s">
        <v>219</v>
      </c>
      <c r="AT177" s="224" t="s">
        <v>159</v>
      </c>
      <c r="AU177" s="224" t="s">
        <v>81</v>
      </c>
      <c r="AY177" s="18" t="s">
        <v>156</v>
      </c>
      <c r="BE177" s="225">
        <f>IF(N177="základní",J177,0)</f>
        <v>0</v>
      </c>
      <c r="BF177" s="225">
        <f>IF(N177="snížená",J177,0)</f>
        <v>0</v>
      </c>
      <c r="BG177" s="225">
        <f>IF(N177="zákl. přenesená",J177,0)</f>
        <v>0</v>
      </c>
      <c r="BH177" s="225">
        <f>IF(N177="sníž. přenesená",J177,0)</f>
        <v>0</v>
      </c>
      <c r="BI177" s="225">
        <f>IF(N177="nulová",J177,0)</f>
        <v>0</v>
      </c>
      <c r="BJ177" s="18" t="s">
        <v>79</v>
      </c>
      <c r="BK177" s="225">
        <f>ROUND(I177*H177,2)</f>
        <v>0</v>
      </c>
      <c r="BL177" s="18" t="s">
        <v>219</v>
      </c>
      <c r="BM177" s="224" t="s">
        <v>1400</v>
      </c>
    </row>
    <row r="178" spans="1:65" s="2" customFormat="1" ht="16.5" customHeight="1">
      <c r="A178" s="39"/>
      <c r="B178" s="40"/>
      <c r="C178" s="265" t="s">
        <v>294</v>
      </c>
      <c r="D178" s="265" t="s">
        <v>709</v>
      </c>
      <c r="E178" s="266" t="s">
        <v>1401</v>
      </c>
      <c r="F178" s="267" t="s">
        <v>1402</v>
      </c>
      <c r="G178" s="268" t="s">
        <v>172</v>
      </c>
      <c r="H178" s="269">
        <v>4</v>
      </c>
      <c r="I178" s="270"/>
      <c r="J178" s="271">
        <f>ROUND(I178*H178,2)</f>
        <v>0</v>
      </c>
      <c r="K178" s="267" t="s">
        <v>163</v>
      </c>
      <c r="L178" s="272"/>
      <c r="M178" s="273" t="s">
        <v>19</v>
      </c>
      <c r="N178" s="274" t="s">
        <v>43</v>
      </c>
      <c r="O178" s="85"/>
      <c r="P178" s="222">
        <f>O178*H178</f>
        <v>0</v>
      </c>
      <c r="Q178" s="222">
        <v>7E-05</v>
      </c>
      <c r="R178" s="222">
        <f>Q178*H178</f>
        <v>0.00028</v>
      </c>
      <c r="S178" s="222">
        <v>0</v>
      </c>
      <c r="T178" s="223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24" t="s">
        <v>290</v>
      </c>
      <c r="AT178" s="224" t="s">
        <v>709</v>
      </c>
      <c r="AU178" s="224" t="s">
        <v>81</v>
      </c>
      <c r="AY178" s="18" t="s">
        <v>156</v>
      </c>
      <c r="BE178" s="225">
        <f>IF(N178="základní",J178,0)</f>
        <v>0</v>
      </c>
      <c r="BF178" s="225">
        <f>IF(N178="snížená",J178,0)</f>
        <v>0</v>
      </c>
      <c r="BG178" s="225">
        <f>IF(N178="zákl. přenesená",J178,0)</f>
        <v>0</v>
      </c>
      <c r="BH178" s="225">
        <f>IF(N178="sníž. přenesená",J178,0)</f>
        <v>0</v>
      </c>
      <c r="BI178" s="225">
        <f>IF(N178="nulová",J178,0)</f>
        <v>0</v>
      </c>
      <c r="BJ178" s="18" t="s">
        <v>79</v>
      </c>
      <c r="BK178" s="225">
        <f>ROUND(I178*H178,2)</f>
        <v>0</v>
      </c>
      <c r="BL178" s="18" t="s">
        <v>219</v>
      </c>
      <c r="BM178" s="224" t="s">
        <v>1403</v>
      </c>
    </row>
    <row r="179" spans="1:65" s="2" customFormat="1" ht="16.5" customHeight="1">
      <c r="A179" s="39"/>
      <c r="B179" s="40"/>
      <c r="C179" s="213" t="s">
        <v>298</v>
      </c>
      <c r="D179" s="213" t="s">
        <v>159</v>
      </c>
      <c r="E179" s="214" t="s">
        <v>1404</v>
      </c>
      <c r="F179" s="215" t="s">
        <v>1405</v>
      </c>
      <c r="G179" s="216" t="s">
        <v>207</v>
      </c>
      <c r="H179" s="217">
        <v>4</v>
      </c>
      <c r="I179" s="218"/>
      <c r="J179" s="219">
        <f>ROUND(I179*H179,2)</f>
        <v>0</v>
      </c>
      <c r="K179" s="215" t="s">
        <v>163</v>
      </c>
      <c r="L179" s="45"/>
      <c r="M179" s="220" t="s">
        <v>19</v>
      </c>
      <c r="N179" s="221" t="s">
        <v>43</v>
      </c>
      <c r="O179" s="85"/>
      <c r="P179" s="222">
        <f>O179*H179</f>
        <v>0</v>
      </c>
      <c r="Q179" s="222">
        <v>4E-05</v>
      </c>
      <c r="R179" s="222">
        <f>Q179*H179</f>
        <v>0.00016</v>
      </c>
      <c r="S179" s="222">
        <v>0</v>
      </c>
      <c r="T179" s="223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24" t="s">
        <v>219</v>
      </c>
      <c r="AT179" s="224" t="s">
        <v>159</v>
      </c>
      <c r="AU179" s="224" t="s">
        <v>81</v>
      </c>
      <c r="AY179" s="18" t="s">
        <v>156</v>
      </c>
      <c r="BE179" s="225">
        <f>IF(N179="základní",J179,0)</f>
        <v>0</v>
      </c>
      <c r="BF179" s="225">
        <f>IF(N179="snížená",J179,0)</f>
        <v>0</v>
      </c>
      <c r="BG179" s="225">
        <f>IF(N179="zákl. přenesená",J179,0)</f>
        <v>0</v>
      </c>
      <c r="BH179" s="225">
        <f>IF(N179="sníž. přenesená",J179,0)</f>
        <v>0</v>
      </c>
      <c r="BI179" s="225">
        <f>IF(N179="nulová",J179,0)</f>
        <v>0</v>
      </c>
      <c r="BJ179" s="18" t="s">
        <v>79</v>
      </c>
      <c r="BK179" s="225">
        <f>ROUND(I179*H179,2)</f>
        <v>0</v>
      </c>
      <c r="BL179" s="18" t="s">
        <v>219</v>
      </c>
      <c r="BM179" s="224" t="s">
        <v>1406</v>
      </c>
    </row>
    <row r="180" spans="1:51" s="14" customFormat="1" ht="12">
      <c r="A180" s="14"/>
      <c r="B180" s="243"/>
      <c r="C180" s="244"/>
      <c r="D180" s="234" t="s">
        <v>599</v>
      </c>
      <c r="E180" s="245" t="s">
        <v>19</v>
      </c>
      <c r="F180" s="246" t="s">
        <v>1407</v>
      </c>
      <c r="G180" s="244"/>
      <c r="H180" s="247">
        <v>4</v>
      </c>
      <c r="I180" s="248"/>
      <c r="J180" s="244"/>
      <c r="K180" s="244"/>
      <c r="L180" s="249"/>
      <c r="M180" s="250"/>
      <c r="N180" s="251"/>
      <c r="O180" s="251"/>
      <c r="P180" s="251"/>
      <c r="Q180" s="251"/>
      <c r="R180" s="251"/>
      <c r="S180" s="251"/>
      <c r="T180" s="252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53" t="s">
        <v>599</v>
      </c>
      <c r="AU180" s="253" t="s">
        <v>81</v>
      </c>
      <c r="AV180" s="14" t="s">
        <v>81</v>
      </c>
      <c r="AW180" s="14" t="s">
        <v>33</v>
      </c>
      <c r="AX180" s="14" t="s">
        <v>79</v>
      </c>
      <c r="AY180" s="253" t="s">
        <v>156</v>
      </c>
    </row>
    <row r="181" spans="1:65" s="2" customFormat="1" ht="12">
      <c r="A181" s="39"/>
      <c r="B181" s="40"/>
      <c r="C181" s="265" t="s">
        <v>302</v>
      </c>
      <c r="D181" s="265" t="s">
        <v>709</v>
      </c>
      <c r="E181" s="266" t="s">
        <v>1408</v>
      </c>
      <c r="F181" s="267" t="s">
        <v>1409</v>
      </c>
      <c r="G181" s="268" t="s">
        <v>207</v>
      </c>
      <c r="H181" s="269">
        <v>4</v>
      </c>
      <c r="I181" s="270"/>
      <c r="J181" s="271">
        <f>ROUND(I181*H181,2)</f>
        <v>0</v>
      </c>
      <c r="K181" s="267" t="s">
        <v>163</v>
      </c>
      <c r="L181" s="272"/>
      <c r="M181" s="273" t="s">
        <v>19</v>
      </c>
      <c r="N181" s="274" t="s">
        <v>43</v>
      </c>
      <c r="O181" s="85"/>
      <c r="P181" s="222">
        <f>O181*H181</f>
        <v>0</v>
      </c>
      <c r="Q181" s="222">
        <v>0.00032</v>
      </c>
      <c r="R181" s="222">
        <f>Q181*H181</f>
        <v>0.00128</v>
      </c>
      <c r="S181" s="222">
        <v>0</v>
      </c>
      <c r="T181" s="223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24" t="s">
        <v>290</v>
      </c>
      <c r="AT181" s="224" t="s">
        <v>709</v>
      </c>
      <c r="AU181" s="224" t="s">
        <v>81</v>
      </c>
      <c r="AY181" s="18" t="s">
        <v>156</v>
      </c>
      <c r="BE181" s="225">
        <f>IF(N181="základní",J181,0)</f>
        <v>0</v>
      </c>
      <c r="BF181" s="225">
        <f>IF(N181="snížená",J181,0)</f>
        <v>0</v>
      </c>
      <c r="BG181" s="225">
        <f>IF(N181="zákl. přenesená",J181,0)</f>
        <v>0</v>
      </c>
      <c r="BH181" s="225">
        <f>IF(N181="sníž. přenesená",J181,0)</f>
        <v>0</v>
      </c>
      <c r="BI181" s="225">
        <f>IF(N181="nulová",J181,0)</f>
        <v>0</v>
      </c>
      <c r="BJ181" s="18" t="s">
        <v>79</v>
      </c>
      <c r="BK181" s="225">
        <f>ROUND(I181*H181,2)</f>
        <v>0</v>
      </c>
      <c r="BL181" s="18" t="s">
        <v>219</v>
      </c>
      <c r="BM181" s="224" t="s">
        <v>1410</v>
      </c>
    </row>
    <row r="182" spans="1:65" s="2" customFormat="1" ht="12">
      <c r="A182" s="39"/>
      <c r="B182" s="40"/>
      <c r="C182" s="213" t="s">
        <v>306</v>
      </c>
      <c r="D182" s="213" t="s">
        <v>159</v>
      </c>
      <c r="E182" s="214" t="s">
        <v>671</v>
      </c>
      <c r="F182" s="215" t="s">
        <v>672</v>
      </c>
      <c r="G182" s="216" t="s">
        <v>207</v>
      </c>
      <c r="H182" s="217">
        <v>2</v>
      </c>
      <c r="I182" s="218"/>
      <c r="J182" s="219">
        <f>ROUND(I182*H182,2)</f>
        <v>0</v>
      </c>
      <c r="K182" s="215" t="s">
        <v>163</v>
      </c>
      <c r="L182" s="45"/>
      <c r="M182" s="220" t="s">
        <v>19</v>
      </c>
      <c r="N182" s="221" t="s">
        <v>43</v>
      </c>
      <c r="O182" s="85"/>
      <c r="P182" s="222">
        <f>O182*H182</f>
        <v>0</v>
      </c>
      <c r="Q182" s="222">
        <v>4E-05</v>
      </c>
      <c r="R182" s="222">
        <f>Q182*H182</f>
        <v>8E-05</v>
      </c>
      <c r="S182" s="222">
        <v>0</v>
      </c>
      <c r="T182" s="223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24" t="s">
        <v>219</v>
      </c>
      <c r="AT182" s="224" t="s">
        <v>159</v>
      </c>
      <c r="AU182" s="224" t="s">
        <v>81</v>
      </c>
      <c r="AY182" s="18" t="s">
        <v>156</v>
      </c>
      <c r="BE182" s="225">
        <f>IF(N182="základní",J182,0)</f>
        <v>0</v>
      </c>
      <c r="BF182" s="225">
        <f>IF(N182="snížená",J182,0)</f>
        <v>0</v>
      </c>
      <c r="BG182" s="225">
        <f>IF(N182="zákl. přenesená",J182,0)</f>
        <v>0</v>
      </c>
      <c r="BH182" s="225">
        <f>IF(N182="sníž. přenesená",J182,0)</f>
        <v>0</v>
      </c>
      <c r="BI182" s="225">
        <f>IF(N182="nulová",J182,0)</f>
        <v>0</v>
      </c>
      <c r="BJ182" s="18" t="s">
        <v>79</v>
      </c>
      <c r="BK182" s="225">
        <f>ROUND(I182*H182,2)</f>
        <v>0</v>
      </c>
      <c r="BL182" s="18" t="s">
        <v>219</v>
      </c>
      <c r="BM182" s="224" t="s">
        <v>1411</v>
      </c>
    </row>
    <row r="183" spans="1:51" s="14" customFormat="1" ht="12">
      <c r="A183" s="14"/>
      <c r="B183" s="243"/>
      <c r="C183" s="244"/>
      <c r="D183" s="234" t="s">
        <v>599</v>
      </c>
      <c r="E183" s="245" t="s">
        <v>19</v>
      </c>
      <c r="F183" s="246" t="s">
        <v>1412</v>
      </c>
      <c r="G183" s="244"/>
      <c r="H183" s="247">
        <v>2</v>
      </c>
      <c r="I183" s="248"/>
      <c r="J183" s="244"/>
      <c r="K183" s="244"/>
      <c r="L183" s="249"/>
      <c r="M183" s="250"/>
      <c r="N183" s="251"/>
      <c r="O183" s="251"/>
      <c r="P183" s="251"/>
      <c r="Q183" s="251"/>
      <c r="R183" s="251"/>
      <c r="S183" s="251"/>
      <c r="T183" s="252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53" t="s">
        <v>599</v>
      </c>
      <c r="AU183" s="253" t="s">
        <v>81</v>
      </c>
      <c r="AV183" s="14" t="s">
        <v>81</v>
      </c>
      <c r="AW183" s="14" t="s">
        <v>33</v>
      </c>
      <c r="AX183" s="14" t="s">
        <v>79</v>
      </c>
      <c r="AY183" s="253" t="s">
        <v>156</v>
      </c>
    </row>
    <row r="184" spans="1:65" s="2" customFormat="1" ht="12">
      <c r="A184" s="39"/>
      <c r="B184" s="40"/>
      <c r="C184" s="213" t="s">
        <v>310</v>
      </c>
      <c r="D184" s="213" t="s">
        <v>159</v>
      </c>
      <c r="E184" s="214" t="s">
        <v>671</v>
      </c>
      <c r="F184" s="215" t="s">
        <v>672</v>
      </c>
      <c r="G184" s="216" t="s">
        <v>207</v>
      </c>
      <c r="H184" s="217">
        <v>3</v>
      </c>
      <c r="I184" s="218"/>
      <c r="J184" s="219">
        <f>ROUND(I184*H184,2)</f>
        <v>0</v>
      </c>
      <c r="K184" s="215" t="s">
        <v>163</v>
      </c>
      <c r="L184" s="45"/>
      <c r="M184" s="220" t="s">
        <v>19</v>
      </c>
      <c r="N184" s="221" t="s">
        <v>43</v>
      </c>
      <c r="O184" s="85"/>
      <c r="P184" s="222">
        <f>O184*H184</f>
        <v>0</v>
      </c>
      <c r="Q184" s="222">
        <v>4E-05</v>
      </c>
      <c r="R184" s="222">
        <f>Q184*H184</f>
        <v>0.00012000000000000002</v>
      </c>
      <c r="S184" s="222">
        <v>0</v>
      </c>
      <c r="T184" s="223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24" t="s">
        <v>219</v>
      </c>
      <c r="AT184" s="224" t="s">
        <v>159</v>
      </c>
      <c r="AU184" s="224" t="s">
        <v>81</v>
      </c>
      <c r="AY184" s="18" t="s">
        <v>156</v>
      </c>
      <c r="BE184" s="225">
        <f>IF(N184="základní",J184,0)</f>
        <v>0</v>
      </c>
      <c r="BF184" s="225">
        <f>IF(N184="snížená",J184,0)</f>
        <v>0</v>
      </c>
      <c r="BG184" s="225">
        <f>IF(N184="zákl. přenesená",J184,0)</f>
        <v>0</v>
      </c>
      <c r="BH184" s="225">
        <f>IF(N184="sníž. přenesená",J184,0)</f>
        <v>0</v>
      </c>
      <c r="BI184" s="225">
        <f>IF(N184="nulová",J184,0)</f>
        <v>0</v>
      </c>
      <c r="BJ184" s="18" t="s">
        <v>79</v>
      </c>
      <c r="BK184" s="225">
        <f>ROUND(I184*H184,2)</f>
        <v>0</v>
      </c>
      <c r="BL184" s="18" t="s">
        <v>219</v>
      </c>
      <c r="BM184" s="224" t="s">
        <v>1413</v>
      </c>
    </row>
    <row r="185" spans="1:65" s="2" customFormat="1" ht="55.5" customHeight="1">
      <c r="A185" s="39"/>
      <c r="B185" s="40"/>
      <c r="C185" s="213" t="s">
        <v>314</v>
      </c>
      <c r="D185" s="213" t="s">
        <v>159</v>
      </c>
      <c r="E185" s="214" t="s">
        <v>1414</v>
      </c>
      <c r="F185" s="215" t="s">
        <v>1415</v>
      </c>
      <c r="G185" s="216" t="s">
        <v>207</v>
      </c>
      <c r="H185" s="217">
        <v>2</v>
      </c>
      <c r="I185" s="218"/>
      <c r="J185" s="219">
        <f>ROUND(I185*H185,2)</f>
        <v>0</v>
      </c>
      <c r="K185" s="215" t="s">
        <v>163</v>
      </c>
      <c r="L185" s="45"/>
      <c r="M185" s="220" t="s">
        <v>19</v>
      </c>
      <c r="N185" s="221" t="s">
        <v>43</v>
      </c>
      <c r="O185" s="85"/>
      <c r="P185" s="222">
        <f>O185*H185</f>
        <v>0</v>
      </c>
      <c r="Q185" s="222">
        <v>0.0002</v>
      </c>
      <c r="R185" s="222">
        <f>Q185*H185</f>
        <v>0.0004</v>
      </c>
      <c r="S185" s="222">
        <v>0</v>
      </c>
      <c r="T185" s="223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24" t="s">
        <v>219</v>
      </c>
      <c r="AT185" s="224" t="s">
        <v>159</v>
      </c>
      <c r="AU185" s="224" t="s">
        <v>81</v>
      </c>
      <c r="AY185" s="18" t="s">
        <v>156</v>
      </c>
      <c r="BE185" s="225">
        <f>IF(N185="základní",J185,0)</f>
        <v>0</v>
      </c>
      <c r="BF185" s="225">
        <f>IF(N185="snížená",J185,0)</f>
        <v>0</v>
      </c>
      <c r="BG185" s="225">
        <f>IF(N185="zákl. přenesená",J185,0)</f>
        <v>0</v>
      </c>
      <c r="BH185" s="225">
        <f>IF(N185="sníž. přenesená",J185,0)</f>
        <v>0</v>
      </c>
      <c r="BI185" s="225">
        <f>IF(N185="nulová",J185,0)</f>
        <v>0</v>
      </c>
      <c r="BJ185" s="18" t="s">
        <v>79</v>
      </c>
      <c r="BK185" s="225">
        <f>ROUND(I185*H185,2)</f>
        <v>0</v>
      </c>
      <c r="BL185" s="18" t="s">
        <v>219</v>
      </c>
      <c r="BM185" s="224" t="s">
        <v>1416</v>
      </c>
    </row>
    <row r="186" spans="1:51" s="14" customFormat="1" ht="12">
      <c r="A186" s="14"/>
      <c r="B186" s="243"/>
      <c r="C186" s="244"/>
      <c r="D186" s="234" t="s">
        <v>599</v>
      </c>
      <c r="E186" s="245" t="s">
        <v>19</v>
      </c>
      <c r="F186" s="246" t="s">
        <v>1417</v>
      </c>
      <c r="G186" s="244"/>
      <c r="H186" s="247">
        <v>2</v>
      </c>
      <c r="I186" s="248"/>
      <c r="J186" s="244"/>
      <c r="K186" s="244"/>
      <c r="L186" s="249"/>
      <c r="M186" s="250"/>
      <c r="N186" s="251"/>
      <c r="O186" s="251"/>
      <c r="P186" s="251"/>
      <c r="Q186" s="251"/>
      <c r="R186" s="251"/>
      <c r="S186" s="251"/>
      <c r="T186" s="252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53" t="s">
        <v>599</v>
      </c>
      <c r="AU186" s="253" t="s">
        <v>81</v>
      </c>
      <c r="AV186" s="14" t="s">
        <v>81</v>
      </c>
      <c r="AW186" s="14" t="s">
        <v>33</v>
      </c>
      <c r="AX186" s="14" t="s">
        <v>79</v>
      </c>
      <c r="AY186" s="253" t="s">
        <v>156</v>
      </c>
    </row>
    <row r="187" spans="1:65" s="2" customFormat="1" ht="33" customHeight="1">
      <c r="A187" s="39"/>
      <c r="B187" s="40"/>
      <c r="C187" s="213" t="s">
        <v>318</v>
      </c>
      <c r="D187" s="213" t="s">
        <v>159</v>
      </c>
      <c r="E187" s="214" t="s">
        <v>1418</v>
      </c>
      <c r="F187" s="215" t="s">
        <v>1419</v>
      </c>
      <c r="G187" s="216" t="s">
        <v>172</v>
      </c>
      <c r="H187" s="217">
        <v>1</v>
      </c>
      <c r="I187" s="218"/>
      <c r="J187" s="219">
        <f>ROUND(I187*H187,2)</f>
        <v>0</v>
      </c>
      <c r="K187" s="215" t="s">
        <v>163</v>
      </c>
      <c r="L187" s="45"/>
      <c r="M187" s="220" t="s">
        <v>19</v>
      </c>
      <c r="N187" s="221" t="s">
        <v>43</v>
      </c>
      <c r="O187" s="85"/>
      <c r="P187" s="222">
        <f>O187*H187</f>
        <v>0</v>
      </c>
      <c r="Q187" s="222">
        <v>0</v>
      </c>
      <c r="R187" s="222">
        <f>Q187*H187</f>
        <v>0</v>
      </c>
      <c r="S187" s="222">
        <v>0</v>
      </c>
      <c r="T187" s="223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24" t="s">
        <v>219</v>
      </c>
      <c r="AT187" s="224" t="s">
        <v>159</v>
      </c>
      <c r="AU187" s="224" t="s">
        <v>81</v>
      </c>
      <c r="AY187" s="18" t="s">
        <v>156</v>
      </c>
      <c r="BE187" s="225">
        <f>IF(N187="základní",J187,0)</f>
        <v>0</v>
      </c>
      <c r="BF187" s="225">
        <f>IF(N187="snížená",J187,0)</f>
        <v>0</v>
      </c>
      <c r="BG187" s="225">
        <f>IF(N187="zákl. přenesená",J187,0)</f>
        <v>0</v>
      </c>
      <c r="BH187" s="225">
        <f>IF(N187="sníž. přenesená",J187,0)</f>
        <v>0</v>
      </c>
      <c r="BI187" s="225">
        <f>IF(N187="nulová",J187,0)</f>
        <v>0</v>
      </c>
      <c r="BJ187" s="18" t="s">
        <v>79</v>
      </c>
      <c r="BK187" s="225">
        <f>ROUND(I187*H187,2)</f>
        <v>0</v>
      </c>
      <c r="BL187" s="18" t="s">
        <v>219</v>
      </c>
      <c r="BM187" s="224" t="s">
        <v>1420</v>
      </c>
    </row>
    <row r="188" spans="1:65" s="2" customFormat="1" ht="12">
      <c r="A188" s="39"/>
      <c r="B188" s="40"/>
      <c r="C188" s="213" t="s">
        <v>322</v>
      </c>
      <c r="D188" s="213" t="s">
        <v>159</v>
      </c>
      <c r="E188" s="214" t="s">
        <v>677</v>
      </c>
      <c r="F188" s="215" t="s">
        <v>678</v>
      </c>
      <c r="G188" s="216" t="s">
        <v>172</v>
      </c>
      <c r="H188" s="217">
        <v>2</v>
      </c>
      <c r="I188" s="218"/>
      <c r="J188" s="219">
        <f>ROUND(I188*H188,2)</f>
        <v>0</v>
      </c>
      <c r="K188" s="215" t="s">
        <v>163</v>
      </c>
      <c r="L188" s="45"/>
      <c r="M188" s="220" t="s">
        <v>19</v>
      </c>
      <c r="N188" s="221" t="s">
        <v>43</v>
      </c>
      <c r="O188" s="85"/>
      <c r="P188" s="222">
        <f>O188*H188</f>
        <v>0</v>
      </c>
      <c r="Q188" s="222">
        <v>0.00013</v>
      </c>
      <c r="R188" s="222">
        <f>Q188*H188</f>
        <v>0.00026</v>
      </c>
      <c r="S188" s="222">
        <v>0</v>
      </c>
      <c r="T188" s="223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24" t="s">
        <v>219</v>
      </c>
      <c r="AT188" s="224" t="s">
        <v>159</v>
      </c>
      <c r="AU188" s="224" t="s">
        <v>81</v>
      </c>
      <c r="AY188" s="18" t="s">
        <v>156</v>
      </c>
      <c r="BE188" s="225">
        <f>IF(N188="základní",J188,0)</f>
        <v>0</v>
      </c>
      <c r="BF188" s="225">
        <f>IF(N188="snížená",J188,0)</f>
        <v>0</v>
      </c>
      <c r="BG188" s="225">
        <f>IF(N188="zákl. přenesená",J188,0)</f>
        <v>0</v>
      </c>
      <c r="BH188" s="225">
        <f>IF(N188="sníž. přenesená",J188,0)</f>
        <v>0</v>
      </c>
      <c r="BI188" s="225">
        <f>IF(N188="nulová",J188,0)</f>
        <v>0</v>
      </c>
      <c r="BJ188" s="18" t="s">
        <v>79</v>
      </c>
      <c r="BK188" s="225">
        <f>ROUND(I188*H188,2)</f>
        <v>0</v>
      </c>
      <c r="BL188" s="18" t="s">
        <v>219</v>
      </c>
      <c r="BM188" s="224" t="s">
        <v>1421</v>
      </c>
    </row>
    <row r="189" spans="1:65" s="2" customFormat="1" ht="33" customHeight="1">
      <c r="A189" s="39"/>
      <c r="B189" s="40"/>
      <c r="C189" s="213" t="s">
        <v>326</v>
      </c>
      <c r="D189" s="213" t="s">
        <v>159</v>
      </c>
      <c r="E189" s="214" t="s">
        <v>1422</v>
      </c>
      <c r="F189" s="215" t="s">
        <v>1423</v>
      </c>
      <c r="G189" s="216" t="s">
        <v>207</v>
      </c>
      <c r="H189" s="217">
        <v>4</v>
      </c>
      <c r="I189" s="218"/>
      <c r="J189" s="219">
        <f>ROUND(I189*H189,2)</f>
        <v>0</v>
      </c>
      <c r="K189" s="215" t="s">
        <v>163</v>
      </c>
      <c r="L189" s="45"/>
      <c r="M189" s="220" t="s">
        <v>19</v>
      </c>
      <c r="N189" s="221" t="s">
        <v>43</v>
      </c>
      <c r="O189" s="85"/>
      <c r="P189" s="222">
        <f>O189*H189</f>
        <v>0</v>
      </c>
      <c r="Q189" s="222">
        <v>1E-05</v>
      </c>
      <c r="R189" s="222">
        <f>Q189*H189</f>
        <v>4E-05</v>
      </c>
      <c r="S189" s="222">
        <v>0</v>
      </c>
      <c r="T189" s="223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24" t="s">
        <v>219</v>
      </c>
      <c r="AT189" s="224" t="s">
        <v>159</v>
      </c>
      <c r="AU189" s="224" t="s">
        <v>81</v>
      </c>
      <c r="AY189" s="18" t="s">
        <v>156</v>
      </c>
      <c r="BE189" s="225">
        <f>IF(N189="základní",J189,0)</f>
        <v>0</v>
      </c>
      <c r="BF189" s="225">
        <f>IF(N189="snížená",J189,0)</f>
        <v>0</v>
      </c>
      <c r="BG189" s="225">
        <f>IF(N189="zákl. přenesená",J189,0)</f>
        <v>0</v>
      </c>
      <c r="BH189" s="225">
        <f>IF(N189="sníž. přenesená",J189,0)</f>
        <v>0</v>
      </c>
      <c r="BI189" s="225">
        <f>IF(N189="nulová",J189,0)</f>
        <v>0</v>
      </c>
      <c r="BJ189" s="18" t="s">
        <v>79</v>
      </c>
      <c r="BK189" s="225">
        <f>ROUND(I189*H189,2)</f>
        <v>0</v>
      </c>
      <c r="BL189" s="18" t="s">
        <v>219</v>
      </c>
      <c r="BM189" s="224" t="s">
        <v>1424</v>
      </c>
    </row>
    <row r="190" spans="1:65" s="2" customFormat="1" ht="44.25" customHeight="1">
      <c r="A190" s="39"/>
      <c r="B190" s="40"/>
      <c r="C190" s="213" t="s">
        <v>189</v>
      </c>
      <c r="D190" s="213" t="s">
        <v>159</v>
      </c>
      <c r="E190" s="214" t="s">
        <v>686</v>
      </c>
      <c r="F190" s="215" t="s">
        <v>687</v>
      </c>
      <c r="G190" s="216" t="s">
        <v>233</v>
      </c>
      <c r="H190" s="217">
        <v>0.003</v>
      </c>
      <c r="I190" s="218"/>
      <c r="J190" s="219">
        <f>ROUND(I190*H190,2)</f>
        <v>0</v>
      </c>
      <c r="K190" s="215" t="s">
        <v>163</v>
      </c>
      <c r="L190" s="45"/>
      <c r="M190" s="220" t="s">
        <v>19</v>
      </c>
      <c r="N190" s="221" t="s">
        <v>43</v>
      </c>
      <c r="O190" s="85"/>
      <c r="P190" s="222">
        <f>O190*H190</f>
        <v>0</v>
      </c>
      <c r="Q190" s="222">
        <v>0</v>
      </c>
      <c r="R190" s="222">
        <f>Q190*H190</f>
        <v>0</v>
      </c>
      <c r="S190" s="222">
        <v>0</v>
      </c>
      <c r="T190" s="223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24" t="s">
        <v>219</v>
      </c>
      <c r="AT190" s="224" t="s">
        <v>159</v>
      </c>
      <c r="AU190" s="224" t="s">
        <v>81</v>
      </c>
      <c r="AY190" s="18" t="s">
        <v>156</v>
      </c>
      <c r="BE190" s="225">
        <f>IF(N190="základní",J190,0)</f>
        <v>0</v>
      </c>
      <c r="BF190" s="225">
        <f>IF(N190="snížená",J190,0)</f>
        <v>0</v>
      </c>
      <c r="BG190" s="225">
        <f>IF(N190="zákl. přenesená",J190,0)</f>
        <v>0</v>
      </c>
      <c r="BH190" s="225">
        <f>IF(N190="sníž. přenesená",J190,0)</f>
        <v>0</v>
      </c>
      <c r="BI190" s="225">
        <f>IF(N190="nulová",J190,0)</f>
        <v>0</v>
      </c>
      <c r="BJ190" s="18" t="s">
        <v>79</v>
      </c>
      <c r="BK190" s="225">
        <f>ROUND(I190*H190,2)</f>
        <v>0</v>
      </c>
      <c r="BL190" s="18" t="s">
        <v>219</v>
      </c>
      <c r="BM190" s="224" t="s">
        <v>1425</v>
      </c>
    </row>
    <row r="191" spans="1:63" s="12" customFormat="1" ht="22.8" customHeight="1">
      <c r="A191" s="12"/>
      <c r="B191" s="197"/>
      <c r="C191" s="198"/>
      <c r="D191" s="199" t="s">
        <v>71</v>
      </c>
      <c r="E191" s="211" t="s">
        <v>257</v>
      </c>
      <c r="F191" s="211" t="s">
        <v>258</v>
      </c>
      <c r="G191" s="198"/>
      <c r="H191" s="198"/>
      <c r="I191" s="201"/>
      <c r="J191" s="212">
        <f>BK191</f>
        <v>0</v>
      </c>
      <c r="K191" s="198"/>
      <c r="L191" s="203"/>
      <c r="M191" s="204"/>
      <c r="N191" s="205"/>
      <c r="O191" s="205"/>
      <c r="P191" s="206">
        <f>SUM(P192:P194)</f>
        <v>0</v>
      </c>
      <c r="Q191" s="205"/>
      <c r="R191" s="206">
        <f>SUM(R192:R194)</f>
        <v>0.0008</v>
      </c>
      <c r="S191" s="205"/>
      <c r="T191" s="207">
        <f>SUM(T192:T194)</f>
        <v>0</v>
      </c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R191" s="208" t="s">
        <v>81</v>
      </c>
      <c r="AT191" s="209" t="s">
        <v>71</v>
      </c>
      <c r="AU191" s="209" t="s">
        <v>79</v>
      </c>
      <c r="AY191" s="208" t="s">
        <v>156</v>
      </c>
      <c r="BK191" s="210">
        <f>SUM(BK192:BK194)</f>
        <v>0</v>
      </c>
    </row>
    <row r="192" spans="1:65" s="2" customFormat="1" ht="12">
      <c r="A192" s="39"/>
      <c r="B192" s="40"/>
      <c r="C192" s="213" t="s">
        <v>333</v>
      </c>
      <c r="D192" s="213" t="s">
        <v>159</v>
      </c>
      <c r="E192" s="214" t="s">
        <v>706</v>
      </c>
      <c r="F192" s="215" t="s">
        <v>707</v>
      </c>
      <c r="G192" s="216" t="s">
        <v>226</v>
      </c>
      <c r="H192" s="217">
        <v>2</v>
      </c>
      <c r="I192" s="218"/>
      <c r="J192" s="219">
        <f>ROUND(I192*H192,2)</f>
        <v>0</v>
      </c>
      <c r="K192" s="215" t="s">
        <v>163</v>
      </c>
      <c r="L192" s="45"/>
      <c r="M192" s="220" t="s">
        <v>19</v>
      </c>
      <c r="N192" s="221" t="s">
        <v>43</v>
      </c>
      <c r="O192" s="85"/>
      <c r="P192" s="222">
        <f>O192*H192</f>
        <v>0</v>
      </c>
      <c r="Q192" s="222">
        <v>9E-05</v>
      </c>
      <c r="R192" s="222">
        <f>Q192*H192</f>
        <v>0.00018</v>
      </c>
      <c r="S192" s="222">
        <v>0</v>
      </c>
      <c r="T192" s="223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24" t="s">
        <v>219</v>
      </c>
      <c r="AT192" s="224" t="s">
        <v>159</v>
      </c>
      <c r="AU192" s="224" t="s">
        <v>81</v>
      </c>
      <c r="AY192" s="18" t="s">
        <v>156</v>
      </c>
      <c r="BE192" s="225">
        <f>IF(N192="základní",J192,0)</f>
        <v>0</v>
      </c>
      <c r="BF192" s="225">
        <f>IF(N192="snížená",J192,0)</f>
        <v>0</v>
      </c>
      <c r="BG192" s="225">
        <f>IF(N192="zákl. přenesená",J192,0)</f>
        <v>0</v>
      </c>
      <c r="BH192" s="225">
        <f>IF(N192="sníž. přenesená",J192,0)</f>
        <v>0</v>
      </c>
      <c r="BI192" s="225">
        <f>IF(N192="nulová",J192,0)</f>
        <v>0</v>
      </c>
      <c r="BJ192" s="18" t="s">
        <v>79</v>
      </c>
      <c r="BK192" s="225">
        <f>ROUND(I192*H192,2)</f>
        <v>0</v>
      </c>
      <c r="BL192" s="18" t="s">
        <v>219</v>
      </c>
      <c r="BM192" s="224" t="s">
        <v>1426</v>
      </c>
    </row>
    <row r="193" spans="1:65" s="2" customFormat="1" ht="12">
      <c r="A193" s="39"/>
      <c r="B193" s="40"/>
      <c r="C193" s="265" t="s">
        <v>340</v>
      </c>
      <c r="D193" s="265" t="s">
        <v>709</v>
      </c>
      <c r="E193" s="266" t="s">
        <v>710</v>
      </c>
      <c r="F193" s="267" t="s">
        <v>711</v>
      </c>
      <c r="G193" s="268" t="s">
        <v>172</v>
      </c>
      <c r="H193" s="269">
        <v>2</v>
      </c>
      <c r="I193" s="270"/>
      <c r="J193" s="271">
        <f>ROUND(I193*H193,2)</f>
        <v>0</v>
      </c>
      <c r="K193" s="267" t="s">
        <v>163</v>
      </c>
      <c r="L193" s="272"/>
      <c r="M193" s="273" t="s">
        <v>19</v>
      </c>
      <c r="N193" s="274" t="s">
        <v>43</v>
      </c>
      <c r="O193" s="85"/>
      <c r="P193" s="222">
        <f>O193*H193</f>
        <v>0</v>
      </c>
      <c r="Q193" s="222">
        <v>0.00031</v>
      </c>
      <c r="R193" s="222">
        <f>Q193*H193</f>
        <v>0.00062</v>
      </c>
      <c r="S193" s="222">
        <v>0</v>
      </c>
      <c r="T193" s="223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24" t="s">
        <v>290</v>
      </c>
      <c r="AT193" s="224" t="s">
        <v>709</v>
      </c>
      <c r="AU193" s="224" t="s">
        <v>81</v>
      </c>
      <c r="AY193" s="18" t="s">
        <v>156</v>
      </c>
      <c r="BE193" s="225">
        <f>IF(N193="základní",J193,0)</f>
        <v>0</v>
      </c>
      <c r="BF193" s="225">
        <f>IF(N193="snížená",J193,0)</f>
        <v>0</v>
      </c>
      <c r="BG193" s="225">
        <f>IF(N193="zákl. přenesená",J193,0)</f>
        <v>0</v>
      </c>
      <c r="BH193" s="225">
        <f>IF(N193="sníž. přenesená",J193,0)</f>
        <v>0</v>
      </c>
      <c r="BI193" s="225">
        <f>IF(N193="nulová",J193,0)</f>
        <v>0</v>
      </c>
      <c r="BJ193" s="18" t="s">
        <v>79</v>
      </c>
      <c r="BK193" s="225">
        <f>ROUND(I193*H193,2)</f>
        <v>0</v>
      </c>
      <c r="BL193" s="18" t="s">
        <v>219</v>
      </c>
      <c r="BM193" s="224" t="s">
        <v>1427</v>
      </c>
    </row>
    <row r="194" spans="1:65" s="2" customFormat="1" ht="12">
      <c r="A194" s="39"/>
      <c r="B194" s="40"/>
      <c r="C194" s="213" t="s">
        <v>344</v>
      </c>
      <c r="D194" s="213" t="s">
        <v>159</v>
      </c>
      <c r="E194" s="214" t="s">
        <v>713</v>
      </c>
      <c r="F194" s="215" t="s">
        <v>714</v>
      </c>
      <c r="G194" s="216" t="s">
        <v>233</v>
      </c>
      <c r="H194" s="217">
        <v>0.001</v>
      </c>
      <c r="I194" s="218"/>
      <c r="J194" s="219">
        <f>ROUND(I194*H194,2)</f>
        <v>0</v>
      </c>
      <c r="K194" s="215" t="s">
        <v>163</v>
      </c>
      <c r="L194" s="45"/>
      <c r="M194" s="220" t="s">
        <v>19</v>
      </c>
      <c r="N194" s="221" t="s">
        <v>43</v>
      </c>
      <c r="O194" s="85"/>
      <c r="P194" s="222">
        <f>O194*H194</f>
        <v>0</v>
      </c>
      <c r="Q194" s="222">
        <v>0</v>
      </c>
      <c r="R194" s="222">
        <f>Q194*H194</f>
        <v>0</v>
      </c>
      <c r="S194" s="222">
        <v>0</v>
      </c>
      <c r="T194" s="223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24" t="s">
        <v>219</v>
      </c>
      <c r="AT194" s="224" t="s">
        <v>159</v>
      </c>
      <c r="AU194" s="224" t="s">
        <v>81</v>
      </c>
      <c r="AY194" s="18" t="s">
        <v>156</v>
      </c>
      <c r="BE194" s="225">
        <f>IF(N194="základní",J194,0)</f>
        <v>0</v>
      </c>
      <c r="BF194" s="225">
        <f>IF(N194="snížená",J194,0)</f>
        <v>0</v>
      </c>
      <c r="BG194" s="225">
        <f>IF(N194="zákl. přenesená",J194,0)</f>
        <v>0</v>
      </c>
      <c r="BH194" s="225">
        <f>IF(N194="sníž. přenesená",J194,0)</f>
        <v>0</v>
      </c>
      <c r="BI194" s="225">
        <f>IF(N194="nulová",J194,0)</f>
        <v>0</v>
      </c>
      <c r="BJ194" s="18" t="s">
        <v>79</v>
      </c>
      <c r="BK194" s="225">
        <f>ROUND(I194*H194,2)</f>
        <v>0</v>
      </c>
      <c r="BL194" s="18" t="s">
        <v>219</v>
      </c>
      <c r="BM194" s="224" t="s">
        <v>1428</v>
      </c>
    </row>
    <row r="195" spans="1:63" s="12" customFormat="1" ht="22.8" customHeight="1">
      <c r="A195" s="12"/>
      <c r="B195" s="197"/>
      <c r="C195" s="198"/>
      <c r="D195" s="199" t="s">
        <v>71</v>
      </c>
      <c r="E195" s="211" t="s">
        <v>448</v>
      </c>
      <c r="F195" s="211" t="s">
        <v>716</v>
      </c>
      <c r="G195" s="198"/>
      <c r="H195" s="198"/>
      <c r="I195" s="201"/>
      <c r="J195" s="212">
        <f>BK195</f>
        <v>0</v>
      </c>
      <c r="K195" s="198"/>
      <c r="L195" s="203"/>
      <c r="M195" s="204"/>
      <c r="N195" s="205"/>
      <c r="O195" s="205"/>
      <c r="P195" s="206">
        <f>SUM(P196:P210)</f>
        <v>0</v>
      </c>
      <c r="Q195" s="205"/>
      <c r="R195" s="206">
        <f>SUM(R196:R210)</f>
        <v>0</v>
      </c>
      <c r="S195" s="205"/>
      <c r="T195" s="207">
        <f>SUM(T196:T210)</f>
        <v>0</v>
      </c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R195" s="208" t="s">
        <v>81</v>
      </c>
      <c r="AT195" s="209" t="s">
        <v>71</v>
      </c>
      <c r="AU195" s="209" t="s">
        <v>79</v>
      </c>
      <c r="AY195" s="208" t="s">
        <v>156</v>
      </c>
      <c r="BK195" s="210">
        <f>SUM(BK196:BK210)</f>
        <v>0</v>
      </c>
    </row>
    <row r="196" spans="1:65" s="2" customFormat="1" ht="16.5" customHeight="1">
      <c r="A196" s="39"/>
      <c r="B196" s="40"/>
      <c r="C196" s="265" t="s">
        <v>348</v>
      </c>
      <c r="D196" s="265" t="s">
        <v>709</v>
      </c>
      <c r="E196" s="266" t="s">
        <v>1429</v>
      </c>
      <c r="F196" s="267" t="s">
        <v>1430</v>
      </c>
      <c r="G196" s="268" t="s">
        <v>1431</v>
      </c>
      <c r="H196" s="269">
        <v>1</v>
      </c>
      <c r="I196" s="270"/>
      <c r="J196" s="271">
        <f>ROUND(I196*H196,2)</f>
        <v>0</v>
      </c>
      <c r="K196" s="267" t="s">
        <v>19</v>
      </c>
      <c r="L196" s="272"/>
      <c r="M196" s="273" t="s">
        <v>19</v>
      </c>
      <c r="N196" s="274" t="s">
        <v>43</v>
      </c>
      <c r="O196" s="85"/>
      <c r="P196" s="222">
        <f>O196*H196</f>
        <v>0</v>
      </c>
      <c r="Q196" s="222">
        <v>0</v>
      </c>
      <c r="R196" s="222">
        <f>Q196*H196</f>
        <v>0</v>
      </c>
      <c r="S196" s="222">
        <v>0</v>
      </c>
      <c r="T196" s="223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24" t="s">
        <v>190</v>
      </c>
      <c r="AT196" s="224" t="s">
        <v>709</v>
      </c>
      <c r="AU196" s="224" t="s">
        <v>81</v>
      </c>
      <c r="AY196" s="18" t="s">
        <v>156</v>
      </c>
      <c r="BE196" s="225">
        <f>IF(N196="základní",J196,0)</f>
        <v>0</v>
      </c>
      <c r="BF196" s="225">
        <f>IF(N196="snížená",J196,0)</f>
        <v>0</v>
      </c>
      <c r="BG196" s="225">
        <f>IF(N196="zákl. přenesená",J196,0)</f>
        <v>0</v>
      </c>
      <c r="BH196" s="225">
        <f>IF(N196="sníž. přenesená",J196,0)</f>
        <v>0</v>
      </c>
      <c r="BI196" s="225">
        <f>IF(N196="nulová",J196,0)</f>
        <v>0</v>
      </c>
      <c r="BJ196" s="18" t="s">
        <v>79</v>
      </c>
      <c r="BK196" s="225">
        <f>ROUND(I196*H196,2)</f>
        <v>0</v>
      </c>
      <c r="BL196" s="18" t="s">
        <v>164</v>
      </c>
      <c r="BM196" s="224" t="s">
        <v>1432</v>
      </c>
    </row>
    <row r="197" spans="1:65" s="2" customFormat="1" ht="12">
      <c r="A197" s="39"/>
      <c r="B197" s="40"/>
      <c r="C197" s="265" t="s">
        <v>352</v>
      </c>
      <c r="D197" s="265" t="s">
        <v>709</v>
      </c>
      <c r="E197" s="266" t="s">
        <v>1433</v>
      </c>
      <c r="F197" s="267" t="s">
        <v>1434</v>
      </c>
      <c r="G197" s="268" t="s">
        <v>1431</v>
      </c>
      <c r="H197" s="269">
        <v>1</v>
      </c>
      <c r="I197" s="270"/>
      <c r="J197" s="271">
        <f>ROUND(I197*H197,2)</f>
        <v>0</v>
      </c>
      <c r="K197" s="267" t="s">
        <v>19</v>
      </c>
      <c r="L197" s="272"/>
      <c r="M197" s="273" t="s">
        <v>19</v>
      </c>
      <c r="N197" s="274" t="s">
        <v>43</v>
      </c>
      <c r="O197" s="85"/>
      <c r="P197" s="222">
        <f>O197*H197</f>
        <v>0</v>
      </c>
      <c r="Q197" s="222">
        <v>0</v>
      </c>
      <c r="R197" s="222">
        <f>Q197*H197</f>
        <v>0</v>
      </c>
      <c r="S197" s="222">
        <v>0</v>
      </c>
      <c r="T197" s="223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24" t="s">
        <v>190</v>
      </c>
      <c r="AT197" s="224" t="s">
        <v>709</v>
      </c>
      <c r="AU197" s="224" t="s">
        <v>81</v>
      </c>
      <c r="AY197" s="18" t="s">
        <v>156</v>
      </c>
      <c r="BE197" s="225">
        <f>IF(N197="základní",J197,0)</f>
        <v>0</v>
      </c>
      <c r="BF197" s="225">
        <f>IF(N197="snížená",J197,0)</f>
        <v>0</v>
      </c>
      <c r="BG197" s="225">
        <f>IF(N197="zákl. přenesená",J197,0)</f>
        <v>0</v>
      </c>
      <c r="BH197" s="225">
        <f>IF(N197="sníž. přenesená",J197,0)</f>
        <v>0</v>
      </c>
      <c r="BI197" s="225">
        <f>IF(N197="nulová",J197,0)</f>
        <v>0</v>
      </c>
      <c r="BJ197" s="18" t="s">
        <v>79</v>
      </c>
      <c r="BK197" s="225">
        <f>ROUND(I197*H197,2)</f>
        <v>0</v>
      </c>
      <c r="BL197" s="18" t="s">
        <v>164</v>
      </c>
      <c r="BM197" s="224" t="s">
        <v>1435</v>
      </c>
    </row>
    <row r="198" spans="1:65" s="2" customFormat="1" ht="16.5" customHeight="1">
      <c r="A198" s="39"/>
      <c r="B198" s="40"/>
      <c r="C198" s="213" t="s">
        <v>193</v>
      </c>
      <c r="D198" s="213" t="s">
        <v>159</v>
      </c>
      <c r="E198" s="214" t="s">
        <v>1436</v>
      </c>
      <c r="F198" s="215" t="s">
        <v>1437</v>
      </c>
      <c r="G198" s="216" t="s">
        <v>622</v>
      </c>
      <c r="H198" s="217">
        <v>1</v>
      </c>
      <c r="I198" s="218"/>
      <c r="J198" s="219">
        <f>ROUND(I198*H198,2)</f>
        <v>0</v>
      </c>
      <c r="K198" s="215" t="s">
        <v>19</v>
      </c>
      <c r="L198" s="45"/>
      <c r="M198" s="220" t="s">
        <v>19</v>
      </c>
      <c r="N198" s="221" t="s">
        <v>43</v>
      </c>
      <c r="O198" s="85"/>
      <c r="P198" s="222">
        <f>O198*H198</f>
        <v>0</v>
      </c>
      <c r="Q198" s="222">
        <v>0</v>
      </c>
      <c r="R198" s="222">
        <f>Q198*H198</f>
        <v>0</v>
      </c>
      <c r="S198" s="222">
        <v>0</v>
      </c>
      <c r="T198" s="223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24" t="s">
        <v>219</v>
      </c>
      <c r="AT198" s="224" t="s">
        <v>159</v>
      </c>
      <c r="AU198" s="224" t="s">
        <v>81</v>
      </c>
      <c r="AY198" s="18" t="s">
        <v>156</v>
      </c>
      <c r="BE198" s="225">
        <f>IF(N198="základní",J198,0)</f>
        <v>0</v>
      </c>
      <c r="BF198" s="225">
        <f>IF(N198="snížená",J198,0)</f>
        <v>0</v>
      </c>
      <c r="BG198" s="225">
        <f>IF(N198="zákl. přenesená",J198,0)</f>
        <v>0</v>
      </c>
      <c r="BH198" s="225">
        <f>IF(N198="sníž. přenesená",J198,0)</f>
        <v>0</v>
      </c>
      <c r="BI198" s="225">
        <f>IF(N198="nulová",J198,0)</f>
        <v>0</v>
      </c>
      <c r="BJ198" s="18" t="s">
        <v>79</v>
      </c>
      <c r="BK198" s="225">
        <f>ROUND(I198*H198,2)</f>
        <v>0</v>
      </c>
      <c r="BL198" s="18" t="s">
        <v>219</v>
      </c>
      <c r="BM198" s="224" t="s">
        <v>1438</v>
      </c>
    </row>
    <row r="199" spans="1:65" s="2" customFormat="1" ht="16.5" customHeight="1">
      <c r="A199" s="39"/>
      <c r="B199" s="40"/>
      <c r="C199" s="213" t="s">
        <v>359</v>
      </c>
      <c r="D199" s="213" t="s">
        <v>159</v>
      </c>
      <c r="E199" s="214" t="s">
        <v>1439</v>
      </c>
      <c r="F199" s="215" t="s">
        <v>1440</v>
      </c>
      <c r="G199" s="216" t="s">
        <v>622</v>
      </c>
      <c r="H199" s="217">
        <v>1</v>
      </c>
      <c r="I199" s="218"/>
      <c r="J199" s="219">
        <f>ROUND(I199*H199,2)</f>
        <v>0</v>
      </c>
      <c r="K199" s="215" t="s">
        <v>19</v>
      </c>
      <c r="L199" s="45"/>
      <c r="M199" s="220" t="s">
        <v>19</v>
      </c>
      <c r="N199" s="221" t="s">
        <v>43</v>
      </c>
      <c r="O199" s="85"/>
      <c r="P199" s="222">
        <f>O199*H199</f>
        <v>0</v>
      </c>
      <c r="Q199" s="222">
        <v>0</v>
      </c>
      <c r="R199" s="222">
        <f>Q199*H199</f>
        <v>0</v>
      </c>
      <c r="S199" s="222">
        <v>0</v>
      </c>
      <c r="T199" s="223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24" t="s">
        <v>219</v>
      </c>
      <c r="AT199" s="224" t="s">
        <v>159</v>
      </c>
      <c r="AU199" s="224" t="s">
        <v>81</v>
      </c>
      <c r="AY199" s="18" t="s">
        <v>156</v>
      </c>
      <c r="BE199" s="225">
        <f>IF(N199="základní",J199,0)</f>
        <v>0</v>
      </c>
      <c r="BF199" s="225">
        <f>IF(N199="snížená",J199,0)</f>
        <v>0</v>
      </c>
      <c r="BG199" s="225">
        <f>IF(N199="zákl. přenesená",J199,0)</f>
        <v>0</v>
      </c>
      <c r="BH199" s="225">
        <f>IF(N199="sníž. přenesená",J199,0)</f>
        <v>0</v>
      </c>
      <c r="BI199" s="225">
        <f>IF(N199="nulová",J199,0)</f>
        <v>0</v>
      </c>
      <c r="BJ199" s="18" t="s">
        <v>79</v>
      </c>
      <c r="BK199" s="225">
        <f>ROUND(I199*H199,2)</f>
        <v>0</v>
      </c>
      <c r="BL199" s="18" t="s">
        <v>219</v>
      </c>
      <c r="BM199" s="224" t="s">
        <v>1441</v>
      </c>
    </row>
    <row r="200" spans="1:51" s="14" customFormat="1" ht="12">
      <c r="A200" s="14"/>
      <c r="B200" s="243"/>
      <c r="C200" s="244"/>
      <c r="D200" s="234" t="s">
        <v>599</v>
      </c>
      <c r="E200" s="245" t="s">
        <v>19</v>
      </c>
      <c r="F200" s="246" t="s">
        <v>1442</v>
      </c>
      <c r="G200" s="244"/>
      <c r="H200" s="247">
        <v>1</v>
      </c>
      <c r="I200" s="248"/>
      <c r="J200" s="244"/>
      <c r="K200" s="244"/>
      <c r="L200" s="249"/>
      <c r="M200" s="250"/>
      <c r="N200" s="251"/>
      <c r="O200" s="251"/>
      <c r="P200" s="251"/>
      <c r="Q200" s="251"/>
      <c r="R200" s="251"/>
      <c r="S200" s="251"/>
      <c r="T200" s="252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53" t="s">
        <v>599</v>
      </c>
      <c r="AU200" s="253" t="s">
        <v>81</v>
      </c>
      <c r="AV200" s="14" t="s">
        <v>81</v>
      </c>
      <c r="AW200" s="14" t="s">
        <v>33</v>
      </c>
      <c r="AX200" s="14" t="s">
        <v>79</v>
      </c>
      <c r="AY200" s="253" t="s">
        <v>156</v>
      </c>
    </row>
    <row r="201" spans="1:65" s="2" customFormat="1" ht="16.5" customHeight="1">
      <c r="A201" s="39"/>
      <c r="B201" s="40"/>
      <c r="C201" s="213" t="s">
        <v>363</v>
      </c>
      <c r="D201" s="213" t="s">
        <v>159</v>
      </c>
      <c r="E201" s="214" t="s">
        <v>1443</v>
      </c>
      <c r="F201" s="215" t="s">
        <v>1444</v>
      </c>
      <c r="G201" s="216" t="s">
        <v>1431</v>
      </c>
      <c r="H201" s="217">
        <v>4</v>
      </c>
      <c r="I201" s="218"/>
      <c r="J201" s="219">
        <f>ROUND(I201*H201,2)</f>
        <v>0</v>
      </c>
      <c r="K201" s="215" t="s">
        <v>19</v>
      </c>
      <c r="L201" s="45"/>
      <c r="M201" s="220" t="s">
        <v>19</v>
      </c>
      <c r="N201" s="221" t="s">
        <v>43</v>
      </c>
      <c r="O201" s="85"/>
      <c r="P201" s="222">
        <f>O201*H201</f>
        <v>0</v>
      </c>
      <c r="Q201" s="222">
        <v>0</v>
      </c>
      <c r="R201" s="222">
        <f>Q201*H201</f>
        <v>0</v>
      </c>
      <c r="S201" s="222">
        <v>0</v>
      </c>
      <c r="T201" s="223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24" t="s">
        <v>164</v>
      </c>
      <c r="AT201" s="224" t="s">
        <v>159</v>
      </c>
      <c r="AU201" s="224" t="s">
        <v>81</v>
      </c>
      <c r="AY201" s="18" t="s">
        <v>156</v>
      </c>
      <c r="BE201" s="225">
        <f>IF(N201="základní",J201,0)</f>
        <v>0</v>
      </c>
      <c r="BF201" s="225">
        <f>IF(N201="snížená",J201,0)</f>
        <v>0</v>
      </c>
      <c r="BG201" s="225">
        <f>IF(N201="zákl. přenesená",J201,0)</f>
        <v>0</v>
      </c>
      <c r="BH201" s="225">
        <f>IF(N201="sníž. přenesená",J201,0)</f>
        <v>0</v>
      </c>
      <c r="BI201" s="225">
        <f>IF(N201="nulová",J201,0)</f>
        <v>0</v>
      </c>
      <c r="BJ201" s="18" t="s">
        <v>79</v>
      </c>
      <c r="BK201" s="225">
        <f>ROUND(I201*H201,2)</f>
        <v>0</v>
      </c>
      <c r="BL201" s="18" t="s">
        <v>164</v>
      </c>
      <c r="BM201" s="224" t="s">
        <v>1445</v>
      </c>
    </row>
    <row r="202" spans="1:65" s="2" customFormat="1" ht="16.5" customHeight="1">
      <c r="A202" s="39"/>
      <c r="B202" s="40"/>
      <c r="C202" s="213" t="s">
        <v>367</v>
      </c>
      <c r="D202" s="213" t="s">
        <v>159</v>
      </c>
      <c r="E202" s="214" t="s">
        <v>1446</v>
      </c>
      <c r="F202" s="215" t="s">
        <v>1447</v>
      </c>
      <c r="G202" s="216" t="s">
        <v>207</v>
      </c>
      <c r="H202" s="217">
        <v>25</v>
      </c>
      <c r="I202" s="218"/>
      <c r="J202" s="219">
        <f>ROUND(I202*H202,2)</f>
        <v>0</v>
      </c>
      <c r="K202" s="215" t="s">
        <v>19</v>
      </c>
      <c r="L202" s="45"/>
      <c r="M202" s="220" t="s">
        <v>19</v>
      </c>
      <c r="N202" s="221" t="s">
        <v>43</v>
      </c>
      <c r="O202" s="85"/>
      <c r="P202" s="222">
        <f>O202*H202</f>
        <v>0</v>
      </c>
      <c r="Q202" s="222">
        <v>0</v>
      </c>
      <c r="R202" s="222">
        <f>Q202*H202</f>
        <v>0</v>
      </c>
      <c r="S202" s="222">
        <v>0</v>
      </c>
      <c r="T202" s="223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24" t="s">
        <v>164</v>
      </c>
      <c r="AT202" s="224" t="s">
        <v>159</v>
      </c>
      <c r="AU202" s="224" t="s">
        <v>81</v>
      </c>
      <c r="AY202" s="18" t="s">
        <v>156</v>
      </c>
      <c r="BE202" s="225">
        <f>IF(N202="základní",J202,0)</f>
        <v>0</v>
      </c>
      <c r="BF202" s="225">
        <f>IF(N202="snížená",J202,0)</f>
        <v>0</v>
      </c>
      <c r="BG202" s="225">
        <f>IF(N202="zákl. přenesená",J202,0)</f>
        <v>0</v>
      </c>
      <c r="BH202" s="225">
        <f>IF(N202="sníž. přenesená",J202,0)</f>
        <v>0</v>
      </c>
      <c r="BI202" s="225">
        <f>IF(N202="nulová",J202,0)</f>
        <v>0</v>
      </c>
      <c r="BJ202" s="18" t="s">
        <v>79</v>
      </c>
      <c r="BK202" s="225">
        <f>ROUND(I202*H202,2)</f>
        <v>0</v>
      </c>
      <c r="BL202" s="18" t="s">
        <v>164</v>
      </c>
      <c r="BM202" s="224" t="s">
        <v>1448</v>
      </c>
    </row>
    <row r="203" spans="1:65" s="2" customFormat="1" ht="16.5" customHeight="1">
      <c r="A203" s="39"/>
      <c r="B203" s="40"/>
      <c r="C203" s="265" t="s">
        <v>196</v>
      </c>
      <c r="D203" s="265" t="s">
        <v>709</v>
      </c>
      <c r="E203" s="266" t="s">
        <v>1449</v>
      </c>
      <c r="F203" s="267" t="s">
        <v>1450</v>
      </c>
      <c r="G203" s="268" t="s">
        <v>207</v>
      </c>
      <c r="H203" s="269">
        <v>60</v>
      </c>
      <c r="I203" s="270"/>
      <c r="J203" s="271">
        <f>ROUND(I203*H203,2)</f>
        <v>0</v>
      </c>
      <c r="K203" s="267" t="s">
        <v>19</v>
      </c>
      <c r="L203" s="272"/>
      <c r="M203" s="273" t="s">
        <v>19</v>
      </c>
      <c r="N203" s="274" t="s">
        <v>43</v>
      </c>
      <c r="O203" s="85"/>
      <c r="P203" s="222">
        <f>O203*H203</f>
        <v>0</v>
      </c>
      <c r="Q203" s="222">
        <v>0</v>
      </c>
      <c r="R203" s="222">
        <f>Q203*H203</f>
        <v>0</v>
      </c>
      <c r="S203" s="222">
        <v>0</v>
      </c>
      <c r="T203" s="223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24" t="s">
        <v>190</v>
      </c>
      <c r="AT203" s="224" t="s">
        <v>709</v>
      </c>
      <c r="AU203" s="224" t="s">
        <v>81</v>
      </c>
      <c r="AY203" s="18" t="s">
        <v>156</v>
      </c>
      <c r="BE203" s="225">
        <f>IF(N203="základní",J203,0)</f>
        <v>0</v>
      </c>
      <c r="BF203" s="225">
        <f>IF(N203="snížená",J203,0)</f>
        <v>0</v>
      </c>
      <c r="BG203" s="225">
        <f>IF(N203="zákl. přenesená",J203,0)</f>
        <v>0</v>
      </c>
      <c r="BH203" s="225">
        <f>IF(N203="sníž. přenesená",J203,0)</f>
        <v>0</v>
      </c>
      <c r="BI203" s="225">
        <f>IF(N203="nulová",J203,0)</f>
        <v>0</v>
      </c>
      <c r="BJ203" s="18" t="s">
        <v>79</v>
      </c>
      <c r="BK203" s="225">
        <f>ROUND(I203*H203,2)</f>
        <v>0</v>
      </c>
      <c r="BL203" s="18" t="s">
        <v>164</v>
      </c>
      <c r="BM203" s="224" t="s">
        <v>1451</v>
      </c>
    </row>
    <row r="204" spans="1:65" s="2" customFormat="1" ht="16.5" customHeight="1">
      <c r="A204" s="39"/>
      <c r="B204" s="40"/>
      <c r="C204" s="265" t="s">
        <v>376</v>
      </c>
      <c r="D204" s="265" t="s">
        <v>709</v>
      </c>
      <c r="E204" s="266" t="s">
        <v>1452</v>
      </c>
      <c r="F204" s="267" t="s">
        <v>1453</v>
      </c>
      <c r="G204" s="268" t="s">
        <v>207</v>
      </c>
      <c r="H204" s="269">
        <v>60</v>
      </c>
      <c r="I204" s="270"/>
      <c r="J204" s="271">
        <f>ROUND(I204*H204,2)</f>
        <v>0</v>
      </c>
      <c r="K204" s="267" t="s">
        <v>19</v>
      </c>
      <c r="L204" s="272"/>
      <c r="M204" s="273" t="s">
        <v>19</v>
      </c>
      <c r="N204" s="274" t="s">
        <v>43</v>
      </c>
      <c r="O204" s="85"/>
      <c r="P204" s="222">
        <f>O204*H204</f>
        <v>0</v>
      </c>
      <c r="Q204" s="222">
        <v>0</v>
      </c>
      <c r="R204" s="222">
        <f>Q204*H204</f>
        <v>0</v>
      </c>
      <c r="S204" s="222">
        <v>0</v>
      </c>
      <c r="T204" s="223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24" t="s">
        <v>190</v>
      </c>
      <c r="AT204" s="224" t="s">
        <v>709</v>
      </c>
      <c r="AU204" s="224" t="s">
        <v>81</v>
      </c>
      <c r="AY204" s="18" t="s">
        <v>156</v>
      </c>
      <c r="BE204" s="225">
        <f>IF(N204="základní",J204,0)</f>
        <v>0</v>
      </c>
      <c r="BF204" s="225">
        <f>IF(N204="snížená",J204,0)</f>
        <v>0</v>
      </c>
      <c r="BG204" s="225">
        <f>IF(N204="zákl. přenesená",J204,0)</f>
        <v>0</v>
      </c>
      <c r="BH204" s="225">
        <f>IF(N204="sníž. přenesená",J204,0)</f>
        <v>0</v>
      </c>
      <c r="BI204" s="225">
        <f>IF(N204="nulová",J204,0)</f>
        <v>0</v>
      </c>
      <c r="BJ204" s="18" t="s">
        <v>79</v>
      </c>
      <c r="BK204" s="225">
        <f>ROUND(I204*H204,2)</f>
        <v>0</v>
      </c>
      <c r="BL204" s="18" t="s">
        <v>164</v>
      </c>
      <c r="BM204" s="224" t="s">
        <v>1454</v>
      </c>
    </row>
    <row r="205" spans="1:65" s="2" customFormat="1" ht="16.5" customHeight="1">
      <c r="A205" s="39"/>
      <c r="B205" s="40"/>
      <c r="C205" s="265" t="s">
        <v>199</v>
      </c>
      <c r="D205" s="265" t="s">
        <v>709</v>
      </c>
      <c r="E205" s="266" t="s">
        <v>1455</v>
      </c>
      <c r="F205" s="267" t="s">
        <v>1456</v>
      </c>
      <c r="G205" s="268" t="s">
        <v>207</v>
      </c>
      <c r="H205" s="269">
        <v>60</v>
      </c>
      <c r="I205" s="270"/>
      <c r="J205" s="271">
        <f>ROUND(I205*H205,2)</f>
        <v>0</v>
      </c>
      <c r="K205" s="267" t="s">
        <v>19</v>
      </c>
      <c r="L205" s="272"/>
      <c r="M205" s="273" t="s">
        <v>19</v>
      </c>
      <c r="N205" s="274" t="s">
        <v>43</v>
      </c>
      <c r="O205" s="85"/>
      <c r="P205" s="222">
        <f>O205*H205</f>
        <v>0</v>
      </c>
      <c r="Q205" s="222">
        <v>0</v>
      </c>
      <c r="R205" s="222">
        <f>Q205*H205</f>
        <v>0</v>
      </c>
      <c r="S205" s="222">
        <v>0</v>
      </c>
      <c r="T205" s="223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24" t="s">
        <v>190</v>
      </c>
      <c r="AT205" s="224" t="s">
        <v>709</v>
      </c>
      <c r="AU205" s="224" t="s">
        <v>81</v>
      </c>
      <c r="AY205" s="18" t="s">
        <v>156</v>
      </c>
      <c r="BE205" s="225">
        <f>IF(N205="základní",J205,0)</f>
        <v>0</v>
      </c>
      <c r="BF205" s="225">
        <f>IF(N205="snížená",J205,0)</f>
        <v>0</v>
      </c>
      <c r="BG205" s="225">
        <f>IF(N205="zákl. přenesená",J205,0)</f>
        <v>0</v>
      </c>
      <c r="BH205" s="225">
        <f>IF(N205="sníž. přenesená",J205,0)</f>
        <v>0</v>
      </c>
      <c r="BI205" s="225">
        <f>IF(N205="nulová",J205,0)</f>
        <v>0</v>
      </c>
      <c r="BJ205" s="18" t="s">
        <v>79</v>
      </c>
      <c r="BK205" s="225">
        <f>ROUND(I205*H205,2)</f>
        <v>0</v>
      </c>
      <c r="BL205" s="18" t="s">
        <v>164</v>
      </c>
      <c r="BM205" s="224" t="s">
        <v>1457</v>
      </c>
    </row>
    <row r="206" spans="1:65" s="2" customFormat="1" ht="16.5" customHeight="1">
      <c r="A206" s="39"/>
      <c r="B206" s="40"/>
      <c r="C206" s="265" t="s">
        <v>383</v>
      </c>
      <c r="D206" s="265" t="s">
        <v>709</v>
      </c>
      <c r="E206" s="266" t="s">
        <v>1458</v>
      </c>
      <c r="F206" s="267" t="s">
        <v>1459</v>
      </c>
      <c r="G206" s="268" t="s">
        <v>1460</v>
      </c>
      <c r="H206" s="269">
        <v>1</v>
      </c>
      <c r="I206" s="270"/>
      <c r="J206" s="271">
        <f>ROUND(I206*H206,2)</f>
        <v>0</v>
      </c>
      <c r="K206" s="267" t="s">
        <v>19</v>
      </c>
      <c r="L206" s="272"/>
      <c r="M206" s="273" t="s">
        <v>19</v>
      </c>
      <c r="N206" s="274" t="s">
        <v>43</v>
      </c>
      <c r="O206" s="85"/>
      <c r="P206" s="222">
        <f>O206*H206</f>
        <v>0</v>
      </c>
      <c r="Q206" s="222">
        <v>0</v>
      </c>
      <c r="R206" s="222">
        <f>Q206*H206</f>
        <v>0</v>
      </c>
      <c r="S206" s="222">
        <v>0</v>
      </c>
      <c r="T206" s="223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24" t="s">
        <v>190</v>
      </c>
      <c r="AT206" s="224" t="s">
        <v>709</v>
      </c>
      <c r="AU206" s="224" t="s">
        <v>81</v>
      </c>
      <c r="AY206" s="18" t="s">
        <v>156</v>
      </c>
      <c r="BE206" s="225">
        <f>IF(N206="základní",J206,0)</f>
        <v>0</v>
      </c>
      <c r="BF206" s="225">
        <f>IF(N206="snížená",J206,0)</f>
        <v>0</v>
      </c>
      <c r="BG206" s="225">
        <f>IF(N206="zákl. přenesená",J206,0)</f>
        <v>0</v>
      </c>
      <c r="BH206" s="225">
        <f>IF(N206="sníž. přenesená",J206,0)</f>
        <v>0</v>
      </c>
      <c r="BI206" s="225">
        <f>IF(N206="nulová",J206,0)</f>
        <v>0</v>
      </c>
      <c r="BJ206" s="18" t="s">
        <v>79</v>
      </c>
      <c r="BK206" s="225">
        <f>ROUND(I206*H206,2)</f>
        <v>0</v>
      </c>
      <c r="BL206" s="18" t="s">
        <v>164</v>
      </c>
      <c r="BM206" s="224" t="s">
        <v>1461</v>
      </c>
    </row>
    <row r="207" spans="1:65" s="2" customFormat="1" ht="21.75" customHeight="1">
      <c r="A207" s="39"/>
      <c r="B207" s="40"/>
      <c r="C207" s="213" t="s">
        <v>203</v>
      </c>
      <c r="D207" s="213" t="s">
        <v>159</v>
      </c>
      <c r="E207" s="214" t="s">
        <v>224</v>
      </c>
      <c r="F207" s="215" t="s">
        <v>1462</v>
      </c>
      <c r="G207" s="216" t="s">
        <v>1431</v>
      </c>
      <c r="H207" s="217">
        <v>1</v>
      </c>
      <c r="I207" s="218"/>
      <c r="J207" s="219">
        <f>ROUND(I207*H207,2)</f>
        <v>0</v>
      </c>
      <c r="K207" s="215" t="s">
        <v>19</v>
      </c>
      <c r="L207" s="45"/>
      <c r="M207" s="220" t="s">
        <v>19</v>
      </c>
      <c r="N207" s="221" t="s">
        <v>43</v>
      </c>
      <c r="O207" s="85"/>
      <c r="P207" s="222">
        <f>O207*H207</f>
        <v>0</v>
      </c>
      <c r="Q207" s="222">
        <v>0</v>
      </c>
      <c r="R207" s="222">
        <f>Q207*H207</f>
        <v>0</v>
      </c>
      <c r="S207" s="222">
        <v>0</v>
      </c>
      <c r="T207" s="223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24" t="s">
        <v>164</v>
      </c>
      <c r="AT207" s="224" t="s">
        <v>159</v>
      </c>
      <c r="AU207" s="224" t="s">
        <v>81</v>
      </c>
      <c r="AY207" s="18" t="s">
        <v>156</v>
      </c>
      <c r="BE207" s="225">
        <f>IF(N207="základní",J207,0)</f>
        <v>0</v>
      </c>
      <c r="BF207" s="225">
        <f>IF(N207="snížená",J207,0)</f>
        <v>0</v>
      </c>
      <c r="BG207" s="225">
        <f>IF(N207="zákl. přenesená",J207,0)</f>
        <v>0</v>
      </c>
      <c r="BH207" s="225">
        <f>IF(N207="sníž. přenesená",J207,0)</f>
        <v>0</v>
      </c>
      <c r="BI207" s="225">
        <f>IF(N207="nulová",J207,0)</f>
        <v>0</v>
      </c>
      <c r="BJ207" s="18" t="s">
        <v>79</v>
      </c>
      <c r="BK207" s="225">
        <f>ROUND(I207*H207,2)</f>
        <v>0</v>
      </c>
      <c r="BL207" s="18" t="s">
        <v>164</v>
      </c>
      <c r="BM207" s="224" t="s">
        <v>1463</v>
      </c>
    </row>
    <row r="208" spans="1:65" s="2" customFormat="1" ht="21.75" customHeight="1">
      <c r="A208" s="39"/>
      <c r="B208" s="40"/>
      <c r="C208" s="213" t="s">
        <v>390</v>
      </c>
      <c r="D208" s="213" t="s">
        <v>159</v>
      </c>
      <c r="E208" s="214" t="s">
        <v>1464</v>
      </c>
      <c r="F208" s="215" t="s">
        <v>1465</v>
      </c>
      <c r="G208" s="216" t="s">
        <v>1431</v>
      </c>
      <c r="H208" s="217">
        <v>1</v>
      </c>
      <c r="I208" s="218"/>
      <c r="J208" s="219">
        <f>ROUND(I208*H208,2)</f>
        <v>0</v>
      </c>
      <c r="K208" s="215" t="s">
        <v>19</v>
      </c>
      <c r="L208" s="45"/>
      <c r="M208" s="220" t="s">
        <v>19</v>
      </c>
      <c r="N208" s="221" t="s">
        <v>43</v>
      </c>
      <c r="O208" s="85"/>
      <c r="P208" s="222">
        <f>O208*H208</f>
        <v>0</v>
      </c>
      <c r="Q208" s="222">
        <v>0</v>
      </c>
      <c r="R208" s="222">
        <f>Q208*H208</f>
        <v>0</v>
      </c>
      <c r="S208" s="222">
        <v>0</v>
      </c>
      <c r="T208" s="223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24" t="s">
        <v>164</v>
      </c>
      <c r="AT208" s="224" t="s">
        <v>159</v>
      </c>
      <c r="AU208" s="224" t="s">
        <v>81</v>
      </c>
      <c r="AY208" s="18" t="s">
        <v>156</v>
      </c>
      <c r="BE208" s="225">
        <f>IF(N208="základní",J208,0)</f>
        <v>0</v>
      </c>
      <c r="BF208" s="225">
        <f>IF(N208="snížená",J208,0)</f>
        <v>0</v>
      </c>
      <c r="BG208" s="225">
        <f>IF(N208="zákl. přenesená",J208,0)</f>
        <v>0</v>
      </c>
      <c r="BH208" s="225">
        <f>IF(N208="sníž. přenesená",J208,0)</f>
        <v>0</v>
      </c>
      <c r="BI208" s="225">
        <f>IF(N208="nulová",J208,0)</f>
        <v>0</v>
      </c>
      <c r="BJ208" s="18" t="s">
        <v>79</v>
      </c>
      <c r="BK208" s="225">
        <f>ROUND(I208*H208,2)</f>
        <v>0</v>
      </c>
      <c r="BL208" s="18" t="s">
        <v>164</v>
      </c>
      <c r="BM208" s="224" t="s">
        <v>1466</v>
      </c>
    </row>
    <row r="209" spans="1:65" s="2" customFormat="1" ht="16.5" customHeight="1">
      <c r="A209" s="39"/>
      <c r="B209" s="40"/>
      <c r="C209" s="213" t="s">
        <v>394</v>
      </c>
      <c r="D209" s="213" t="s">
        <v>159</v>
      </c>
      <c r="E209" s="214" t="s">
        <v>1467</v>
      </c>
      <c r="F209" s="215" t="s">
        <v>1468</v>
      </c>
      <c r="G209" s="216" t="s">
        <v>1431</v>
      </c>
      <c r="H209" s="217">
        <v>1</v>
      </c>
      <c r="I209" s="218"/>
      <c r="J209" s="219">
        <f>ROUND(I209*H209,2)</f>
        <v>0</v>
      </c>
      <c r="K209" s="215" t="s">
        <v>19</v>
      </c>
      <c r="L209" s="45"/>
      <c r="M209" s="220" t="s">
        <v>19</v>
      </c>
      <c r="N209" s="221" t="s">
        <v>43</v>
      </c>
      <c r="O209" s="85"/>
      <c r="P209" s="222">
        <f>O209*H209</f>
        <v>0</v>
      </c>
      <c r="Q209" s="222">
        <v>0</v>
      </c>
      <c r="R209" s="222">
        <f>Q209*H209</f>
        <v>0</v>
      </c>
      <c r="S209" s="222">
        <v>0</v>
      </c>
      <c r="T209" s="223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24" t="s">
        <v>164</v>
      </c>
      <c r="AT209" s="224" t="s">
        <v>159</v>
      </c>
      <c r="AU209" s="224" t="s">
        <v>81</v>
      </c>
      <c r="AY209" s="18" t="s">
        <v>156</v>
      </c>
      <c r="BE209" s="225">
        <f>IF(N209="základní",J209,0)</f>
        <v>0</v>
      </c>
      <c r="BF209" s="225">
        <f>IF(N209="snížená",J209,0)</f>
        <v>0</v>
      </c>
      <c r="BG209" s="225">
        <f>IF(N209="zákl. přenesená",J209,0)</f>
        <v>0</v>
      </c>
      <c r="BH209" s="225">
        <f>IF(N209="sníž. přenesená",J209,0)</f>
        <v>0</v>
      </c>
      <c r="BI209" s="225">
        <f>IF(N209="nulová",J209,0)</f>
        <v>0</v>
      </c>
      <c r="BJ209" s="18" t="s">
        <v>79</v>
      </c>
      <c r="BK209" s="225">
        <f>ROUND(I209*H209,2)</f>
        <v>0</v>
      </c>
      <c r="BL209" s="18" t="s">
        <v>164</v>
      </c>
      <c r="BM209" s="224" t="s">
        <v>1469</v>
      </c>
    </row>
    <row r="210" spans="1:65" s="2" customFormat="1" ht="16.5" customHeight="1">
      <c r="A210" s="39"/>
      <c r="B210" s="40"/>
      <c r="C210" s="213" t="s">
        <v>398</v>
      </c>
      <c r="D210" s="213" t="s">
        <v>159</v>
      </c>
      <c r="E210" s="214" t="s">
        <v>1470</v>
      </c>
      <c r="F210" s="215" t="s">
        <v>1471</v>
      </c>
      <c r="G210" s="216" t="s">
        <v>1431</v>
      </c>
      <c r="H210" s="217">
        <v>1</v>
      </c>
      <c r="I210" s="218"/>
      <c r="J210" s="219">
        <f>ROUND(I210*H210,2)</f>
        <v>0</v>
      </c>
      <c r="K210" s="215" t="s">
        <v>19</v>
      </c>
      <c r="L210" s="45"/>
      <c r="M210" s="220" t="s">
        <v>19</v>
      </c>
      <c r="N210" s="221" t="s">
        <v>43</v>
      </c>
      <c r="O210" s="85"/>
      <c r="P210" s="222">
        <f>O210*H210</f>
        <v>0</v>
      </c>
      <c r="Q210" s="222">
        <v>0</v>
      </c>
      <c r="R210" s="222">
        <f>Q210*H210</f>
        <v>0</v>
      </c>
      <c r="S210" s="222">
        <v>0</v>
      </c>
      <c r="T210" s="223">
        <f>S210*H210</f>
        <v>0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R210" s="224" t="s">
        <v>164</v>
      </c>
      <c r="AT210" s="224" t="s">
        <v>159</v>
      </c>
      <c r="AU210" s="224" t="s">
        <v>81</v>
      </c>
      <c r="AY210" s="18" t="s">
        <v>156</v>
      </c>
      <c r="BE210" s="225">
        <f>IF(N210="základní",J210,0)</f>
        <v>0</v>
      </c>
      <c r="BF210" s="225">
        <f>IF(N210="snížená",J210,0)</f>
        <v>0</v>
      </c>
      <c r="BG210" s="225">
        <f>IF(N210="zákl. přenesená",J210,0)</f>
        <v>0</v>
      </c>
      <c r="BH210" s="225">
        <f>IF(N210="sníž. přenesená",J210,0)</f>
        <v>0</v>
      </c>
      <c r="BI210" s="225">
        <f>IF(N210="nulová",J210,0)</f>
        <v>0</v>
      </c>
      <c r="BJ210" s="18" t="s">
        <v>79</v>
      </c>
      <c r="BK210" s="225">
        <f>ROUND(I210*H210,2)</f>
        <v>0</v>
      </c>
      <c r="BL210" s="18" t="s">
        <v>164</v>
      </c>
      <c r="BM210" s="224" t="s">
        <v>1472</v>
      </c>
    </row>
    <row r="211" spans="1:63" s="12" customFormat="1" ht="22.8" customHeight="1">
      <c r="A211" s="12"/>
      <c r="B211" s="197"/>
      <c r="C211" s="198"/>
      <c r="D211" s="199" t="s">
        <v>71</v>
      </c>
      <c r="E211" s="211" t="s">
        <v>830</v>
      </c>
      <c r="F211" s="211" t="s">
        <v>831</v>
      </c>
      <c r="G211" s="198"/>
      <c r="H211" s="198"/>
      <c r="I211" s="201"/>
      <c r="J211" s="212">
        <f>BK211</f>
        <v>0</v>
      </c>
      <c r="K211" s="198"/>
      <c r="L211" s="203"/>
      <c r="M211" s="204"/>
      <c r="N211" s="205"/>
      <c r="O211" s="205"/>
      <c r="P211" s="206">
        <f>SUM(P212:P228)</f>
        <v>0</v>
      </c>
      <c r="Q211" s="205"/>
      <c r="R211" s="206">
        <f>SUM(R212:R228)</f>
        <v>0.85630089</v>
      </c>
      <c r="S211" s="205"/>
      <c r="T211" s="207">
        <f>SUM(T212:T228)</f>
        <v>0.16164825</v>
      </c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R211" s="208" t="s">
        <v>81</v>
      </c>
      <c r="AT211" s="209" t="s">
        <v>71</v>
      </c>
      <c r="AU211" s="209" t="s">
        <v>79</v>
      </c>
      <c r="AY211" s="208" t="s">
        <v>156</v>
      </c>
      <c r="BK211" s="210">
        <f>SUM(BK212:BK228)</f>
        <v>0</v>
      </c>
    </row>
    <row r="212" spans="1:65" s="2" customFormat="1" ht="12">
      <c r="A212" s="39"/>
      <c r="B212" s="40"/>
      <c r="C212" s="213" t="s">
        <v>406</v>
      </c>
      <c r="D212" s="213" t="s">
        <v>159</v>
      </c>
      <c r="E212" s="214" t="s">
        <v>832</v>
      </c>
      <c r="F212" s="215" t="s">
        <v>833</v>
      </c>
      <c r="G212" s="216" t="s">
        <v>162</v>
      </c>
      <c r="H212" s="217">
        <v>39.331</v>
      </c>
      <c r="I212" s="218"/>
      <c r="J212" s="219">
        <f>ROUND(I212*H212,2)</f>
        <v>0</v>
      </c>
      <c r="K212" s="215" t="s">
        <v>163</v>
      </c>
      <c r="L212" s="45"/>
      <c r="M212" s="220" t="s">
        <v>19</v>
      </c>
      <c r="N212" s="221" t="s">
        <v>43</v>
      </c>
      <c r="O212" s="85"/>
      <c r="P212" s="222">
        <f>O212*H212</f>
        <v>0</v>
      </c>
      <c r="Q212" s="222">
        <v>0.00603</v>
      </c>
      <c r="R212" s="222">
        <f>Q212*H212</f>
        <v>0.23716593</v>
      </c>
      <c r="S212" s="222">
        <v>0</v>
      </c>
      <c r="T212" s="223">
        <f>S212*H212</f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24" t="s">
        <v>219</v>
      </c>
      <c r="AT212" s="224" t="s">
        <v>159</v>
      </c>
      <c r="AU212" s="224" t="s">
        <v>81</v>
      </c>
      <c r="AY212" s="18" t="s">
        <v>156</v>
      </c>
      <c r="BE212" s="225">
        <f>IF(N212="základní",J212,0)</f>
        <v>0</v>
      </c>
      <c r="BF212" s="225">
        <f>IF(N212="snížená",J212,0)</f>
        <v>0</v>
      </c>
      <c r="BG212" s="225">
        <f>IF(N212="zákl. přenesená",J212,0)</f>
        <v>0</v>
      </c>
      <c r="BH212" s="225">
        <f>IF(N212="sníž. přenesená",J212,0)</f>
        <v>0</v>
      </c>
      <c r="BI212" s="225">
        <f>IF(N212="nulová",J212,0)</f>
        <v>0</v>
      </c>
      <c r="BJ212" s="18" t="s">
        <v>79</v>
      </c>
      <c r="BK212" s="225">
        <f>ROUND(I212*H212,2)</f>
        <v>0</v>
      </c>
      <c r="BL212" s="18" t="s">
        <v>219</v>
      </c>
      <c r="BM212" s="224" t="s">
        <v>1473</v>
      </c>
    </row>
    <row r="213" spans="1:51" s="14" customFormat="1" ht="12">
      <c r="A213" s="14"/>
      <c r="B213" s="243"/>
      <c r="C213" s="244"/>
      <c r="D213" s="234" t="s">
        <v>599</v>
      </c>
      <c r="E213" s="245" t="s">
        <v>19</v>
      </c>
      <c r="F213" s="246" t="s">
        <v>1474</v>
      </c>
      <c r="G213" s="244"/>
      <c r="H213" s="247">
        <v>39.331</v>
      </c>
      <c r="I213" s="248"/>
      <c r="J213" s="244"/>
      <c r="K213" s="244"/>
      <c r="L213" s="249"/>
      <c r="M213" s="250"/>
      <c r="N213" s="251"/>
      <c r="O213" s="251"/>
      <c r="P213" s="251"/>
      <c r="Q213" s="251"/>
      <c r="R213" s="251"/>
      <c r="S213" s="251"/>
      <c r="T213" s="252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53" t="s">
        <v>599</v>
      </c>
      <c r="AU213" s="253" t="s">
        <v>81</v>
      </c>
      <c r="AV213" s="14" t="s">
        <v>81</v>
      </c>
      <c r="AW213" s="14" t="s">
        <v>33</v>
      </c>
      <c r="AX213" s="14" t="s">
        <v>79</v>
      </c>
      <c r="AY213" s="253" t="s">
        <v>156</v>
      </c>
    </row>
    <row r="214" spans="1:65" s="2" customFormat="1" ht="16.5" customHeight="1">
      <c r="A214" s="39"/>
      <c r="B214" s="40"/>
      <c r="C214" s="265" t="s">
        <v>410</v>
      </c>
      <c r="D214" s="265" t="s">
        <v>709</v>
      </c>
      <c r="E214" s="266" t="s">
        <v>836</v>
      </c>
      <c r="F214" s="267" t="s">
        <v>837</v>
      </c>
      <c r="G214" s="268" t="s">
        <v>162</v>
      </c>
      <c r="H214" s="269">
        <v>40.118</v>
      </c>
      <c r="I214" s="270"/>
      <c r="J214" s="271">
        <f>ROUND(I214*H214,2)</f>
        <v>0</v>
      </c>
      <c r="K214" s="267" t="s">
        <v>163</v>
      </c>
      <c r="L214" s="272"/>
      <c r="M214" s="273" t="s">
        <v>19</v>
      </c>
      <c r="N214" s="274" t="s">
        <v>43</v>
      </c>
      <c r="O214" s="85"/>
      <c r="P214" s="222">
        <f>O214*H214</f>
        <v>0</v>
      </c>
      <c r="Q214" s="222">
        <v>0.009</v>
      </c>
      <c r="R214" s="222">
        <f>Q214*H214</f>
        <v>0.361062</v>
      </c>
      <c r="S214" s="222">
        <v>0</v>
      </c>
      <c r="T214" s="223">
        <f>S214*H214</f>
        <v>0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24" t="s">
        <v>290</v>
      </c>
      <c r="AT214" s="224" t="s">
        <v>709</v>
      </c>
      <c r="AU214" s="224" t="s">
        <v>81</v>
      </c>
      <c r="AY214" s="18" t="s">
        <v>156</v>
      </c>
      <c r="BE214" s="225">
        <f>IF(N214="základní",J214,0)</f>
        <v>0</v>
      </c>
      <c r="BF214" s="225">
        <f>IF(N214="snížená",J214,0)</f>
        <v>0</v>
      </c>
      <c r="BG214" s="225">
        <f>IF(N214="zákl. přenesená",J214,0)</f>
        <v>0</v>
      </c>
      <c r="BH214" s="225">
        <f>IF(N214="sníž. přenesená",J214,0)</f>
        <v>0</v>
      </c>
      <c r="BI214" s="225">
        <f>IF(N214="nulová",J214,0)</f>
        <v>0</v>
      </c>
      <c r="BJ214" s="18" t="s">
        <v>79</v>
      </c>
      <c r="BK214" s="225">
        <f>ROUND(I214*H214,2)</f>
        <v>0</v>
      </c>
      <c r="BL214" s="18" t="s">
        <v>219</v>
      </c>
      <c r="BM214" s="224" t="s">
        <v>1475</v>
      </c>
    </row>
    <row r="215" spans="1:51" s="14" customFormat="1" ht="12">
      <c r="A215" s="14"/>
      <c r="B215" s="243"/>
      <c r="C215" s="244"/>
      <c r="D215" s="234" t="s">
        <v>599</v>
      </c>
      <c r="E215" s="245" t="s">
        <v>19</v>
      </c>
      <c r="F215" s="246" t="s">
        <v>1476</v>
      </c>
      <c r="G215" s="244"/>
      <c r="H215" s="247">
        <v>40.118</v>
      </c>
      <c r="I215" s="248"/>
      <c r="J215" s="244"/>
      <c r="K215" s="244"/>
      <c r="L215" s="249"/>
      <c r="M215" s="250"/>
      <c r="N215" s="251"/>
      <c r="O215" s="251"/>
      <c r="P215" s="251"/>
      <c r="Q215" s="251"/>
      <c r="R215" s="251"/>
      <c r="S215" s="251"/>
      <c r="T215" s="252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53" t="s">
        <v>599</v>
      </c>
      <c r="AU215" s="253" t="s">
        <v>81</v>
      </c>
      <c r="AV215" s="14" t="s">
        <v>81</v>
      </c>
      <c r="AW215" s="14" t="s">
        <v>33</v>
      </c>
      <c r="AX215" s="14" t="s">
        <v>79</v>
      </c>
      <c r="AY215" s="253" t="s">
        <v>156</v>
      </c>
    </row>
    <row r="216" spans="1:65" s="2" customFormat="1" ht="55.5" customHeight="1">
      <c r="A216" s="39"/>
      <c r="B216" s="40"/>
      <c r="C216" s="213" t="s">
        <v>414</v>
      </c>
      <c r="D216" s="213" t="s">
        <v>159</v>
      </c>
      <c r="E216" s="214" t="s">
        <v>1477</v>
      </c>
      <c r="F216" s="215" t="s">
        <v>1478</v>
      </c>
      <c r="G216" s="216" t="s">
        <v>162</v>
      </c>
      <c r="H216" s="217">
        <v>5.802</v>
      </c>
      <c r="I216" s="218"/>
      <c r="J216" s="219">
        <f>ROUND(I216*H216,2)</f>
        <v>0</v>
      </c>
      <c r="K216" s="215" t="s">
        <v>163</v>
      </c>
      <c r="L216" s="45"/>
      <c r="M216" s="220" t="s">
        <v>19</v>
      </c>
      <c r="N216" s="221" t="s">
        <v>43</v>
      </c>
      <c r="O216" s="85"/>
      <c r="P216" s="222">
        <f>O216*H216</f>
        <v>0</v>
      </c>
      <c r="Q216" s="222">
        <v>0.04428</v>
      </c>
      <c r="R216" s="222">
        <f>Q216*H216</f>
        <v>0.25691255999999996</v>
      </c>
      <c r="S216" s="222">
        <v>0</v>
      </c>
      <c r="T216" s="223">
        <f>S216*H216</f>
        <v>0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24" t="s">
        <v>219</v>
      </c>
      <c r="AT216" s="224" t="s">
        <v>159</v>
      </c>
      <c r="AU216" s="224" t="s">
        <v>81</v>
      </c>
      <c r="AY216" s="18" t="s">
        <v>156</v>
      </c>
      <c r="BE216" s="225">
        <f>IF(N216="základní",J216,0)</f>
        <v>0</v>
      </c>
      <c r="BF216" s="225">
        <f>IF(N216="snížená",J216,0)</f>
        <v>0</v>
      </c>
      <c r="BG216" s="225">
        <f>IF(N216="zákl. přenesená",J216,0)</f>
        <v>0</v>
      </c>
      <c r="BH216" s="225">
        <f>IF(N216="sníž. přenesená",J216,0)</f>
        <v>0</v>
      </c>
      <c r="BI216" s="225">
        <f>IF(N216="nulová",J216,0)</f>
        <v>0</v>
      </c>
      <c r="BJ216" s="18" t="s">
        <v>79</v>
      </c>
      <c r="BK216" s="225">
        <f>ROUND(I216*H216,2)</f>
        <v>0</v>
      </c>
      <c r="BL216" s="18" t="s">
        <v>219</v>
      </c>
      <c r="BM216" s="224" t="s">
        <v>1479</v>
      </c>
    </row>
    <row r="217" spans="1:51" s="14" customFormat="1" ht="12">
      <c r="A217" s="14"/>
      <c r="B217" s="243"/>
      <c r="C217" s="244"/>
      <c r="D217" s="234" t="s">
        <v>599</v>
      </c>
      <c r="E217" s="245" t="s">
        <v>19</v>
      </c>
      <c r="F217" s="246" t="s">
        <v>911</v>
      </c>
      <c r="G217" s="244"/>
      <c r="H217" s="247">
        <v>5.802</v>
      </c>
      <c r="I217" s="248"/>
      <c r="J217" s="244"/>
      <c r="K217" s="244"/>
      <c r="L217" s="249"/>
      <c r="M217" s="250"/>
      <c r="N217" s="251"/>
      <c r="O217" s="251"/>
      <c r="P217" s="251"/>
      <c r="Q217" s="251"/>
      <c r="R217" s="251"/>
      <c r="S217" s="251"/>
      <c r="T217" s="252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53" t="s">
        <v>599</v>
      </c>
      <c r="AU217" s="253" t="s">
        <v>81</v>
      </c>
      <c r="AV217" s="14" t="s">
        <v>81</v>
      </c>
      <c r="AW217" s="14" t="s">
        <v>33</v>
      </c>
      <c r="AX217" s="14" t="s">
        <v>79</v>
      </c>
      <c r="AY217" s="253" t="s">
        <v>156</v>
      </c>
    </row>
    <row r="218" spans="1:65" s="2" customFormat="1" ht="44.25" customHeight="1">
      <c r="A218" s="39"/>
      <c r="B218" s="40"/>
      <c r="C218" s="213" t="s">
        <v>418</v>
      </c>
      <c r="D218" s="213" t="s">
        <v>159</v>
      </c>
      <c r="E218" s="214" t="s">
        <v>1480</v>
      </c>
      <c r="F218" s="215" t="s">
        <v>1481</v>
      </c>
      <c r="G218" s="216" t="s">
        <v>162</v>
      </c>
      <c r="H218" s="217">
        <v>5.802</v>
      </c>
      <c r="I218" s="218"/>
      <c r="J218" s="219">
        <f>ROUND(I218*H218,2)</f>
        <v>0</v>
      </c>
      <c r="K218" s="215" t="s">
        <v>163</v>
      </c>
      <c r="L218" s="45"/>
      <c r="M218" s="220" t="s">
        <v>19</v>
      </c>
      <c r="N218" s="221" t="s">
        <v>43</v>
      </c>
      <c r="O218" s="85"/>
      <c r="P218" s="222">
        <f>O218*H218</f>
        <v>0</v>
      </c>
      <c r="Q218" s="222">
        <v>0.0002</v>
      </c>
      <c r="R218" s="222">
        <f>Q218*H218</f>
        <v>0.0011604</v>
      </c>
      <c r="S218" s="222">
        <v>0</v>
      </c>
      <c r="T218" s="223">
        <f>S218*H218</f>
        <v>0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R218" s="224" t="s">
        <v>219</v>
      </c>
      <c r="AT218" s="224" t="s">
        <v>159</v>
      </c>
      <c r="AU218" s="224" t="s">
        <v>81</v>
      </c>
      <c r="AY218" s="18" t="s">
        <v>156</v>
      </c>
      <c r="BE218" s="225">
        <f>IF(N218="základní",J218,0)</f>
        <v>0</v>
      </c>
      <c r="BF218" s="225">
        <f>IF(N218="snížená",J218,0)</f>
        <v>0</v>
      </c>
      <c r="BG218" s="225">
        <f>IF(N218="zákl. přenesená",J218,0)</f>
        <v>0</v>
      </c>
      <c r="BH218" s="225">
        <f>IF(N218="sníž. přenesená",J218,0)</f>
        <v>0</v>
      </c>
      <c r="BI218" s="225">
        <f>IF(N218="nulová",J218,0)</f>
        <v>0</v>
      </c>
      <c r="BJ218" s="18" t="s">
        <v>79</v>
      </c>
      <c r="BK218" s="225">
        <f>ROUND(I218*H218,2)</f>
        <v>0</v>
      </c>
      <c r="BL218" s="18" t="s">
        <v>219</v>
      </c>
      <c r="BM218" s="224" t="s">
        <v>1482</v>
      </c>
    </row>
    <row r="219" spans="1:51" s="14" customFormat="1" ht="12">
      <c r="A219" s="14"/>
      <c r="B219" s="243"/>
      <c r="C219" s="244"/>
      <c r="D219" s="234" t="s">
        <v>599</v>
      </c>
      <c r="E219" s="245" t="s">
        <v>19</v>
      </c>
      <c r="F219" s="246" t="s">
        <v>911</v>
      </c>
      <c r="G219" s="244"/>
      <c r="H219" s="247">
        <v>5.802</v>
      </c>
      <c r="I219" s="248"/>
      <c r="J219" s="244"/>
      <c r="K219" s="244"/>
      <c r="L219" s="249"/>
      <c r="M219" s="250"/>
      <c r="N219" s="251"/>
      <c r="O219" s="251"/>
      <c r="P219" s="251"/>
      <c r="Q219" s="251"/>
      <c r="R219" s="251"/>
      <c r="S219" s="251"/>
      <c r="T219" s="252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53" t="s">
        <v>599</v>
      </c>
      <c r="AU219" s="253" t="s">
        <v>81</v>
      </c>
      <c r="AV219" s="14" t="s">
        <v>81</v>
      </c>
      <c r="AW219" s="14" t="s">
        <v>33</v>
      </c>
      <c r="AX219" s="14" t="s">
        <v>79</v>
      </c>
      <c r="AY219" s="253" t="s">
        <v>156</v>
      </c>
    </row>
    <row r="220" spans="1:65" s="2" customFormat="1" ht="12">
      <c r="A220" s="39"/>
      <c r="B220" s="40"/>
      <c r="C220" s="213" t="s">
        <v>422</v>
      </c>
      <c r="D220" s="213" t="s">
        <v>159</v>
      </c>
      <c r="E220" s="214" t="s">
        <v>1483</v>
      </c>
      <c r="F220" s="215" t="s">
        <v>1484</v>
      </c>
      <c r="G220" s="216" t="s">
        <v>162</v>
      </c>
      <c r="H220" s="217">
        <v>4.559</v>
      </c>
      <c r="I220" s="218"/>
      <c r="J220" s="219">
        <f>ROUND(I220*H220,2)</f>
        <v>0</v>
      </c>
      <c r="K220" s="215" t="s">
        <v>163</v>
      </c>
      <c r="L220" s="45"/>
      <c r="M220" s="220" t="s">
        <v>19</v>
      </c>
      <c r="N220" s="221" t="s">
        <v>43</v>
      </c>
      <c r="O220" s="85"/>
      <c r="P220" s="222">
        <f>O220*H220</f>
        <v>0</v>
      </c>
      <c r="Q220" s="222">
        <v>0</v>
      </c>
      <c r="R220" s="222">
        <f>Q220*H220</f>
        <v>0</v>
      </c>
      <c r="S220" s="222">
        <v>0.03175</v>
      </c>
      <c r="T220" s="223">
        <f>S220*H220</f>
        <v>0.14474825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224" t="s">
        <v>219</v>
      </c>
      <c r="AT220" s="224" t="s">
        <v>159</v>
      </c>
      <c r="AU220" s="224" t="s">
        <v>81</v>
      </c>
      <c r="AY220" s="18" t="s">
        <v>156</v>
      </c>
      <c r="BE220" s="225">
        <f>IF(N220="základní",J220,0)</f>
        <v>0</v>
      </c>
      <c r="BF220" s="225">
        <f>IF(N220="snížená",J220,0)</f>
        <v>0</v>
      </c>
      <c r="BG220" s="225">
        <f>IF(N220="zákl. přenesená",J220,0)</f>
        <v>0</v>
      </c>
      <c r="BH220" s="225">
        <f>IF(N220="sníž. přenesená",J220,0)</f>
        <v>0</v>
      </c>
      <c r="BI220" s="225">
        <f>IF(N220="nulová",J220,0)</f>
        <v>0</v>
      </c>
      <c r="BJ220" s="18" t="s">
        <v>79</v>
      </c>
      <c r="BK220" s="225">
        <f>ROUND(I220*H220,2)</f>
        <v>0</v>
      </c>
      <c r="BL220" s="18" t="s">
        <v>219</v>
      </c>
      <c r="BM220" s="224" t="s">
        <v>1485</v>
      </c>
    </row>
    <row r="221" spans="1:51" s="14" customFormat="1" ht="12">
      <c r="A221" s="14"/>
      <c r="B221" s="243"/>
      <c r="C221" s="244"/>
      <c r="D221" s="234" t="s">
        <v>599</v>
      </c>
      <c r="E221" s="245" t="s">
        <v>19</v>
      </c>
      <c r="F221" s="246" t="s">
        <v>1486</v>
      </c>
      <c r="G221" s="244"/>
      <c r="H221" s="247">
        <v>4.559</v>
      </c>
      <c r="I221" s="248"/>
      <c r="J221" s="244"/>
      <c r="K221" s="244"/>
      <c r="L221" s="249"/>
      <c r="M221" s="250"/>
      <c r="N221" s="251"/>
      <c r="O221" s="251"/>
      <c r="P221" s="251"/>
      <c r="Q221" s="251"/>
      <c r="R221" s="251"/>
      <c r="S221" s="251"/>
      <c r="T221" s="252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53" t="s">
        <v>599</v>
      </c>
      <c r="AU221" s="253" t="s">
        <v>81</v>
      </c>
      <c r="AV221" s="14" t="s">
        <v>81</v>
      </c>
      <c r="AW221" s="14" t="s">
        <v>33</v>
      </c>
      <c r="AX221" s="14" t="s">
        <v>79</v>
      </c>
      <c r="AY221" s="253" t="s">
        <v>156</v>
      </c>
    </row>
    <row r="222" spans="1:65" s="2" customFormat="1" ht="12">
      <c r="A222" s="39"/>
      <c r="B222" s="40"/>
      <c r="C222" s="213" t="s">
        <v>424</v>
      </c>
      <c r="D222" s="213" t="s">
        <v>159</v>
      </c>
      <c r="E222" s="214" t="s">
        <v>1487</v>
      </c>
      <c r="F222" s="215" t="s">
        <v>1488</v>
      </c>
      <c r="G222" s="216" t="s">
        <v>172</v>
      </c>
      <c r="H222" s="217">
        <v>1</v>
      </c>
      <c r="I222" s="218"/>
      <c r="J222" s="219">
        <f>ROUND(I222*H222,2)</f>
        <v>0</v>
      </c>
      <c r="K222" s="215" t="s">
        <v>163</v>
      </c>
      <c r="L222" s="45"/>
      <c r="M222" s="220" t="s">
        <v>19</v>
      </c>
      <c r="N222" s="221" t="s">
        <v>43</v>
      </c>
      <c r="O222" s="85"/>
      <c r="P222" s="222">
        <f>O222*H222</f>
        <v>0</v>
      </c>
      <c r="Q222" s="222">
        <v>0</v>
      </c>
      <c r="R222" s="222">
        <f>Q222*H222</f>
        <v>0</v>
      </c>
      <c r="S222" s="222">
        <v>0.0169</v>
      </c>
      <c r="T222" s="223">
        <f>S222*H222</f>
        <v>0.0169</v>
      </c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R222" s="224" t="s">
        <v>219</v>
      </c>
      <c r="AT222" s="224" t="s">
        <v>159</v>
      </c>
      <c r="AU222" s="224" t="s">
        <v>81</v>
      </c>
      <c r="AY222" s="18" t="s">
        <v>156</v>
      </c>
      <c r="BE222" s="225">
        <f>IF(N222="základní",J222,0)</f>
        <v>0</v>
      </c>
      <c r="BF222" s="225">
        <f>IF(N222="snížená",J222,0)</f>
        <v>0</v>
      </c>
      <c r="BG222" s="225">
        <f>IF(N222="zákl. přenesená",J222,0)</f>
        <v>0</v>
      </c>
      <c r="BH222" s="225">
        <f>IF(N222="sníž. přenesená",J222,0)</f>
        <v>0</v>
      </c>
      <c r="BI222" s="225">
        <f>IF(N222="nulová",J222,0)</f>
        <v>0</v>
      </c>
      <c r="BJ222" s="18" t="s">
        <v>79</v>
      </c>
      <c r="BK222" s="225">
        <f>ROUND(I222*H222,2)</f>
        <v>0</v>
      </c>
      <c r="BL222" s="18" t="s">
        <v>219</v>
      </c>
      <c r="BM222" s="224" t="s">
        <v>1489</v>
      </c>
    </row>
    <row r="223" spans="1:51" s="14" customFormat="1" ht="12">
      <c r="A223" s="14"/>
      <c r="B223" s="243"/>
      <c r="C223" s="244"/>
      <c r="D223" s="234" t="s">
        <v>599</v>
      </c>
      <c r="E223" s="245" t="s">
        <v>19</v>
      </c>
      <c r="F223" s="246" t="s">
        <v>1490</v>
      </c>
      <c r="G223" s="244"/>
      <c r="H223" s="247">
        <v>1</v>
      </c>
      <c r="I223" s="248"/>
      <c r="J223" s="244"/>
      <c r="K223" s="244"/>
      <c r="L223" s="249"/>
      <c r="M223" s="250"/>
      <c r="N223" s="251"/>
      <c r="O223" s="251"/>
      <c r="P223" s="251"/>
      <c r="Q223" s="251"/>
      <c r="R223" s="251"/>
      <c r="S223" s="251"/>
      <c r="T223" s="252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53" t="s">
        <v>599</v>
      </c>
      <c r="AU223" s="253" t="s">
        <v>81</v>
      </c>
      <c r="AV223" s="14" t="s">
        <v>81</v>
      </c>
      <c r="AW223" s="14" t="s">
        <v>33</v>
      </c>
      <c r="AX223" s="14" t="s">
        <v>79</v>
      </c>
      <c r="AY223" s="253" t="s">
        <v>156</v>
      </c>
    </row>
    <row r="224" spans="1:65" s="2" customFormat="1" ht="44.25" customHeight="1">
      <c r="A224" s="39"/>
      <c r="B224" s="40"/>
      <c r="C224" s="213" t="s">
        <v>428</v>
      </c>
      <c r="D224" s="213" t="s">
        <v>159</v>
      </c>
      <c r="E224" s="214" t="s">
        <v>844</v>
      </c>
      <c r="F224" s="215" t="s">
        <v>845</v>
      </c>
      <c r="G224" s="216" t="s">
        <v>162</v>
      </c>
      <c r="H224" s="217">
        <v>39.331</v>
      </c>
      <c r="I224" s="218"/>
      <c r="J224" s="219">
        <f>ROUND(I224*H224,2)</f>
        <v>0</v>
      </c>
      <c r="K224" s="215" t="s">
        <v>19</v>
      </c>
      <c r="L224" s="45"/>
      <c r="M224" s="220" t="s">
        <v>19</v>
      </c>
      <c r="N224" s="221" t="s">
        <v>43</v>
      </c>
      <c r="O224" s="85"/>
      <c r="P224" s="222">
        <f>O224*H224</f>
        <v>0</v>
      </c>
      <c r="Q224" s="222">
        <v>0</v>
      </c>
      <c r="R224" s="222">
        <f>Q224*H224</f>
        <v>0</v>
      </c>
      <c r="S224" s="222">
        <v>0</v>
      </c>
      <c r="T224" s="223">
        <f>S224*H224</f>
        <v>0</v>
      </c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R224" s="224" t="s">
        <v>219</v>
      </c>
      <c r="AT224" s="224" t="s">
        <v>159</v>
      </c>
      <c r="AU224" s="224" t="s">
        <v>81</v>
      </c>
      <c r="AY224" s="18" t="s">
        <v>156</v>
      </c>
      <c r="BE224" s="225">
        <f>IF(N224="základní",J224,0)</f>
        <v>0</v>
      </c>
      <c r="BF224" s="225">
        <f>IF(N224="snížená",J224,0)</f>
        <v>0</v>
      </c>
      <c r="BG224" s="225">
        <f>IF(N224="zákl. přenesená",J224,0)</f>
        <v>0</v>
      </c>
      <c r="BH224" s="225">
        <f>IF(N224="sníž. přenesená",J224,0)</f>
        <v>0</v>
      </c>
      <c r="BI224" s="225">
        <f>IF(N224="nulová",J224,0)</f>
        <v>0</v>
      </c>
      <c r="BJ224" s="18" t="s">
        <v>79</v>
      </c>
      <c r="BK224" s="225">
        <f>ROUND(I224*H224,2)</f>
        <v>0</v>
      </c>
      <c r="BL224" s="18" t="s">
        <v>219</v>
      </c>
      <c r="BM224" s="224" t="s">
        <v>1491</v>
      </c>
    </row>
    <row r="225" spans="1:51" s="14" customFormat="1" ht="12">
      <c r="A225" s="14"/>
      <c r="B225" s="243"/>
      <c r="C225" s="244"/>
      <c r="D225" s="234" t="s">
        <v>599</v>
      </c>
      <c r="E225" s="245" t="s">
        <v>19</v>
      </c>
      <c r="F225" s="246" t="s">
        <v>1474</v>
      </c>
      <c r="G225" s="244"/>
      <c r="H225" s="247">
        <v>39.331</v>
      </c>
      <c r="I225" s="248"/>
      <c r="J225" s="244"/>
      <c r="K225" s="244"/>
      <c r="L225" s="249"/>
      <c r="M225" s="250"/>
      <c r="N225" s="251"/>
      <c r="O225" s="251"/>
      <c r="P225" s="251"/>
      <c r="Q225" s="251"/>
      <c r="R225" s="251"/>
      <c r="S225" s="251"/>
      <c r="T225" s="252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53" t="s">
        <v>599</v>
      </c>
      <c r="AU225" s="253" t="s">
        <v>81</v>
      </c>
      <c r="AV225" s="14" t="s">
        <v>81</v>
      </c>
      <c r="AW225" s="14" t="s">
        <v>33</v>
      </c>
      <c r="AX225" s="14" t="s">
        <v>79</v>
      </c>
      <c r="AY225" s="253" t="s">
        <v>156</v>
      </c>
    </row>
    <row r="226" spans="1:65" s="2" customFormat="1" ht="16.5" customHeight="1">
      <c r="A226" s="39"/>
      <c r="B226" s="40"/>
      <c r="C226" s="265" t="s">
        <v>432</v>
      </c>
      <c r="D226" s="265" t="s">
        <v>709</v>
      </c>
      <c r="E226" s="266" t="s">
        <v>847</v>
      </c>
      <c r="F226" s="267" t="s">
        <v>848</v>
      </c>
      <c r="G226" s="268" t="s">
        <v>162</v>
      </c>
      <c r="H226" s="269">
        <v>40.118</v>
      </c>
      <c r="I226" s="270"/>
      <c r="J226" s="271">
        <f>ROUND(I226*H226,2)</f>
        <v>0</v>
      </c>
      <c r="K226" s="267" t="s">
        <v>19</v>
      </c>
      <c r="L226" s="272"/>
      <c r="M226" s="273" t="s">
        <v>19</v>
      </c>
      <c r="N226" s="274" t="s">
        <v>43</v>
      </c>
      <c r="O226" s="85"/>
      <c r="P226" s="222">
        <f>O226*H226</f>
        <v>0</v>
      </c>
      <c r="Q226" s="222">
        <v>0</v>
      </c>
      <c r="R226" s="222">
        <f>Q226*H226</f>
        <v>0</v>
      </c>
      <c r="S226" s="222">
        <v>0</v>
      </c>
      <c r="T226" s="223">
        <f>S226*H226</f>
        <v>0</v>
      </c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R226" s="224" t="s">
        <v>290</v>
      </c>
      <c r="AT226" s="224" t="s">
        <v>709</v>
      </c>
      <c r="AU226" s="224" t="s">
        <v>81</v>
      </c>
      <c r="AY226" s="18" t="s">
        <v>156</v>
      </c>
      <c r="BE226" s="225">
        <f>IF(N226="základní",J226,0)</f>
        <v>0</v>
      </c>
      <c r="BF226" s="225">
        <f>IF(N226="snížená",J226,0)</f>
        <v>0</v>
      </c>
      <c r="BG226" s="225">
        <f>IF(N226="zákl. přenesená",J226,0)</f>
        <v>0</v>
      </c>
      <c r="BH226" s="225">
        <f>IF(N226="sníž. přenesená",J226,0)</f>
        <v>0</v>
      </c>
      <c r="BI226" s="225">
        <f>IF(N226="nulová",J226,0)</f>
        <v>0</v>
      </c>
      <c r="BJ226" s="18" t="s">
        <v>79</v>
      </c>
      <c r="BK226" s="225">
        <f>ROUND(I226*H226,2)</f>
        <v>0</v>
      </c>
      <c r="BL226" s="18" t="s">
        <v>219</v>
      </c>
      <c r="BM226" s="224" t="s">
        <v>1492</v>
      </c>
    </row>
    <row r="227" spans="1:51" s="14" customFormat="1" ht="12">
      <c r="A227" s="14"/>
      <c r="B227" s="243"/>
      <c r="C227" s="244"/>
      <c r="D227" s="234" t="s">
        <v>599</v>
      </c>
      <c r="E227" s="245" t="s">
        <v>19</v>
      </c>
      <c r="F227" s="246" t="s">
        <v>1476</v>
      </c>
      <c r="G227" s="244"/>
      <c r="H227" s="247">
        <v>40.118</v>
      </c>
      <c r="I227" s="248"/>
      <c r="J227" s="244"/>
      <c r="K227" s="244"/>
      <c r="L227" s="249"/>
      <c r="M227" s="250"/>
      <c r="N227" s="251"/>
      <c r="O227" s="251"/>
      <c r="P227" s="251"/>
      <c r="Q227" s="251"/>
      <c r="R227" s="251"/>
      <c r="S227" s="251"/>
      <c r="T227" s="252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53" t="s">
        <v>599</v>
      </c>
      <c r="AU227" s="253" t="s">
        <v>81</v>
      </c>
      <c r="AV227" s="14" t="s">
        <v>81</v>
      </c>
      <c r="AW227" s="14" t="s">
        <v>33</v>
      </c>
      <c r="AX227" s="14" t="s">
        <v>79</v>
      </c>
      <c r="AY227" s="253" t="s">
        <v>156</v>
      </c>
    </row>
    <row r="228" spans="1:65" s="2" customFormat="1" ht="44.25" customHeight="1">
      <c r="A228" s="39"/>
      <c r="B228" s="40"/>
      <c r="C228" s="213" t="s">
        <v>436</v>
      </c>
      <c r="D228" s="213" t="s">
        <v>159</v>
      </c>
      <c r="E228" s="214" t="s">
        <v>1493</v>
      </c>
      <c r="F228" s="215" t="s">
        <v>1494</v>
      </c>
      <c r="G228" s="216" t="s">
        <v>336</v>
      </c>
      <c r="H228" s="226"/>
      <c r="I228" s="218"/>
      <c r="J228" s="219">
        <f>ROUND(I228*H228,2)</f>
        <v>0</v>
      </c>
      <c r="K228" s="215" t="s">
        <v>163</v>
      </c>
      <c r="L228" s="45"/>
      <c r="M228" s="220" t="s">
        <v>19</v>
      </c>
      <c r="N228" s="221" t="s">
        <v>43</v>
      </c>
      <c r="O228" s="85"/>
      <c r="P228" s="222">
        <f>O228*H228</f>
        <v>0</v>
      </c>
      <c r="Q228" s="222">
        <v>0</v>
      </c>
      <c r="R228" s="222">
        <f>Q228*H228</f>
        <v>0</v>
      </c>
      <c r="S228" s="222">
        <v>0</v>
      </c>
      <c r="T228" s="223">
        <f>S228*H228</f>
        <v>0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24" t="s">
        <v>219</v>
      </c>
      <c r="AT228" s="224" t="s">
        <v>159</v>
      </c>
      <c r="AU228" s="224" t="s">
        <v>81</v>
      </c>
      <c r="AY228" s="18" t="s">
        <v>156</v>
      </c>
      <c r="BE228" s="225">
        <f>IF(N228="základní",J228,0)</f>
        <v>0</v>
      </c>
      <c r="BF228" s="225">
        <f>IF(N228="snížená",J228,0)</f>
        <v>0</v>
      </c>
      <c r="BG228" s="225">
        <f>IF(N228="zákl. přenesená",J228,0)</f>
        <v>0</v>
      </c>
      <c r="BH228" s="225">
        <f>IF(N228="sníž. přenesená",J228,0)</f>
        <v>0</v>
      </c>
      <c r="BI228" s="225">
        <f>IF(N228="nulová",J228,0)</f>
        <v>0</v>
      </c>
      <c r="BJ228" s="18" t="s">
        <v>79</v>
      </c>
      <c r="BK228" s="225">
        <f>ROUND(I228*H228,2)</f>
        <v>0</v>
      </c>
      <c r="BL228" s="18" t="s">
        <v>219</v>
      </c>
      <c r="BM228" s="224" t="s">
        <v>1495</v>
      </c>
    </row>
    <row r="229" spans="1:63" s="12" customFormat="1" ht="22.8" customHeight="1">
      <c r="A229" s="12"/>
      <c r="B229" s="197"/>
      <c r="C229" s="198"/>
      <c r="D229" s="199" t="s">
        <v>71</v>
      </c>
      <c r="E229" s="211" t="s">
        <v>853</v>
      </c>
      <c r="F229" s="211" t="s">
        <v>854</v>
      </c>
      <c r="G229" s="198"/>
      <c r="H229" s="198"/>
      <c r="I229" s="201"/>
      <c r="J229" s="212">
        <f>BK229</f>
        <v>0</v>
      </c>
      <c r="K229" s="198"/>
      <c r="L229" s="203"/>
      <c r="M229" s="204"/>
      <c r="N229" s="205"/>
      <c r="O229" s="205"/>
      <c r="P229" s="206">
        <f>SUM(P230:P239)</f>
        <v>0</v>
      </c>
      <c r="Q229" s="205"/>
      <c r="R229" s="206">
        <f>SUM(R230:R239)</f>
        <v>0.018500000000000003</v>
      </c>
      <c r="S229" s="205"/>
      <c r="T229" s="207">
        <f>SUM(T230:T239)</f>
        <v>0</v>
      </c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R229" s="208" t="s">
        <v>81</v>
      </c>
      <c r="AT229" s="209" t="s">
        <v>71</v>
      </c>
      <c r="AU229" s="209" t="s">
        <v>79</v>
      </c>
      <c r="AY229" s="208" t="s">
        <v>156</v>
      </c>
      <c r="BK229" s="210">
        <f>SUM(BK230:BK239)</f>
        <v>0</v>
      </c>
    </row>
    <row r="230" spans="1:65" s="2" customFormat="1" ht="12">
      <c r="A230" s="39"/>
      <c r="B230" s="40"/>
      <c r="C230" s="213" t="s">
        <v>440</v>
      </c>
      <c r="D230" s="213" t="s">
        <v>159</v>
      </c>
      <c r="E230" s="214" t="s">
        <v>862</v>
      </c>
      <c r="F230" s="215" t="s">
        <v>863</v>
      </c>
      <c r="G230" s="216" t="s">
        <v>172</v>
      </c>
      <c r="H230" s="217">
        <v>1</v>
      </c>
      <c r="I230" s="218"/>
      <c r="J230" s="219">
        <f>ROUND(I230*H230,2)</f>
        <v>0</v>
      </c>
      <c r="K230" s="215" t="s">
        <v>163</v>
      </c>
      <c r="L230" s="45"/>
      <c r="M230" s="220" t="s">
        <v>19</v>
      </c>
      <c r="N230" s="221" t="s">
        <v>43</v>
      </c>
      <c r="O230" s="85"/>
      <c r="P230" s="222">
        <f>O230*H230</f>
        <v>0</v>
      </c>
      <c r="Q230" s="222">
        <v>0</v>
      </c>
      <c r="R230" s="222">
        <f>Q230*H230</f>
        <v>0</v>
      </c>
      <c r="S230" s="222">
        <v>0</v>
      </c>
      <c r="T230" s="223">
        <f>S230*H230</f>
        <v>0</v>
      </c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R230" s="224" t="s">
        <v>219</v>
      </c>
      <c r="AT230" s="224" t="s">
        <v>159</v>
      </c>
      <c r="AU230" s="224" t="s">
        <v>81</v>
      </c>
      <c r="AY230" s="18" t="s">
        <v>156</v>
      </c>
      <c r="BE230" s="225">
        <f>IF(N230="základní",J230,0)</f>
        <v>0</v>
      </c>
      <c r="BF230" s="225">
        <f>IF(N230="snížená",J230,0)</f>
        <v>0</v>
      </c>
      <c r="BG230" s="225">
        <f>IF(N230="zákl. přenesená",J230,0)</f>
        <v>0</v>
      </c>
      <c r="BH230" s="225">
        <f>IF(N230="sníž. přenesená",J230,0)</f>
        <v>0</v>
      </c>
      <c r="BI230" s="225">
        <f>IF(N230="nulová",J230,0)</f>
        <v>0</v>
      </c>
      <c r="BJ230" s="18" t="s">
        <v>79</v>
      </c>
      <c r="BK230" s="225">
        <f>ROUND(I230*H230,2)</f>
        <v>0</v>
      </c>
      <c r="BL230" s="18" t="s">
        <v>219</v>
      </c>
      <c r="BM230" s="224" t="s">
        <v>1496</v>
      </c>
    </row>
    <row r="231" spans="1:51" s="14" customFormat="1" ht="12">
      <c r="A231" s="14"/>
      <c r="B231" s="243"/>
      <c r="C231" s="244"/>
      <c r="D231" s="234" t="s">
        <v>599</v>
      </c>
      <c r="E231" s="245" t="s">
        <v>19</v>
      </c>
      <c r="F231" s="246" t="s">
        <v>1341</v>
      </c>
      <c r="G231" s="244"/>
      <c r="H231" s="247">
        <v>1</v>
      </c>
      <c r="I231" s="248"/>
      <c r="J231" s="244"/>
      <c r="K231" s="244"/>
      <c r="L231" s="249"/>
      <c r="M231" s="250"/>
      <c r="N231" s="251"/>
      <c r="O231" s="251"/>
      <c r="P231" s="251"/>
      <c r="Q231" s="251"/>
      <c r="R231" s="251"/>
      <c r="S231" s="251"/>
      <c r="T231" s="252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53" t="s">
        <v>599</v>
      </c>
      <c r="AU231" s="253" t="s">
        <v>81</v>
      </c>
      <c r="AV231" s="14" t="s">
        <v>81</v>
      </c>
      <c r="AW231" s="14" t="s">
        <v>33</v>
      </c>
      <c r="AX231" s="14" t="s">
        <v>79</v>
      </c>
      <c r="AY231" s="253" t="s">
        <v>156</v>
      </c>
    </row>
    <row r="232" spans="1:65" s="2" customFormat="1" ht="12">
      <c r="A232" s="39"/>
      <c r="B232" s="40"/>
      <c r="C232" s="265" t="s">
        <v>444</v>
      </c>
      <c r="D232" s="265" t="s">
        <v>709</v>
      </c>
      <c r="E232" s="266" t="s">
        <v>866</v>
      </c>
      <c r="F232" s="267" t="s">
        <v>867</v>
      </c>
      <c r="G232" s="268" t="s">
        <v>172</v>
      </c>
      <c r="H232" s="269">
        <v>1</v>
      </c>
      <c r="I232" s="270"/>
      <c r="J232" s="271">
        <f>ROUND(I232*H232,2)</f>
        <v>0</v>
      </c>
      <c r="K232" s="267" t="s">
        <v>163</v>
      </c>
      <c r="L232" s="272"/>
      <c r="M232" s="273" t="s">
        <v>19</v>
      </c>
      <c r="N232" s="274" t="s">
        <v>43</v>
      </c>
      <c r="O232" s="85"/>
      <c r="P232" s="222">
        <f>O232*H232</f>
        <v>0</v>
      </c>
      <c r="Q232" s="222">
        <v>0.017</v>
      </c>
      <c r="R232" s="222">
        <f>Q232*H232</f>
        <v>0.017</v>
      </c>
      <c r="S232" s="222">
        <v>0</v>
      </c>
      <c r="T232" s="223">
        <f>S232*H232</f>
        <v>0</v>
      </c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R232" s="224" t="s">
        <v>290</v>
      </c>
      <c r="AT232" s="224" t="s">
        <v>709</v>
      </c>
      <c r="AU232" s="224" t="s">
        <v>81</v>
      </c>
      <c r="AY232" s="18" t="s">
        <v>156</v>
      </c>
      <c r="BE232" s="225">
        <f>IF(N232="základní",J232,0)</f>
        <v>0</v>
      </c>
      <c r="BF232" s="225">
        <f>IF(N232="snížená",J232,0)</f>
        <v>0</v>
      </c>
      <c r="BG232" s="225">
        <f>IF(N232="zákl. přenesená",J232,0)</f>
        <v>0</v>
      </c>
      <c r="BH232" s="225">
        <f>IF(N232="sníž. přenesená",J232,0)</f>
        <v>0</v>
      </c>
      <c r="BI232" s="225">
        <f>IF(N232="nulová",J232,0)</f>
        <v>0</v>
      </c>
      <c r="BJ232" s="18" t="s">
        <v>79</v>
      </c>
      <c r="BK232" s="225">
        <f>ROUND(I232*H232,2)</f>
        <v>0</v>
      </c>
      <c r="BL232" s="18" t="s">
        <v>219</v>
      </c>
      <c r="BM232" s="224" t="s">
        <v>1497</v>
      </c>
    </row>
    <row r="233" spans="1:65" s="2" customFormat="1" ht="12">
      <c r="A233" s="39"/>
      <c r="B233" s="40"/>
      <c r="C233" s="213" t="s">
        <v>450</v>
      </c>
      <c r="D233" s="213" t="s">
        <v>159</v>
      </c>
      <c r="E233" s="214" t="s">
        <v>869</v>
      </c>
      <c r="F233" s="215" t="s">
        <v>870</v>
      </c>
      <c r="G233" s="216" t="s">
        <v>172</v>
      </c>
      <c r="H233" s="217">
        <v>1</v>
      </c>
      <c r="I233" s="218"/>
      <c r="J233" s="219">
        <f>ROUND(I233*H233,2)</f>
        <v>0</v>
      </c>
      <c r="K233" s="215" t="s">
        <v>163</v>
      </c>
      <c r="L233" s="45"/>
      <c r="M233" s="220" t="s">
        <v>19</v>
      </c>
      <c r="N233" s="221" t="s">
        <v>43</v>
      </c>
      <c r="O233" s="85"/>
      <c r="P233" s="222">
        <f>O233*H233</f>
        <v>0</v>
      </c>
      <c r="Q233" s="222">
        <v>0</v>
      </c>
      <c r="R233" s="222">
        <f>Q233*H233</f>
        <v>0</v>
      </c>
      <c r="S233" s="222">
        <v>0</v>
      </c>
      <c r="T233" s="223">
        <f>S233*H233</f>
        <v>0</v>
      </c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R233" s="224" t="s">
        <v>219</v>
      </c>
      <c r="AT233" s="224" t="s">
        <v>159</v>
      </c>
      <c r="AU233" s="224" t="s">
        <v>81</v>
      </c>
      <c r="AY233" s="18" t="s">
        <v>156</v>
      </c>
      <c r="BE233" s="225">
        <f>IF(N233="základní",J233,0)</f>
        <v>0</v>
      </c>
      <c r="BF233" s="225">
        <f>IF(N233="snížená",J233,0)</f>
        <v>0</v>
      </c>
      <c r="BG233" s="225">
        <f>IF(N233="zákl. přenesená",J233,0)</f>
        <v>0</v>
      </c>
      <c r="BH233" s="225">
        <f>IF(N233="sníž. přenesená",J233,0)</f>
        <v>0</v>
      </c>
      <c r="BI233" s="225">
        <f>IF(N233="nulová",J233,0)</f>
        <v>0</v>
      </c>
      <c r="BJ233" s="18" t="s">
        <v>79</v>
      </c>
      <c r="BK233" s="225">
        <f>ROUND(I233*H233,2)</f>
        <v>0</v>
      </c>
      <c r="BL233" s="18" t="s">
        <v>219</v>
      </c>
      <c r="BM233" s="224" t="s">
        <v>1498</v>
      </c>
    </row>
    <row r="234" spans="1:51" s="14" customFormat="1" ht="12">
      <c r="A234" s="14"/>
      <c r="B234" s="243"/>
      <c r="C234" s="244"/>
      <c r="D234" s="234" t="s">
        <v>599</v>
      </c>
      <c r="E234" s="245" t="s">
        <v>19</v>
      </c>
      <c r="F234" s="246" t="s">
        <v>1341</v>
      </c>
      <c r="G234" s="244"/>
      <c r="H234" s="247">
        <v>1</v>
      </c>
      <c r="I234" s="248"/>
      <c r="J234" s="244"/>
      <c r="K234" s="244"/>
      <c r="L234" s="249"/>
      <c r="M234" s="250"/>
      <c r="N234" s="251"/>
      <c r="O234" s="251"/>
      <c r="P234" s="251"/>
      <c r="Q234" s="251"/>
      <c r="R234" s="251"/>
      <c r="S234" s="251"/>
      <c r="T234" s="252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53" t="s">
        <v>599</v>
      </c>
      <c r="AU234" s="253" t="s">
        <v>81</v>
      </c>
      <c r="AV234" s="14" t="s">
        <v>81</v>
      </c>
      <c r="AW234" s="14" t="s">
        <v>33</v>
      </c>
      <c r="AX234" s="14" t="s">
        <v>79</v>
      </c>
      <c r="AY234" s="253" t="s">
        <v>156</v>
      </c>
    </row>
    <row r="235" spans="1:65" s="2" customFormat="1" ht="16.5" customHeight="1">
      <c r="A235" s="39"/>
      <c r="B235" s="40"/>
      <c r="C235" s="265" t="s">
        <v>454</v>
      </c>
      <c r="D235" s="265" t="s">
        <v>709</v>
      </c>
      <c r="E235" s="266" t="s">
        <v>873</v>
      </c>
      <c r="F235" s="267" t="s">
        <v>874</v>
      </c>
      <c r="G235" s="268" t="s">
        <v>172</v>
      </c>
      <c r="H235" s="269">
        <v>1</v>
      </c>
      <c r="I235" s="270"/>
      <c r="J235" s="271">
        <f>ROUND(I235*H235,2)</f>
        <v>0</v>
      </c>
      <c r="K235" s="267" t="s">
        <v>163</v>
      </c>
      <c r="L235" s="272"/>
      <c r="M235" s="273" t="s">
        <v>19</v>
      </c>
      <c r="N235" s="274" t="s">
        <v>43</v>
      </c>
      <c r="O235" s="85"/>
      <c r="P235" s="222">
        <f>O235*H235</f>
        <v>0</v>
      </c>
      <c r="Q235" s="222">
        <v>0.00015</v>
      </c>
      <c r="R235" s="222">
        <f>Q235*H235</f>
        <v>0.00015</v>
      </c>
      <c r="S235" s="222">
        <v>0</v>
      </c>
      <c r="T235" s="223">
        <f>S235*H235</f>
        <v>0</v>
      </c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R235" s="224" t="s">
        <v>290</v>
      </c>
      <c r="AT235" s="224" t="s">
        <v>709</v>
      </c>
      <c r="AU235" s="224" t="s">
        <v>81</v>
      </c>
      <c r="AY235" s="18" t="s">
        <v>156</v>
      </c>
      <c r="BE235" s="225">
        <f>IF(N235="základní",J235,0)</f>
        <v>0</v>
      </c>
      <c r="BF235" s="225">
        <f>IF(N235="snížená",J235,0)</f>
        <v>0</v>
      </c>
      <c r="BG235" s="225">
        <f>IF(N235="zákl. přenesená",J235,0)</f>
        <v>0</v>
      </c>
      <c r="BH235" s="225">
        <f>IF(N235="sníž. přenesená",J235,0)</f>
        <v>0</v>
      </c>
      <c r="BI235" s="225">
        <f>IF(N235="nulová",J235,0)</f>
        <v>0</v>
      </c>
      <c r="BJ235" s="18" t="s">
        <v>79</v>
      </c>
      <c r="BK235" s="225">
        <f>ROUND(I235*H235,2)</f>
        <v>0</v>
      </c>
      <c r="BL235" s="18" t="s">
        <v>219</v>
      </c>
      <c r="BM235" s="224" t="s">
        <v>1499</v>
      </c>
    </row>
    <row r="236" spans="1:65" s="2" customFormat="1" ht="16.5" customHeight="1">
      <c r="A236" s="39"/>
      <c r="B236" s="40"/>
      <c r="C236" s="265" t="s">
        <v>458</v>
      </c>
      <c r="D236" s="265" t="s">
        <v>709</v>
      </c>
      <c r="E236" s="266" t="s">
        <v>1500</v>
      </c>
      <c r="F236" s="267" t="s">
        <v>877</v>
      </c>
      <c r="G236" s="268" t="s">
        <v>172</v>
      </c>
      <c r="H236" s="269">
        <v>1</v>
      </c>
      <c r="I236" s="270"/>
      <c r="J236" s="271">
        <f>ROUND(I236*H236,2)</f>
        <v>0</v>
      </c>
      <c r="K236" s="267" t="s">
        <v>163</v>
      </c>
      <c r="L236" s="272"/>
      <c r="M236" s="273" t="s">
        <v>19</v>
      </c>
      <c r="N236" s="274" t="s">
        <v>43</v>
      </c>
      <c r="O236" s="85"/>
      <c r="P236" s="222">
        <f>O236*H236</f>
        <v>0</v>
      </c>
      <c r="Q236" s="222">
        <v>0.00015</v>
      </c>
      <c r="R236" s="222">
        <f>Q236*H236</f>
        <v>0.00015</v>
      </c>
      <c r="S236" s="222">
        <v>0</v>
      </c>
      <c r="T236" s="223">
        <f>S236*H236</f>
        <v>0</v>
      </c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R236" s="224" t="s">
        <v>290</v>
      </c>
      <c r="AT236" s="224" t="s">
        <v>709</v>
      </c>
      <c r="AU236" s="224" t="s">
        <v>81</v>
      </c>
      <c r="AY236" s="18" t="s">
        <v>156</v>
      </c>
      <c r="BE236" s="225">
        <f>IF(N236="základní",J236,0)</f>
        <v>0</v>
      </c>
      <c r="BF236" s="225">
        <f>IF(N236="snížená",J236,0)</f>
        <v>0</v>
      </c>
      <c r="BG236" s="225">
        <f>IF(N236="zákl. přenesená",J236,0)</f>
        <v>0</v>
      </c>
      <c r="BH236" s="225">
        <f>IF(N236="sníž. přenesená",J236,0)</f>
        <v>0</v>
      </c>
      <c r="BI236" s="225">
        <f>IF(N236="nulová",J236,0)</f>
        <v>0</v>
      </c>
      <c r="BJ236" s="18" t="s">
        <v>79</v>
      </c>
      <c r="BK236" s="225">
        <f>ROUND(I236*H236,2)</f>
        <v>0</v>
      </c>
      <c r="BL236" s="18" t="s">
        <v>219</v>
      </c>
      <c r="BM236" s="224" t="s">
        <v>1501</v>
      </c>
    </row>
    <row r="237" spans="1:65" s="2" customFormat="1" ht="12">
      <c r="A237" s="39"/>
      <c r="B237" s="40"/>
      <c r="C237" s="213" t="s">
        <v>462</v>
      </c>
      <c r="D237" s="213" t="s">
        <v>159</v>
      </c>
      <c r="E237" s="214" t="s">
        <v>879</v>
      </c>
      <c r="F237" s="215" t="s">
        <v>880</v>
      </c>
      <c r="G237" s="216" t="s">
        <v>172</v>
      </c>
      <c r="H237" s="217">
        <v>1</v>
      </c>
      <c r="I237" s="218"/>
      <c r="J237" s="219">
        <f>ROUND(I237*H237,2)</f>
        <v>0</v>
      </c>
      <c r="K237" s="215" t="s">
        <v>163</v>
      </c>
      <c r="L237" s="45"/>
      <c r="M237" s="220" t="s">
        <v>19</v>
      </c>
      <c r="N237" s="221" t="s">
        <v>43</v>
      </c>
      <c r="O237" s="85"/>
      <c r="P237" s="222">
        <f>O237*H237</f>
        <v>0</v>
      </c>
      <c r="Q237" s="222">
        <v>0</v>
      </c>
      <c r="R237" s="222">
        <f>Q237*H237</f>
        <v>0</v>
      </c>
      <c r="S237" s="222">
        <v>0</v>
      </c>
      <c r="T237" s="223">
        <f>S237*H237</f>
        <v>0</v>
      </c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R237" s="224" t="s">
        <v>219</v>
      </c>
      <c r="AT237" s="224" t="s">
        <v>159</v>
      </c>
      <c r="AU237" s="224" t="s">
        <v>81</v>
      </c>
      <c r="AY237" s="18" t="s">
        <v>156</v>
      </c>
      <c r="BE237" s="225">
        <f>IF(N237="základní",J237,0)</f>
        <v>0</v>
      </c>
      <c r="BF237" s="225">
        <f>IF(N237="snížená",J237,0)</f>
        <v>0</v>
      </c>
      <c r="BG237" s="225">
        <f>IF(N237="zákl. přenesená",J237,0)</f>
        <v>0</v>
      </c>
      <c r="BH237" s="225">
        <f>IF(N237="sníž. přenesená",J237,0)</f>
        <v>0</v>
      </c>
      <c r="BI237" s="225">
        <f>IF(N237="nulová",J237,0)</f>
        <v>0</v>
      </c>
      <c r="BJ237" s="18" t="s">
        <v>79</v>
      </c>
      <c r="BK237" s="225">
        <f>ROUND(I237*H237,2)</f>
        <v>0</v>
      </c>
      <c r="BL237" s="18" t="s">
        <v>219</v>
      </c>
      <c r="BM237" s="224" t="s">
        <v>1502</v>
      </c>
    </row>
    <row r="238" spans="1:65" s="2" customFormat="1" ht="12">
      <c r="A238" s="39"/>
      <c r="B238" s="40"/>
      <c r="C238" s="265" t="s">
        <v>466</v>
      </c>
      <c r="D238" s="265" t="s">
        <v>709</v>
      </c>
      <c r="E238" s="266" t="s">
        <v>1503</v>
      </c>
      <c r="F238" s="267" t="s">
        <v>1504</v>
      </c>
      <c r="G238" s="268" t="s">
        <v>172</v>
      </c>
      <c r="H238" s="269">
        <v>1</v>
      </c>
      <c r="I238" s="270"/>
      <c r="J238" s="271">
        <f>ROUND(I238*H238,2)</f>
        <v>0</v>
      </c>
      <c r="K238" s="267" t="s">
        <v>163</v>
      </c>
      <c r="L238" s="272"/>
      <c r="M238" s="273" t="s">
        <v>19</v>
      </c>
      <c r="N238" s="274" t="s">
        <v>43</v>
      </c>
      <c r="O238" s="85"/>
      <c r="P238" s="222">
        <f>O238*H238</f>
        <v>0</v>
      </c>
      <c r="Q238" s="222">
        <v>0.0012</v>
      </c>
      <c r="R238" s="222">
        <f>Q238*H238</f>
        <v>0.0012</v>
      </c>
      <c r="S238" s="222">
        <v>0</v>
      </c>
      <c r="T238" s="223">
        <f>S238*H238</f>
        <v>0</v>
      </c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R238" s="224" t="s">
        <v>290</v>
      </c>
      <c r="AT238" s="224" t="s">
        <v>709</v>
      </c>
      <c r="AU238" s="224" t="s">
        <v>81</v>
      </c>
      <c r="AY238" s="18" t="s">
        <v>156</v>
      </c>
      <c r="BE238" s="225">
        <f>IF(N238="základní",J238,0)</f>
        <v>0</v>
      </c>
      <c r="BF238" s="225">
        <f>IF(N238="snížená",J238,0)</f>
        <v>0</v>
      </c>
      <c r="BG238" s="225">
        <f>IF(N238="zákl. přenesená",J238,0)</f>
        <v>0</v>
      </c>
      <c r="BH238" s="225">
        <f>IF(N238="sníž. přenesená",J238,0)</f>
        <v>0</v>
      </c>
      <c r="BI238" s="225">
        <f>IF(N238="nulová",J238,0)</f>
        <v>0</v>
      </c>
      <c r="BJ238" s="18" t="s">
        <v>79</v>
      </c>
      <c r="BK238" s="225">
        <f>ROUND(I238*H238,2)</f>
        <v>0</v>
      </c>
      <c r="BL238" s="18" t="s">
        <v>219</v>
      </c>
      <c r="BM238" s="224" t="s">
        <v>1505</v>
      </c>
    </row>
    <row r="239" spans="1:65" s="2" customFormat="1" ht="12">
      <c r="A239" s="39"/>
      <c r="B239" s="40"/>
      <c r="C239" s="213" t="s">
        <v>470</v>
      </c>
      <c r="D239" s="213" t="s">
        <v>159</v>
      </c>
      <c r="E239" s="214" t="s">
        <v>1506</v>
      </c>
      <c r="F239" s="215" t="s">
        <v>1507</v>
      </c>
      <c r="G239" s="216" t="s">
        <v>336</v>
      </c>
      <c r="H239" s="226"/>
      <c r="I239" s="218"/>
      <c r="J239" s="219">
        <f>ROUND(I239*H239,2)</f>
        <v>0</v>
      </c>
      <c r="K239" s="215" t="s">
        <v>163</v>
      </c>
      <c r="L239" s="45"/>
      <c r="M239" s="220" t="s">
        <v>19</v>
      </c>
      <c r="N239" s="221" t="s">
        <v>43</v>
      </c>
      <c r="O239" s="85"/>
      <c r="P239" s="222">
        <f>O239*H239</f>
        <v>0</v>
      </c>
      <c r="Q239" s="222">
        <v>0</v>
      </c>
      <c r="R239" s="222">
        <f>Q239*H239</f>
        <v>0</v>
      </c>
      <c r="S239" s="222">
        <v>0</v>
      </c>
      <c r="T239" s="223">
        <f>S239*H239</f>
        <v>0</v>
      </c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R239" s="224" t="s">
        <v>219</v>
      </c>
      <c r="AT239" s="224" t="s">
        <v>159</v>
      </c>
      <c r="AU239" s="224" t="s">
        <v>81</v>
      </c>
      <c r="AY239" s="18" t="s">
        <v>156</v>
      </c>
      <c r="BE239" s="225">
        <f>IF(N239="základní",J239,0)</f>
        <v>0</v>
      </c>
      <c r="BF239" s="225">
        <f>IF(N239="snížená",J239,0)</f>
        <v>0</v>
      </c>
      <c r="BG239" s="225">
        <f>IF(N239="zákl. přenesená",J239,0)</f>
        <v>0</v>
      </c>
      <c r="BH239" s="225">
        <f>IF(N239="sníž. přenesená",J239,0)</f>
        <v>0</v>
      </c>
      <c r="BI239" s="225">
        <f>IF(N239="nulová",J239,0)</f>
        <v>0</v>
      </c>
      <c r="BJ239" s="18" t="s">
        <v>79</v>
      </c>
      <c r="BK239" s="225">
        <f>ROUND(I239*H239,2)</f>
        <v>0</v>
      </c>
      <c r="BL239" s="18" t="s">
        <v>219</v>
      </c>
      <c r="BM239" s="224" t="s">
        <v>1508</v>
      </c>
    </row>
    <row r="240" spans="1:63" s="12" customFormat="1" ht="22.8" customHeight="1">
      <c r="A240" s="12"/>
      <c r="B240" s="197"/>
      <c r="C240" s="198"/>
      <c r="D240" s="199" t="s">
        <v>71</v>
      </c>
      <c r="E240" s="211" t="s">
        <v>1509</v>
      </c>
      <c r="F240" s="211" t="s">
        <v>1510</v>
      </c>
      <c r="G240" s="198"/>
      <c r="H240" s="198"/>
      <c r="I240" s="201"/>
      <c r="J240" s="212">
        <f>BK240</f>
        <v>0</v>
      </c>
      <c r="K240" s="198"/>
      <c r="L240" s="203"/>
      <c r="M240" s="204"/>
      <c r="N240" s="205"/>
      <c r="O240" s="205"/>
      <c r="P240" s="206">
        <f>SUM(P241:P245)</f>
        <v>0</v>
      </c>
      <c r="Q240" s="205"/>
      <c r="R240" s="206">
        <f>SUM(R241:R245)</f>
        <v>0.0007464</v>
      </c>
      <c r="S240" s="205"/>
      <c r="T240" s="207">
        <f>SUM(T241:T245)</f>
        <v>0</v>
      </c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R240" s="208" t="s">
        <v>81</v>
      </c>
      <c r="AT240" s="209" t="s">
        <v>71</v>
      </c>
      <c r="AU240" s="209" t="s">
        <v>79</v>
      </c>
      <c r="AY240" s="208" t="s">
        <v>156</v>
      </c>
      <c r="BK240" s="210">
        <f>SUM(BK241:BK245)</f>
        <v>0</v>
      </c>
    </row>
    <row r="241" spans="1:65" s="2" customFormat="1" ht="12">
      <c r="A241" s="39"/>
      <c r="B241" s="40"/>
      <c r="C241" s="213" t="s">
        <v>474</v>
      </c>
      <c r="D241" s="213" t="s">
        <v>159</v>
      </c>
      <c r="E241" s="214" t="s">
        <v>1511</v>
      </c>
      <c r="F241" s="215" t="s">
        <v>1512</v>
      </c>
      <c r="G241" s="216" t="s">
        <v>162</v>
      </c>
      <c r="H241" s="217">
        <v>0.933</v>
      </c>
      <c r="I241" s="218"/>
      <c r="J241" s="219">
        <f>ROUND(I241*H241,2)</f>
        <v>0</v>
      </c>
      <c r="K241" s="215" t="s">
        <v>163</v>
      </c>
      <c r="L241" s="45"/>
      <c r="M241" s="220" t="s">
        <v>19</v>
      </c>
      <c r="N241" s="221" t="s">
        <v>43</v>
      </c>
      <c r="O241" s="85"/>
      <c r="P241" s="222">
        <f>O241*H241</f>
        <v>0</v>
      </c>
      <c r="Q241" s="222">
        <v>0</v>
      </c>
      <c r="R241" s="222">
        <f>Q241*H241</f>
        <v>0</v>
      </c>
      <c r="S241" s="222">
        <v>0</v>
      </c>
      <c r="T241" s="223">
        <f>S241*H241</f>
        <v>0</v>
      </c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R241" s="224" t="s">
        <v>219</v>
      </c>
      <c r="AT241" s="224" t="s">
        <v>159</v>
      </c>
      <c r="AU241" s="224" t="s">
        <v>81</v>
      </c>
      <c r="AY241" s="18" t="s">
        <v>156</v>
      </c>
      <c r="BE241" s="225">
        <f>IF(N241="základní",J241,0)</f>
        <v>0</v>
      </c>
      <c r="BF241" s="225">
        <f>IF(N241="snížená",J241,0)</f>
        <v>0</v>
      </c>
      <c r="BG241" s="225">
        <f>IF(N241="zákl. přenesená",J241,0)</f>
        <v>0</v>
      </c>
      <c r="BH241" s="225">
        <f>IF(N241="sníž. přenesená",J241,0)</f>
        <v>0</v>
      </c>
      <c r="BI241" s="225">
        <f>IF(N241="nulová",J241,0)</f>
        <v>0</v>
      </c>
      <c r="BJ241" s="18" t="s">
        <v>79</v>
      </c>
      <c r="BK241" s="225">
        <f>ROUND(I241*H241,2)</f>
        <v>0</v>
      </c>
      <c r="BL241" s="18" t="s">
        <v>219</v>
      </c>
      <c r="BM241" s="224" t="s">
        <v>1513</v>
      </c>
    </row>
    <row r="242" spans="1:51" s="14" customFormat="1" ht="12">
      <c r="A242" s="14"/>
      <c r="B242" s="243"/>
      <c r="C242" s="244"/>
      <c r="D242" s="234" t="s">
        <v>599</v>
      </c>
      <c r="E242" s="245" t="s">
        <v>19</v>
      </c>
      <c r="F242" s="246" t="s">
        <v>1514</v>
      </c>
      <c r="G242" s="244"/>
      <c r="H242" s="247">
        <v>0.933</v>
      </c>
      <c r="I242" s="248"/>
      <c r="J242" s="244"/>
      <c r="K242" s="244"/>
      <c r="L242" s="249"/>
      <c r="M242" s="250"/>
      <c r="N242" s="251"/>
      <c r="O242" s="251"/>
      <c r="P242" s="251"/>
      <c r="Q242" s="251"/>
      <c r="R242" s="251"/>
      <c r="S242" s="251"/>
      <c r="T242" s="252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53" t="s">
        <v>599</v>
      </c>
      <c r="AU242" s="253" t="s">
        <v>81</v>
      </c>
      <c r="AV242" s="14" t="s">
        <v>81</v>
      </c>
      <c r="AW242" s="14" t="s">
        <v>33</v>
      </c>
      <c r="AX242" s="14" t="s">
        <v>79</v>
      </c>
      <c r="AY242" s="253" t="s">
        <v>156</v>
      </c>
    </row>
    <row r="243" spans="1:65" s="2" customFormat="1" ht="16.5" customHeight="1">
      <c r="A243" s="39"/>
      <c r="B243" s="40"/>
      <c r="C243" s="265" t="s">
        <v>478</v>
      </c>
      <c r="D243" s="265" t="s">
        <v>709</v>
      </c>
      <c r="E243" s="266" t="s">
        <v>1515</v>
      </c>
      <c r="F243" s="267" t="s">
        <v>1516</v>
      </c>
      <c r="G243" s="268" t="s">
        <v>162</v>
      </c>
      <c r="H243" s="269">
        <v>0.933</v>
      </c>
      <c r="I243" s="270"/>
      <c r="J243" s="271">
        <f>ROUND(I243*H243,2)</f>
        <v>0</v>
      </c>
      <c r="K243" s="267" t="s">
        <v>163</v>
      </c>
      <c r="L243" s="272"/>
      <c r="M243" s="273" t="s">
        <v>19</v>
      </c>
      <c r="N243" s="274" t="s">
        <v>43</v>
      </c>
      <c r="O243" s="85"/>
      <c r="P243" s="222">
        <f>O243*H243</f>
        <v>0</v>
      </c>
      <c r="Q243" s="222">
        <v>0.0008</v>
      </c>
      <c r="R243" s="222">
        <f>Q243*H243</f>
        <v>0.0007464</v>
      </c>
      <c r="S243" s="222">
        <v>0</v>
      </c>
      <c r="T243" s="223">
        <f>S243*H243</f>
        <v>0</v>
      </c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R243" s="224" t="s">
        <v>290</v>
      </c>
      <c r="AT243" s="224" t="s">
        <v>709</v>
      </c>
      <c r="AU243" s="224" t="s">
        <v>81</v>
      </c>
      <c r="AY243" s="18" t="s">
        <v>156</v>
      </c>
      <c r="BE243" s="225">
        <f>IF(N243="základní",J243,0)</f>
        <v>0</v>
      </c>
      <c r="BF243" s="225">
        <f>IF(N243="snížená",J243,0)</f>
        <v>0</v>
      </c>
      <c r="BG243" s="225">
        <f>IF(N243="zákl. přenesená",J243,0)</f>
        <v>0</v>
      </c>
      <c r="BH243" s="225">
        <f>IF(N243="sníž. přenesená",J243,0)</f>
        <v>0</v>
      </c>
      <c r="BI243" s="225">
        <f>IF(N243="nulová",J243,0)</f>
        <v>0</v>
      </c>
      <c r="BJ243" s="18" t="s">
        <v>79</v>
      </c>
      <c r="BK243" s="225">
        <f>ROUND(I243*H243,2)</f>
        <v>0</v>
      </c>
      <c r="BL243" s="18" t="s">
        <v>219</v>
      </c>
      <c r="BM243" s="224" t="s">
        <v>1517</v>
      </c>
    </row>
    <row r="244" spans="1:51" s="14" customFormat="1" ht="12">
      <c r="A244" s="14"/>
      <c r="B244" s="243"/>
      <c r="C244" s="244"/>
      <c r="D244" s="234" t="s">
        <v>599</v>
      </c>
      <c r="E244" s="245" t="s">
        <v>19</v>
      </c>
      <c r="F244" s="246" t="s">
        <v>1514</v>
      </c>
      <c r="G244" s="244"/>
      <c r="H244" s="247">
        <v>0.933</v>
      </c>
      <c r="I244" s="248"/>
      <c r="J244" s="244"/>
      <c r="K244" s="244"/>
      <c r="L244" s="249"/>
      <c r="M244" s="250"/>
      <c r="N244" s="251"/>
      <c r="O244" s="251"/>
      <c r="P244" s="251"/>
      <c r="Q244" s="251"/>
      <c r="R244" s="251"/>
      <c r="S244" s="251"/>
      <c r="T244" s="252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53" t="s">
        <v>599</v>
      </c>
      <c r="AU244" s="253" t="s">
        <v>81</v>
      </c>
      <c r="AV244" s="14" t="s">
        <v>81</v>
      </c>
      <c r="AW244" s="14" t="s">
        <v>33</v>
      </c>
      <c r="AX244" s="14" t="s">
        <v>79</v>
      </c>
      <c r="AY244" s="253" t="s">
        <v>156</v>
      </c>
    </row>
    <row r="245" spans="1:65" s="2" customFormat="1" ht="44.25" customHeight="1">
      <c r="A245" s="39"/>
      <c r="B245" s="40"/>
      <c r="C245" s="213" t="s">
        <v>482</v>
      </c>
      <c r="D245" s="213" t="s">
        <v>159</v>
      </c>
      <c r="E245" s="214" t="s">
        <v>1518</v>
      </c>
      <c r="F245" s="215" t="s">
        <v>1519</v>
      </c>
      <c r="G245" s="216" t="s">
        <v>336</v>
      </c>
      <c r="H245" s="226"/>
      <c r="I245" s="218"/>
      <c r="J245" s="219">
        <f>ROUND(I245*H245,2)</f>
        <v>0</v>
      </c>
      <c r="K245" s="215" t="s">
        <v>163</v>
      </c>
      <c r="L245" s="45"/>
      <c r="M245" s="220" t="s">
        <v>19</v>
      </c>
      <c r="N245" s="221" t="s">
        <v>43</v>
      </c>
      <c r="O245" s="85"/>
      <c r="P245" s="222">
        <f>O245*H245</f>
        <v>0</v>
      </c>
      <c r="Q245" s="222">
        <v>0</v>
      </c>
      <c r="R245" s="222">
        <f>Q245*H245</f>
        <v>0</v>
      </c>
      <c r="S245" s="222">
        <v>0</v>
      </c>
      <c r="T245" s="223">
        <f>S245*H245</f>
        <v>0</v>
      </c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R245" s="224" t="s">
        <v>219</v>
      </c>
      <c r="AT245" s="224" t="s">
        <v>159</v>
      </c>
      <c r="AU245" s="224" t="s">
        <v>81</v>
      </c>
      <c r="AY245" s="18" t="s">
        <v>156</v>
      </c>
      <c r="BE245" s="225">
        <f>IF(N245="základní",J245,0)</f>
        <v>0</v>
      </c>
      <c r="BF245" s="225">
        <f>IF(N245="snížená",J245,0)</f>
        <v>0</v>
      </c>
      <c r="BG245" s="225">
        <f>IF(N245="zákl. přenesená",J245,0)</f>
        <v>0</v>
      </c>
      <c r="BH245" s="225">
        <f>IF(N245="sníž. přenesená",J245,0)</f>
        <v>0</v>
      </c>
      <c r="BI245" s="225">
        <f>IF(N245="nulová",J245,0)</f>
        <v>0</v>
      </c>
      <c r="BJ245" s="18" t="s">
        <v>79</v>
      </c>
      <c r="BK245" s="225">
        <f>ROUND(I245*H245,2)</f>
        <v>0</v>
      </c>
      <c r="BL245" s="18" t="s">
        <v>219</v>
      </c>
      <c r="BM245" s="224" t="s">
        <v>1520</v>
      </c>
    </row>
    <row r="246" spans="1:63" s="12" customFormat="1" ht="22.8" customHeight="1">
      <c r="A246" s="12"/>
      <c r="B246" s="197"/>
      <c r="C246" s="198"/>
      <c r="D246" s="199" t="s">
        <v>71</v>
      </c>
      <c r="E246" s="211" t="s">
        <v>276</v>
      </c>
      <c r="F246" s="211" t="s">
        <v>277</v>
      </c>
      <c r="G246" s="198"/>
      <c r="H246" s="198"/>
      <c r="I246" s="201"/>
      <c r="J246" s="212">
        <f>BK246</f>
        <v>0</v>
      </c>
      <c r="K246" s="198"/>
      <c r="L246" s="203"/>
      <c r="M246" s="204"/>
      <c r="N246" s="205"/>
      <c r="O246" s="205"/>
      <c r="P246" s="206">
        <f>SUM(P247:P273)</f>
        <v>0</v>
      </c>
      <c r="Q246" s="205"/>
      <c r="R246" s="206">
        <f>SUM(R247:R273)</f>
        <v>0.007709870000000001</v>
      </c>
      <c r="S246" s="205"/>
      <c r="T246" s="207">
        <f>SUM(T247:T273)</f>
        <v>0.0054210000000000005</v>
      </c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R246" s="208" t="s">
        <v>81</v>
      </c>
      <c r="AT246" s="209" t="s">
        <v>71</v>
      </c>
      <c r="AU246" s="209" t="s">
        <v>79</v>
      </c>
      <c r="AY246" s="208" t="s">
        <v>156</v>
      </c>
      <c r="BK246" s="210">
        <f>SUM(BK247:BK273)</f>
        <v>0</v>
      </c>
    </row>
    <row r="247" spans="1:65" s="2" customFormat="1" ht="33" customHeight="1">
      <c r="A247" s="39"/>
      <c r="B247" s="40"/>
      <c r="C247" s="213" t="s">
        <v>486</v>
      </c>
      <c r="D247" s="213" t="s">
        <v>159</v>
      </c>
      <c r="E247" s="214" t="s">
        <v>283</v>
      </c>
      <c r="F247" s="215" t="s">
        <v>284</v>
      </c>
      <c r="G247" s="216" t="s">
        <v>162</v>
      </c>
      <c r="H247" s="217">
        <v>1.71</v>
      </c>
      <c r="I247" s="218"/>
      <c r="J247" s="219">
        <f>ROUND(I247*H247,2)</f>
        <v>0</v>
      </c>
      <c r="K247" s="215" t="s">
        <v>163</v>
      </c>
      <c r="L247" s="45"/>
      <c r="M247" s="220" t="s">
        <v>19</v>
      </c>
      <c r="N247" s="221" t="s">
        <v>43</v>
      </c>
      <c r="O247" s="85"/>
      <c r="P247" s="222">
        <f>O247*H247</f>
        <v>0</v>
      </c>
      <c r="Q247" s="222">
        <v>0</v>
      </c>
      <c r="R247" s="222">
        <f>Q247*H247</f>
        <v>0</v>
      </c>
      <c r="S247" s="222">
        <v>0</v>
      </c>
      <c r="T247" s="223">
        <f>S247*H247</f>
        <v>0</v>
      </c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R247" s="224" t="s">
        <v>219</v>
      </c>
      <c r="AT247" s="224" t="s">
        <v>159</v>
      </c>
      <c r="AU247" s="224" t="s">
        <v>81</v>
      </c>
      <c r="AY247" s="18" t="s">
        <v>156</v>
      </c>
      <c r="BE247" s="225">
        <f>IF(N247="základní",J247,0)</f>
        <v>0</v>
      </c>
      <c r="BF247" s="225">
        <f>IF(N247="snížená",J247,0)</f>
        <v>0</v>
      </c>
      <c r="BG247" s="225">
        <f>IF(N247="zákl. přenesená",J247,0)</f>
        <v>0</v>
      </c>
      <c r="BH247" s="225">
        <f>IF(N247="sníž. přenesená",J247,0)</f>
        <v>0</v>
      </c>
      <c r="BI247" s="225">
        <f>IF(N247="nulová",J247,0)</f>
        <v>0</v>
      </c>
      <c r="BJ247" s="18" t="s">
        <v>79</v>
      </c>
      <c r="BK247" s="225">
        <f>ROUND(I247*H247,2)</f>
        <v>0</v>
      </c>
      <c r="BL247" s="18" t="s">
        <v>219</v>
      </c>
      <c r="BM247" s="224" t="s">
        <v>1521</v>
      </c>
    </row>
    <row r="248" spans="1:51" s="14" customFormat="1" ht="12">
      <c r="A248" s="14"/>
      <c r="B248" s="243"/>
      <c r="C248" s="244"/>
      <c r="D248" s="234" t="s">
        <v>599</v>
      </c>
      <c r="E248" s="245" t="s">
        <v>19</v>
      </c>
      <c r="F248" s="246" t="s">
        <v>1522</v>
      </c>
      <c r="G248" s="244"/>
      <c r="H248" s="247">
        <v>1.71</v>
      </c>
      <c r="I248" s="248"/>
      <c r="J248" s="244"/>
      <c r="K248" s="244"/>
      <c r="L248" s="249"/>
      <c r="M248" s="250"/>
      <c r="N248" s="251"/>
      <c r="O248" s="251"/>
      <c r="P248" s="251"/>
      <c r="Q248" s="251"/>
      <c r="R248" s="251"/>
      <c r="S248" s="251"/>
      <c r="T248" s="252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53" t="s">
        <v>599</v>
      </c>
      <c r="AU248" s="253" t="s">
        <v>81</v>
      </c>
      <c r="AV248" s="14" t="s">
        <v>81</v>
      </c>
      <c r="AW248" s="14" t="s">
        <v>33</v>
      </c>
      <c r="AX248" s="14" t="s">
        <v>72</v>
      </c>
      <c r="AY248" s="253" t="s">
        <v>156</v>
      </c>
    </row>
    <row r="249" spans="1:51" s="15" customFormat="1" ht="12">
      <c r="A249" s="15"/>
      <c r="B249" s="254"/>
      <c r="C249" s="255"/>
      <c r="D249" s="234" t="s">
        <v>599</v>
      </c>
      <c r="E249" s="256" t="s">
        <v>19</v>
      </c>
      <c r="F249" s="257" t="s">
        <v>603</v>
      </c>
      <c r="G249" s="255"/>
      <c r="H249" s="258">
        <v>1.71</v>
      </c>
      <c r="I249" s="259"/>
      <c r="J249" s="255"/>
      <c r="K249" s="255"/>
      <c r="L249" s="260"/>
      <c r="M249" s="261"/>
      <c r="N249" s="262"/>
      <c r="O249" s="262"/>
      <c r="P249" s="262"/>
      <c r="Q249" s="262"/>
      <c r="R249" s="262"/>
      <c r="S249" s="262"/>
      <c r="T249" s="263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T249" s="264" t="s">
        <v>599</v>
      </c>
      <c r="AU249" s="264" t="s">
        <v>81</v>
      </c>
      <c r="AV249" s="15" t="s">
        <v>164</v>
      </c>
      <c r="AW249" s="15" t="s">
        <v>33</v>
      </c>
      <c r="AX249" s="15" t="s">
        <v>79</v>
      </c>
      <c r="AY249" s="264" t="s">
        <v>156</v>
      </c>
    </row>
    <row r="250" spans="1:65" s="2" customFormat="1" ht="16.5" customHeight="1">
      <c r="A250" s="39"/>
      <c r="B250" s="40"/>
      <c r="C250" s="213" t="s">
        <v>488</v>
      </c>
      <c r="D250" s="213" t="s">
        <v>159</v>
      </c>
      <c r="E250" s="214" t="s">
        <v>287</v>
      </c>
      <c r="F250" s="215" t="s">
        <v>288</v>
      </c>
      <c r="G250" s="216" t="s">
        <v>162</v>
      </c>
      <c r="H250" s="217">
        <v>1.71</v>
      </c>
      <c r="I250" s="218"/>
      <c r="J250" s="219">
        <f>ROUND(I250*H250,2)</f>
        <v>0</v>
      </c>
      <c r="K250" s="215" t="s">
        <v>163</v>
      </c>
      <c r="L250" s="45"/>
      <c r="M250" s="220" t="s">
        <v>19</v>
      </c>
      <c r="N250" s="221" t="s">
        <v>43</v>
      </c>
      <c r="O250" s="85"/>
      <c r="P250" s="222">
        <f>O250*H250</f>
        <v>0</v>
      </c>
      <c r="Q250" s="222">
        <v>0</v>
      </c>
      <c r="R250" s="222">
        <f>Q250*H250</f>
        <v>0</v>
      </c>
      <c r="S250" s="222">
        <v>0</v>
      </c>
      <c r="T250" s="223">
        <f>S250*H250</f>
        <v>0</v>
      </c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R250" s="224" t="s">
        <v>219</v>
      </c>
      <c r="AT250" s="224" t="s">
        <v>159</v>
      </c>
      <c r="AU250" s="224" t="s">
        <v>81</v>
      </c>
      <c r="AY250" s="18" t="s">
        <v>156</v>
      </c>
      <c r="BE250" s="225">
        <f>IF(N250="základní",J250,0)</f>
        <v>0</v>
      </c>
      <c r="BF250" s="225">
        <f>IF(N250="snížená",J250,0)</f>
        <v>0</v>
      </c>
      <c r="BG250" s="225">
        <f>IF(N250="zákl. přenesená",J250,0)</f>
        <v>0</v>
      </c>
      <c r="BH250" s="225">
        <f>IF(N250="sníž. přenesená",J250,0)</f>
        <v>0</v>
      </c>
      <c r="BI250" s="225">
        <f>IF(N250="nulová",J250,0)</f>
        <v>0</v>
      </c>
      <c r="BJ250" s="18" t="s">
        <v>79</v>
      </c>
      <c r="BK250" s="225">
        <f>ROUND(I250*H250,2)</f>
        <v>0</v>
      </c>
      <c r="BL250" s="18" t="s">
        <v>219</v>
      </c>
      <c r="BM250" s="224" t="s">
        <v>1523</v>
      </c>
    </row>
    <row r="251" spans="1:51" s="14" customFormat="1" ht="12">
      <c r="A251" s="14"/>
      <c r="B251" s="243"/>
      <c r="C251" s="244"/>
      <c r="D251" s="234" t="s">
        <v>599</v>
      </c>
      <c r="E251" s="245" t="s">
        <v>19</v>
      </c>
      <c r="F251" s="246" t="s">
        <v>1522</v>
      </c>
      <c r="G251" s="244"/>
      <c r="H251" s="247">
        <v>1.71</v>
      </c>
      <c r="I251" s="248"/>
      <c r="J251" s="244"/>
      <c r="K251" s="244"/>
      <c r="L251" s="249"/>
      <c r="M251" s="250"/>
      <c r="N251" s="251"/>
      <c r="O251" s="251"/>
      <c r="P251" s="251"/>
      <c r="Q251" s="251"/>
      <c r="R251" s="251"/>
      <c r="S251" s="251"/>
      <c r="T251" s="252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53" t="s">
        <v>599</v>
      </c>
      <c r="AU251" s="253" t="s">
        <v>81</v>
      </c>
      <c r="AV251" s="14" t="s">
        <v>81</v>
      </c>
      <c r="AW251" s="14" t="s">
        <v>33</v>
      </c>
      <c r="AX251" s="14" t="s">
        <v>72</v>
      </c>
      <c r="AY251" s="253" t="s">
        <v>156</v>
      </c>
    </row>
    <row r="252" spans="1:51" s="15" customFormat="1" ht="12">
      <c r="A252" s="15"/>
      <c r="B252" s="254"/>
      <c r="C252" s="255"/>
      <c r="D252" s="234" t="s">
        <v>599</v>
      </c>
      <c r="E252" s="256" t="s">
        <v>19</v>
      </c>
      <c r="F252" s="257" t="s">
        <v>603</v>
      </c>
      <c r="G252" s="255"/>
      <c r="H252" s="258">
        <v>1.71</v>
      </c>
      <c r="I252" s="259"/>
      <c r="J252" s="255"/>
      <c r="K252" s="255"/>
      <c r="L252" s="260"/>
      <c r="M252" s="261"/>
      <c r="N252" s="262"/>
      <c r="O252" s="262"/>
      <c r="P252" s="262"/>
      <c r="Q252" s="262"/>
      <c r="R252" s="262"/>
      <c r="S252" s="262"/>
      <c r="T252" s="263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T252" s="264" t="s">
        <v>599</v>
      </c>
      <c r="AU252" s="264" t="s">
        <v>81</v>
      </c>
      <c r="AV252" s="15" t="s">
        <v>164</v>
      </c>
      <c r="AW252" s="15" t="s">
        <v>33</v>
      </c>
      <c r="AX252" s="15" t="s">
        <v>79</v>
      </c>
      <c r="AY252" s="264" t="s">
        <v>156</v>
      </c>
    </row>
    <row r="253" spans="1:65" s="2" customFormat="1" ht="16.5" customHeight="1">
      <c r="A253" s="39"/>
      <c r="B253" s="40"/>
      <c r="C253" s="213" t="s">
        <v>492</v>
      </c>
      <c r="D253" s="213" t="s">
        <v>159</v>
      </c>
      <c r="E253" s="214" t="s">
        <v>1524</v>
      </c>
      <c r="F253" s="215" t="s">
        <v>1525</v>
      </c>
      <c r="G253" s="216" t="s">
        <v>162</v>
      </c>
      <c r="H253" s="217">
        <v>1.71</v>
      </c>
      <c r="I253" s="218"/>
      <c r="J253" s="219">
        <f>ROUND(I253*H253,2)</f>
        <v>0</v>
      </c>
      <c r="K253" s="215" t="s">
        <v>163</v>
      </c>
      <c r="L253" s="45"/>
      <c r="M253" s="220" t="s">
        <v>19</v>
      </c>
      <c r="N253" s="221" t="s">
        <v>43</v>
      </c>
      <c r="O253" s="85"/>
      <c r="P253" s="222">
        <f>O253*H253</f>
        <v>0</v>
      </c>
      <c r="Q253" s="222">
        <v>0.0002</v>
      </c>
      <c r="R253" s="222">
        <f>Q253*H253</f>
        <v>0.000342</v>
      </c>
      <c r="S253" s="222">
        <v>0</v>
      </c>
      <c r="T253" s="223">
        <f>S253*H253</f>
        <v>0</v>
      </c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R253" s="224" t="s">
        <v>219</v>
      </c>
      <c r="AT253" s="224" t="s">
        <v>159</v>
      </c>
      <c r="AU253" s="224" t="s">
        <v>81</v>
      </c>
      <c r="AY253" s="18" t="s">
        <v>156</v>
      </c>
      <c r="BE253" s="225">
        <f>IF(N253="základní",J253,0)</f>
        <v>0</v>
      </c>
      <c r="BF253" s="225">
        <f>IF(N253="snížená",J253,0)</f>
        <v>0</v>
      </c>
      <c r="BG253" s="225">
        <f>IF(N253="zákl. přenesená",J253,0)</f>
        <v>0</v>
      </c>
      <c r="BH253" s="225">
        <f>IF(N253="sníž. přenesená",J253,0)</f>
        <v>0</v>
      </c>
      <c r="BI253" s="225">
        <f>IF(N253="nulová",J253,0)</f>
        <v>0</v>
      </c>
      <c r="BJ253" s="18" t="s">
        <v>79</v>
      </c>
      <c r="BK253" s="225">
        <f>ROUND(I253*H253,2)</f>
        <v>0</v>
      </c>
      <c r="BL253" s="18" t="s">
        <v>219</v>
      </c>
      <c r="BM253" s="224" t="s">
        <v>1526</v>
      </c>
    </row>
    <row r="254" spans="1:51" s="14" customFormat="1" ht="12">
      <c r="A254" s="14"/>
      <c r="B254" s="243"/>
      <c r="C254" s="244"/>
      <c r="D254" s="234" t="s">
        <v>599</v>
      </c>
      <c r="E254" s="245" t="s">
        <v>19</v>
      </c>
      <c r="F254" s="246" t="s">
        <v>1522</v>
      </c>
      <c r="G254" s="244"/>
      <c r="H254" s="247">
        <v>1.71</v>
      </c>
      <c r="I254" s="248"/>
      <c r="J254" s="244"/>
      <c r="K254" s="244"/>
      <c r="L254" s="249"/>
      <c r="M254" s="250"/>
      <c r="N254" s="251"/>
      <c r="O254" s="251"/>
      <c r="P254" s="251"/>
      <c r="Q254" s="251"/>
      <c r="R254" s="251"/>
      <c r="S254" s="251"/>
      <c r="T254" s="252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53" t="s">
        <v>599</v>
      </c>
      <c r="AU254" s="253" t="s">
        <v>81</v>
      </c>
      <c r="AV254" s="14" t="s">
        <v>81</v>
      </c>
      <c r="AW254" s="14" t="s">
        <v>33</v>
      </c>
      <c r="AX254" s="14" t="s">
        <v>72</v>
      </c>
      <c r="AY254" s="253" t="s">
        <v>156</v>
      </c>
    </row>
    <row r="255" spans="1:51" s="15" customFormat="1" ht="12">
      <c r="A255" s="15"/>
      <c r="B255" s="254"/>
      <c r="C255" s="255"/>
      <c r="D255" s="234" t="s">
        <v>599</v>
      </c>
      <c r="E255" s="256" t="s">
        <v>19</v>
      </c>
      <c r="F255" s="257" t="s">
        <v>603</v>
      </c>
      <c r="G255" s="255"/>
      <c r="H255" s="258">
        <v>1.71</v>
      </c>
      <c r="I255" s="259"/>
      <c r="J255" s="255"/>
      <c r="K255" s="255"/>
      <c r="L255" s="260"/>
      <c r="M255" s="261"/>
      <c r="N255" s="262"/>
      <c r="O255" s="262"/>
      <c r="P255" s="262"/>
      <c r="Q255" s="262"/>
      <c r="R255" s="262"/>
      <c r="S255" s="262"/>
      <c r="T255" s="263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T255" s="264" t="s">
        <v>599</v>
      </c>
      <c r="AU255" s="264" t="s">
        <v>81</v>
      </c>
      <c r="AV255" s="15" t="s">
        <v>164</v>
      </c>
      <c r="AW255" s="15" t="s">
        <v>33</v>
      </c>
      <c r="AX255" s="15" t="s">
        <v>79</v>
      </c>
      <c r="AY255" s="264" t="s">
        <v>156</v>
      </c>
    </row>
    <row r="256" spans="1:65" s="2" customFormat="1" ht="12">
      <c r="A256" s="39"/>
      <c r="B256" s="40"/>
      <c r="C256" s="213" t="s">
        <v>496</v>
      </c>
      <c r="D256" s="213" t="s">
        <v>159</v>
      </c>
      <c r="E256" s="214" t="s">
        <v>299</v>
      </c>
      <c r="F256" s="215" t="s">
        <v>300</v>
      </c>
      <c r="G256" s="216" t="s">
        <v>162</v>
      </c>
      <c r="H256" s="217">
        <v>1.71</v>
      </c>
      <c r="I256" s="218"/>
      <c r="J256" s="219">
        <f>ROUND(I256*H256,2)</f>
        <v>0</v>
      </c>
      <c r="K256" s="215" t="s">
        <v>163</v>
      </c>
      <c r="L256" s="45"/>
      <c r="M256" s="220" t="s">
        <v>19</v>
      </c>
      <c r="N256" s="221" t="s">
        <v>43</v>
      </c>
      <c r="O256" s="85"/>
      <c r="P256" s="222">
        <f>O256*H256</f>
        <v>0</v>
      </c>
      <c r="Q256" s="222">
        <v>0</v>
      </c>
      <c r="R256" s="222">
        <f>Q256*H256</f>
        <v>0</v>
      </c>
      <c r="S256" s="222">
        <v>0.0025</v>
      </c>
      <c r="T256" s="223">
        <f>S256*H256</f>
        <v>0.004275</v>
      </c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R256" s="224" t="s">
        <v>219</v>
      </c>
      <c r="AT256" s="224" t="s">
        <v>159</v>
      </c>
      <c r="AU256" s="224" t="s">
        <v>81</v>
      </c>
      <c r="AY256" s="18" t="s">
        <v>156</v>
      </c>
      <c r="BE256" s="225">
        <f>IF(N256="základní",J256,0)</f>
        <v>0</v>
      </c>
      <c r="BF256" s="225">
        <f>IF(N256="snížená",J256,0)</f>
        <v>0</v>
      </c>
      <c r="BG256" s="225">
        <f>IF(N256="zákl. přenesená",J256,0)</f>
        <v>0</v>
      </c>
      <c r="BH256" s="225">
        <f>IF(N256="sníž. přenesená",J256,0)</f>
        <v>0</v>
      </c>
      <c r="BI256" s="225">
        <f>IF(N256="nulová",J256,0)</f>
        <v>0</v>
      </c>
      <c r="BJ256" s="18" t="s">
        <v>79</v>
      </c>
      <c r="BK256" s="225">
        <f>ROUND(I256*H256,2)</f>
        <v>0</v>
      </c>
      <c r="BL256" s="18" t="s">
        <v>219</v>
      </c>
      <c r="BM256" s="224" t="s">
        <v>1527</v>
      </c>
    </row>
    <row r="257" spans="1:51" s="14" customFormat="1" ht="12">
      <c r="A257" s="14"/>
      <c r="B257" s="243"/>
      <c r="C257" s="244"/>
      <c r="D257" s="234" t="s">
        <v>599</v>
      </c>
      <c r="E257" s="245" t="s">
        <v>19</v>
      </c>
      <c r="F257" s="246" t="s">
        <v>1522</v>
      </c>
      <c r="G257" s="244"/>
      <c r="H257" s="247">
        <v>1.71</v>
      </c>
      <c r="I257" s="248"/>
      <c r="J257" s="244"/>
      <c r="K257" s="244"/>
      <c r="L257" s="249"/>
      <c r="M257" s="250"/>
      <c r="N257" s="251"/>
      <c r="O257" s="251"/>
      <c r="P257" s="251"/>
      <c r="Q257" s="251"/>
      <c r="R257" s="251"/>
      <c r="S257" s="251"/>
      <c r="T257" s="252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53" t="s">
        <v>599</v>
      </c>
      <c r="AU257" s="253" t="s">
        <v>81</v>
      </c>
      <c r="AV257" s="14" t="s">
        <v>81</v>
      </c>
      <c r="AW257" s="14" t="s">
        <v>33</v>
      </c>
      <c r="AX257" s="14" t="s">
        <v>72</v>
      </c>
      <c r="AY257" s="253" t="s">
        <v>156</v>
      </c>
    </row>
    <row r="258" spans="1:51" s="15" customFormat="1" ht="12">
      <c r="A258" s="15"/>
      <c r="B258" s="254"/>
      <c r="C258" s="255"/>
      <c r="D258" s="234" t="s">
        <v>599</v>
      </c>
      <c r="E258" s="256" t="s">
        <v>19</v>
      </c>
      <c r="F258" s="257" t="s">
        <v>603</v>
      </c>
      <c r="G258" s="255"/>
      <c r="H258" s="258">
        <v>1.71</v>
      </c>
      <c r="I258" s="259"/>
      <c r="J258" s="255"/>
      <c r="K258" s="255"/>
      <c r="L258" s="260"/>
      <c r="M258" s="261"/>
      <c r="N258" s="262"/>
      <c r="O258" s="262"/>
      <c r="P258" s="262"/>
      <c r="Q258" s="262"/>
      <c r="R258" s="262"/>
      <c r="S258" s="262"/>
      <c r="T258" s="263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T258" s="264" t="s">
        <v>599</v>
      </c>
      <c r="AU258" s="264" t="s">
        <v>81</v>
      </c>
      <c r="AV258" s="15" t="s">
        <v>164</v>
      </c>
      <c r="AW258" s="15" t="s">
        <v>33</v>
      </c>
      <c r="AX258" s="15" t="s">
        <v>79</v>
      </c>
      <c r="AY258" s="264" t="s">
        <v>156</v>
      </c>
    </row>
    <row r="259" spans="1:65" s="2" customFormat="1" ht="12">
      <c r="A259" s="39"/>
      <c r="B259" s="40"/>
      <c r="C259" s="213" t="s">
        <v>500</v>
      </c>
      <c r="D259" s="213" t="s">
        <v>159</v>
      </c>
      <c r="E259" s="214" t="s">
        <v>303</v>
      </c>
      <c r="F259" s="215" t="s">
        <v>304</v>
      </c>
      <c r="G259" s="216" t="s">
        <v>162</v>
      </c>
      <c r="H259" s="217">
        <v>1.71</v>
      </c>
      <c r="I259" s="218"/>
      <c r="J259" s="219">
        <f>ROUND(I259*H259,2)</f>
        <v>0</v>
      </c>
      <c r="K259" s="215" t="s">
        <v>163</v>
      </c>
      <c r="L259" s="45"/>
      <c r="M259" s="220" t="s">
        <v>19</v>
      </c>
      <c r="N259" s="221" t="s">
        <v>43</v>
      </c>
      <c r="O259" s="85"/>
      <c r="P259" s="222">
        <f>O259*H259</f>
        <v>0</v>
      </c>
      <c r="Q259" s="222">
        <v>0.0003</v>
      </c>
      <c r="R259" s="222">
        <f>Q259*H259</f>
        <v>0.0005129999999999999</v>
      </c>
      <c r="S259" s="222">
        <v>0</v>
      </c>
      <c r="T259" s="223">
        <f>S259*H259</f>
        <v>0</v>
      </c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R259" s="224" t="s">
        <v>219</v>
      </c>
      <c r="AT259" s="224" t="s">
        <v>159</v>
      </c>
      <c r="AU259" s="224" t="s">
        <v>81</v>
      </c>
      <c r="AY259" s="18" t="s">
        <v>156</v>
      </c>
      <c r="BE259" s="225">
        <f>IF(N259="základní",J259,0)</f>
        <v>0</v>
      </c>
      <c r="BF259" s="225">
        <f>IF(N259="snížená",J259,0)</f>
        <v>0</v>
      </c>
      <c r="BG259" s="225">
        <f>IF(N259="zákl. přenesená",J259,0)</f>
        <v>0</v>
      </c>
      <c r="BH259" s="225">
        <f>IF(N259="sníž. přenesená",J259,0)</f>
        <v>0</v>
      </c>
      <c r="BI259" s="225">
        <f>IF(N259="nulová",J259,0)</f>
        <v>0</v>
      </c>
      <c r="BJ259" s="18" t="s">
        <v>79</v>
      </c>
      <c r="BK259" s="225">
        <f>ROUND(I259*H259,2)</f>
        <v>0</v>
      </c>
      <c r="BL259" s="18" t="s">
        <v>219</v>
      </c>
      <c r="BM259" s="224" t="s">
        <v>1528</v>
      </c>
    </row>
    <row r="260" spans="1:51" s="14" customFormat="1" ht="12">
      <c r="A260" s="14"/>
      <c r="B260" s="243"/>
      <c r="C260" s="244"/>
      <c r="D260" s="234" t="s">
        <v>599</v>
      </c>
      <c r="E260" s="245" t="s">
        <v>19</v>
      </c>
      <c r="F260" s="246" t="s">
        <v>1522</v>
      </c>
      <c r="G260" s="244"/>
      <c r="H260" s="247">
        <v>1.71</v>
      </c>
      <c r="I260" s="248"/>
      <c r="J260" s="244"/>
      <c r="K260" s="244"/>
      <c r="L260" s="249"/>
      <c r="M260" s="250"/>
      <c r="N260" s="251"/>
      <c r="O260" s="251"/>
      <c r="P260" s="251"/>
      <c r="Q260" s="251"/>
      <c r="R260" s="251"/>
      <c r="S260" s="251"/>
      <c r="T260" s="252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53" t="s">
        <v>599</v>
      </c>
      <c r="AU260" s="253" t="s">
        <v>81</v>
      </c>
      <c r="AV260" s="14" t="s">
        <v>81</v>
      </c>
      <c r="AW260" s="14" t="s">
        <v>33</v>
      </c>
      <c r="AX260" s="14" t="s">
        <v>72</v>
      </c>
      <c r="AY260" s="253" t="s">
        <v>156</v>
      </c>
    </row>
    <row r="261" spans="1:51" s="15" customFormat="1" ht="12">
      <c r="A261" s="15"/>
      <c r="B261" s="254"/>
      <c r="C261" s="255"/>
      <c r="D261" s="234" t="s">
        <v>599</v>
      </c>
      <c r="E261" s="256" t="s">
        <v>19</v>
      </c>
      <c r="F261" s="257" t="s">
        <v>603</v>
      </c>
      <c r="G261" s="255"/>
      <c r="H261" s="258">
        <v>1.71</v>
      </c>
      <c r="I261" s="259"/>
      <c r="J261" s="255"/>
      <c r="K261" s="255"/>
      <c r="L261" s="260"/>
      <c r="M261" s="261"/>
      <c r="N261" s="262"/>
      <c r="O261" s="262"/>
      <c r="P261" s="262"/>
      <c r="Q261" s="262"/>
      <c r="R261" s="262"/>
      <c r="S261" s="262"/>
      <c r="T261" s="263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T261" s="264" t="s">
        <v>599</v>
      </c>
      <c r="AU261" s="264" t="s">
        <v>81</v>
      </c>
      <c r="AV261" s="15" t="s">
        <v>164</v>
      </c>
      <c r="AW261" s="15" t="s">
        <v>33</v>
      </c>
      <c r="AX261" s="15" t="s">
        <v>79</v>
      </c>
      <c r="AY261" s="264" t="s">
        <v>156</v>
      </c>
    </row>
    <row r="262" spans="1:65" s="2" customFormat="1" ht="12">
      <c r="A262" s="39"/>
      <c r="B262" s="40"/>
      <c r="C262" s="265" t="s">
        <v>504</v>
      </c>
      <c r="D262" s="265" t="s">
        <v>709</v>
      </c>
      <c r="E262" s="266" t="s">
        <v>307</v>
      </c>
      <c r="F262" s="267" t="s">
        <v>1529</v>
      </c>
      <c r="G262" s="268" t="s">
        <v>162</v>
      </c>
      <c r="H262" s="269">
        <v>1.881</v>
      </c>
      <c r="I262" s="270"/>
      <c r="J262" s="271">
        <f>ROUND(I262*H262,2)</f>
        <v>0</v>
      </c>
      <c r="K262" s="267" t="s">
        <v>163</v>
      </c>
      <c r="L262" s="272"/>
      <c r="M262" s="273" t="s">
        <v>19</v>
      </c>
      <c r="N262" s="274" t="s">
        <v>43</v>
      </c>
      <c r="O262" s="85"/>
      <c r="P262" s="222">
        <f>O262*H262</f>
        <v>0</v>
      </c>
      <c r="Q262" s="222">
        <v>0.00287</v>
      </c>
      <c r="R262" s="222">
        <f>Q262*H262</f>
        <v>0.005398470000000001</v>
      </c>
      <c r="S262" s="222">
        <v>0</v>
      </c>
      <c r="T262" s="223">
        <f>S262*H262</f>
        <v>0</v>
      </c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R262" s="224" t="s">
        <v>290</v>
      </c>
      <c r="AT262" s="224" t="s">
        <v>709</v>
      </c>
      <c r="AU262" s="224" t="s">
        <v>81</v>
      </c>
      <c r="AY262" s="18" t="s">
        <v>156</v>
      </c>
      <c r="BE262" s="225">
        <f>IF(N262="základní",J262,0)</f>
        <v>0</v>
      </c>
      <c r="BF262" s="225">
        <f>IF(N262="snížená",J262,0)</f>
        <v>0</v>
      </c>
      <c r="BG262" s="225">
        <f>IF(N262="zákl. přenesená",J262,0)</f>
        <v>0</v>
      </c>
      <c r="BH262" s="225">
        <f>IF(N262="sníž. přenesená",J262,0)</f>
        <v>0</v>
      </c>
      <c r="BI262" s="225">
        <f>IF(N262="nulová",J262,0)</f>
        <v>0</v>
      </c>
      <c r="BJ262" s="18" t="s">
        <v>79</v>
      </c>
      <c r="BK262" s="225">
        <f>ROUND(I262*H262,2)</f>
        <v>0</v>
      </c>
      <c r="BL262" s="18" t="s">
        <v>219</v>
      </c>
      <c r="BM262" s="224" t="s">
        <v>1530</v>
      </c>
    </row>
    <row r="263" spans="1:51" s="14" customFormat="1" ht="12">
      <c r="A263" s="14"/>
      <c r="B263" s="243"/>
      <c r="C263" s="244"/>
      <c r="D263" s="234" t="s">
        <v>599</v>
      </c>
      <c r="E263" s="245" t="s">
        <v>19</v>
      </c>
      <c r="F263" s="246" t="s">
        <v>1531</v>
      </c>
      <c r="G263" s="244"/>
      <c r="H263" s="247">
        <v>1.881</v>
      </c>
      <c r="I263" s="248"/>
      <c r="J263" s="244"/>
      <c r="K263" s="244"/>
      <c r="L263" s="249"/>
      <c r="M263" s="250"/>
      <c r="N263" s="251"/>
      <c r="O263" s="251"/>
      <c r="P263" s="251"/>
      <c r="Q263" s="251"/>
      <c r="R263" s="251"/>
      <c r="S263" s="251"/>
      <c r="T263" s="252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53" t="s">
        <v>599</v>
      </c>
      <c r="AU263" s="253" t="s">
        <v>81</v>
      </c>
      <c r="AV263" s="14" t="s">
        <v>81</v>
      </c>
      <c r="AW263" s="14" t="s">
        <v>33</v>
      </c>
      <c r="AX263" s="14" t="s">
        <v>79</v>
      </c>
      <c r="AY263" s="253" t="s">
        <v>156</v>
      </c>
    </row>
    <row r="264" spans="1:65" s="2" customFormat="1" ht="21.75" customHeight="1">
      <c r="A264" s="39"/>
      <c r="B264" s="40"/>
      <c r="C264" s="213" t="s">
        <v>508</v>
      </c>
      <c r="D264" s="213" t="s">
        <v>159</v>
      </c>
      <c r="E264" s="214" t="s">
        <v>315</v>
      </c>
      <c r="F264" s="215" t="s">
        <v>316</v>
      </c>
      <c r="G264" s="216" t="s">
        <v>207</v>
      </c>
      <c r="H264" s="217">
        <v>3.82</v>
      </c>
      <c r="I264" s="218"/>
      <c r="J264" s="219">
        <f>ROUND(I264*H264,2)</f>
        <v>0</v>
      </c>
      <c r="K264" s="215" t="s">
        <v>163</v>
      </c>
      <c r="L264" s="45"/>
      <c r="M264" s="220" t="s">
        <v>19</v>
      </c>
      <c r="N264" s="221" t="s">
        <v>43</v>
      </c>
      <c r="O264" s="85"/>
      <c r="P264" s="222">
        <f>O264*H264</f>
        <v>0</v>
      </c>
      <c r="Q264" s="222">
        <v>0</v>
      </c>
      <c r="R264" s="222">
        <f>Q264*H264</f>
        <v>0</v>
      </c>
      <c r="S264" s="222">
        <v>0.0003</v>
      </c>
      <c r="T264" s="223">
        <f>S264*H264</f>
        <v>0.0011459999999999999</v>
      </c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R264" s="224" t="s">
        <v>219</v>
      </c>
      <c r="AT264" s="224" t="s">
        <v>159</v>
      </c>
      <c r="AU264" s="224" t="s">
        <v>81</v>
      </c>
      <c r="AY264" s="18" t="s">
        <v>156</v>
      </c>
      <c r="BE264" s="225">
        <f>IF(N264="základní",J264,0)</f>
        <v>0</v>
      </c>
      <c r="BF264" s="225">
        <f>IF(N264="snížená",J264,0)</f>
        <v>0</v>
      </c>
      <c r="BG264" s="225">
        <f>IF(N264="zákl. přenesená",J264,0)</f>
        <v>0</v>
      </c>
      <c r="BH264" s="225">
        <f>IF(N264="sníž. přenesená",J264,0)</f>
        <v>0</v>
      </c>
      <c r="BI264" s="225">
        <f>IF(N264="nulová",J264,0)</f>
        <v>0</v>
      </c>
      <c r="BJ264" s="18" t="s">
        <v>79</v>
      </c>
      <c r="BK264" s="225">
        <f>ROUND(I264*H264,2)</f>
        <v>0</v>
      </c>
      <c r="BL264" s="18" t="s">
        <v>219</v>
      </c>
      <c r="BM264" s="224" t="s">
        <v>1532</v>
      </c>
    </row>
    <row r="265" spans="1:51" s="14" customFormat="1" ht="12">
      <c r="A265" s="14"/>
      <c r="B265" s="243"/>
      <c r="C265" s="244"/>
      <c r="D265" s="234" t="s">
        <v>599</v>
      </c>
      <c r="E265" s="245" t="s">
        <v>19</v>
      </c>
      <c r="F265" s="246" t="s">
        <v>1533</v>
      </c>
      <c r="G265" s="244"/>
      <c r="H265" s="247">
        <v>3.82</v>
      </c>
      <c r="I265" s="248"/>
      <c r="J265" s="244"/>
      <c r="K265" s="244"/>
      <c r="L265" s="249"/>
      <c r="M265" s="250"/>
      <c r="N265" s="251"/>
      <c r="O265" s="251"/>
      <c r="P265" s="251"/>
      <c r="Q265" s="251"/>
      <c r="R265" s="251"/>
      <c r="S265" s="251"/>
      <c r="T265" s="252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253" t="s">
        <v>599</v>
      </c>
      <c r="AU265" s="253" t="s">
        <v>81</v>
      </c>
      <c r="AV265" s="14" t="s">
        <v>81</v>
      </c>
      <c r="AW265" s="14" t="s">
        <v>33</v>
      </c>
      <c r="AX265" s="14" t="s">
        <v>79</v>
      </c>
      <c r="AY265" s="253" t="s">
        <v>156</v>
      </c>
    </row>
    <row r="266" spans="1:65" s="2" customFormat="1" ht="21.75" customHeight="1">
      <c r="A266" s="39"/>
      <c r="B266" s="40"/>
      <c r="C266" s="213" t="s">
        <v>512</v>
      </c>
      <c r="D266" s="213" t="s">
        <v>159</v>
      </c>
      <c r="E266" s="214" t="s">
        <v>1534</v>
      </c>
      <c r="F266" s="215" t="s">
        <v>1535</v>
      </c>
      <c r="G266" s="216" t="s">
        <v>207</v>
      </c>
      <c r="H266" s="217">
        <v>3.82</v>
      </c>
      <c r="I266" s="218"/>
      <c r="J266" s="219">
        <f>ROUND(I266*H266,2)</f>
        <v>0</v>
      </c>
      <c r="K266" s="215" t="s">
        <v>163</v>
      </c>
      <c r="L266" s="45"/>
      <c r="M266" s="220" t="s">
        <v>19</v>
      </c>
      <c r="N266" s="221" t="s">
        <v>43</v>
      </c>
      <c r="O266" s="85"/>
      <c r="P266" s="222">
        <f>O266*H266</f>
        <v>0</v>
      </c>
      <c r="Q266" s="222">
        <v>1E-05</v>
      </c>
      <c r="R266" s="222">
        <f>Q266*H266</f>
        <v>3.82E-05</v>
      </c>
      <c r="S266" s="222">
        <v>0</v>
      </c>
      <c r="T266" s="223">
        <f>S266*H266</f>
        <v>0</v>
      </c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R266" s="224" t="s">
        <v>219</v>
      </c>
      <c r="AT266" s="224" t="s">
        <v>159</v>
      </c>
      <c r="AU266" s="224" t="s">
        <v>81</v>
      </c>
      <c r="AY266" s="18" t="s">
        <v>156</v>
      </c>
      <c r="BE266" s="225">
        <f>IF(N266="základní",J266,0)</f>
        <v>0</v>
      </c>
      <c r="BF266" s="225">
        <f>IF(N266="snížená",J266,0)</f>
        <v>0</v>
      </c>
      <c r="BG266" s="225">
        <f>IF(N266="zákl. přenesená",J266,0)</f>
        <v>0</v>
      </c>
      <c r="BH266" s="225">
        <f>IF(N266="sníž. přenesená",J266,0)</f>
        <v>0</v>
      </c>
      <c r="BI266" s="225">
        <f>IF(N266="nulová",J266,0)</f>
        <v>0</v>
      </c>
      <c r="BJ266" s="18" t="s">
        <v>79</v>
      </c>
      <c r="BK266" s="225">
        <f>ROUND(I266*H266,2)</f>
        <v>0</v>
      </c>
      <c r="BL266" s="18" t="s">
        <v>219</v>
      </c>
      <c r="BM266" s="224" t="s">
        <v>1536</v>
      </c>
    </row>
    <row r="267" spans="1:51" s="14" customFormat="1" ht="12">
      <c r="A267" s="14"/>
      <c r="B267" s="243"/>
      <c r="C267" s="244"/>
      <c r="D267" s="234" t="s">
        <v>599</v>
      </c>
      <c r="E267" s="245" t="s">
        <v>19</v>
      </c>
      <c r="F267" s="246" t="s">
        <v>1533</v>
      </c>
      <c r="G267" s="244"/>
      <c r="H267" s="247">
        <v>3.82</v>
      </c>
      <c r="I267" s="248"/>
      <c r="J267" s="244"/>
      <c r="K267" s="244"/>
      <c r="L267" s="249"/>
      <c r="M267" s="250"/>
      <c r="N267" s="251"/>
      <c r="O267" s="251"/>
      <c r="P267" s="251"/>
      <c r="Q267" s="251"/>
      <c r="R267" s="251"/>
      <c r="S267" s="251"/>
      <c r="T267" s="252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53" t="s">
        <v>599</v>
      </c>
      <c r="AU267" s="253" t="s">
        <v>81</v>
      </c>
      <c r="AV267" s="14" t="s">
        <v>81</v>
      </c>
      <c r="AW267" s="14" t="s">
        <v>33</v>
      </c>
      <c r="AX267" s="14" t="s">
        <v>79</v>
      </c>
      <c r="AY267" s="253" t="s">
        <v>156</v>
      </c>
    </row>
    <row r="268" spans="1:65" s="2" customFormat="1" ht="16.5" customHeight="1">
      <c r="A268" s="39"/>
      <c r="B268" s="40"/>
      <c r="C268" s="265" t="s">
        <v>516</v>
      </c>
      <c r="D268" s="265" t="s">
        <v>709</v>
      </c>
      <c r="E268" s="266" t="s">
        <v>1537</v>
      </c>
      <c r="F268" s="267" t="s">
        <v>1538</v>
      </c>
      <c r="G268" s="268" t="s">
        <v>207</v>
      </c>
      <c r="H268" s="269">
        <v>4.052</v>
      </c>
      <c r="I268" s="270"/>
      <c r="J268" s="271">
        <f>ROUND(I268*H268,2)</f>
        <v>0</v>
      </c>
      <c r="K268" s="267" t="s">
        <v>163</v>
      </c>
      <c r="L268" s="272"/>
      <c r="M268" s="273" t="s">
        <v>19</v>
      </c>
      <c r="N268" s="274" t="s">
        <v>43</v>
      </c>
      <c r="O268" s="85"/>
      <c r="P268" s="222">
        <f>O268*H268</f>
        <v>0</v>
      </c>
      <c r="Q268" s="222">
        <v>0.00035</v>
      </c>
      <c r="R268" s="222">
        <f>Q268*H268</f>
        <v>0.0014181999999999999</v>
      </c>
      <c r="S268" s="222">
        <v>0</v>
      </c>
      <c r="T268" s="223">
        <f>S268*H268</f>
        <v>0</v>
      </c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R268" s="224" t="s">
        <v>290</v>
      </c>
      <c r="AT268" s="224" t="s">
        <v>709</v>
      </c>
      <c r="AU268" s="224" t="s">
        <v>81</v>
      </c>
      <c r="AY268" s="18" t="s">
        <v>156</v>
      </c>
      <c r="BE268" s="225">
        <f>IF(N268="základní",J268,0)</f>
        <v>0</v>
      </c>
      <c r="BF268" s="225">
        <f>IF(N268="snížená",J268,0)</f>
        <v>0</v>
      </c>
      <c r="BG268" s="225">
        <f>IF(N268="zákl. přenesená",J268,0)</f>
        <v>0</v>
      </c>
      <c r="BH268" s="225">
        <f>IF(N268="sníž. přenesená",J268,0)</f>
        <v>0</v>
      </c>
      <c r="BI268" s="225">
        <f>IF(N268="nulová",J268,0)</f>
        <v>0</v>
      </c>
      <c r="BJ268" s="18" t="s">
        <v>79</v>
      </c>
      <c r="BK268" s="225">
        <f>ROUND(I268*H268,2)</f>
        <v>0</v>
      </c>
      <c r="BL268" s="18" t="s">
        <v>219</v>
      </c>
      <c r="BM268" s="224" t="s">
        <v>1539</v>
      </c>
    </row>
    <row r="269" spans="1:51" s="14" customFormat="1" ht="12">
      <c r="A269" s="14"/>
      <c r="B269" s="243"/>
      <c r="C269" s="244"/>
      <c r="D269" s="234" t="s">
        <v>599</v>
      </c>
      <c r="E269" s="245" t="s">
        <v>19</v>
      </c>
      <c r="F269" s="246" t="s">
        <v>1540</v>
      </c>
      <c r="G269" s="244"/>
      <c r="H269" s="247">
        <v>3.973</v>
      </c>
      <c r="I269" s="248"/>
      <c r="J269" s="244"/>
      <c r="K269" s="244"/>
      <c r="L269" s="249"/>
      <c r="M269" s="250"/>
      <c r="N269" s="251"/>
      <c r="O269" s="251"/>
      <c r="P269" s="251"/>
      <c r="Q269" s="251"/>
      <c r="R269" s="251"/>
      <c r="S269" s="251"/>
      <c r="T269" s="252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53" t="s">
        <v>599</v>
      </c>
      <c r="AU269" s="253" t="s">
        <v>81</v>
      </c>
      <c r="AV269" s="14" t="s">
        <v>81</v>
      </c>
      <c r="AW269" s="14" t="s">
        <v>33</v>
      </c>
      <c r="AX269" s="14" t="s">
        <v>79</v>
      </c>
      <c r="AY269" s="253" t="s">
        <v>156</v>
      </c>
    </row>
    <row r="270" spans="1:51" s="14" customFormat="1" ht="12">
      <c r="A270" s="14"/>
      <c r="B270" s="243"/>
      <c r="C270" s="244"/>
      <c r="D270" s="234" t="s">
        <v>599</v>
      </c>
      <c r="E270" s="244"/>
      <c r="F270" s="246" t="s">
        <v>1541</v>
      </c>
      <c r="G270" s="244"/>
      <c r="H270" s="247">
        <v>4.052</v>
      </c>
      <c r="I270" s="248"/>
      <c r="J270" s="244"/>
      <c r="K270" s="244"/>
      <c r="L270" s="249"/>
      <c r="M270" s="250"/>
      <c r="N270" s="251"/>
      <c r="O270" s="251"/>
      <c r="P270" s="251"/>
      <c r="Q270" s="251"/>
      <c r="R270" s="251"/>
      <c r="S270" s="251"/>
      <c r="T270" s="252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T270" s="253" t="s">
        <v>599</v>
      </c>
      <c r="AU270" s="253" t="s">
        <v>81</v>
      </c>
      <c r="AV270" s="14" t="s">
        <v>81</v>
      </c>
      <c r="AW270" s="14" t="s">
        <v>4</v>
      </c>
      <c r="AX270" s="14" t="s">
        <v>79</v>
      </c>
      <c r="AY270" s="253" t="s">
        <v>156</v>
      </c>
    </row>
    <row r="271" spans="1:65" s="2" customFormat="1" ht="16.5" customHeight="1">
      <c r="A271" s="39"/>
      <c r="B271" s="40"/>
      <c r="C271" s="213" t="s">
        <v>520</v>
      </c>
      <c r="D271" s="213" t="s">
        <v>159</v>
      </c>
      <c r="E271" s="214" t="s">
        <v>330</v>
      </c>
      <c r="F271" s="215" t="s">
        <v>331</v>
      </c>
      <c r="G271" s="216" t="s">
        <v>162</v>
      </c>
      <c r="H271" s="217">
        <v>1.881</v>
      </c>
      <c r="I271" s="218"/>
      <c r="J271" s="219">
        <f>ROUND(I271*H271,2)</f>
        <v>0</v>
      </c>
      <c r="K271" s="215" t="s">
        <v>163</v>
      </c>
      <c r="L271" s="45"/>
      <c r="M271" s="220" t="s">
        <v>19</v>
      </c>
      <c r="N271" s="221" t="s">
        <v>43</v>
      </c>
      <c r="O271" s="85"/>
      <c r="P271" s="222">
        <f>O271*H271</f>
        <v>0</v>
      </c>
      <c r="Q271" s="222">
        <v>0</v>
      </c>
      <c r="R271" s="222">
        <f>Q271*H271</f>
        <v>0</v>
      </c>
      <c r="S271" s="222">
        <v>0</v>
      </c>
      <c r="T271" s="223">
        <f>S271*H271</f>
        <v>0</v>
      </c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R271" s="224" t="s">
        <v>219</v>
      </c>
      <c r="AT271" s="224" t="s">
        <v>159</v>
      </c>
      <c r="AU271" s="224" t="s">
        <v>81</v>
      </c>
      <c r="AY271" s="18" t="s">
        <v>156</v>
      </c>
      <c r="BE271" s="225">
        <f>IF(N271="základní",J271,0)</f>
        <v>0</v>
      </c>
      <c r="BF271" s="225">
        <f>IF(N271="snížená",J271,0)</f>
        <v>0</v>
      </c>
      <c r="BG271" s="225">
        <f>IF(N271="zákl. přenesená",J271,0)</f>
        <v>0</v>
      </c>
      <c r="BH271" s="225">
        <f>IF(N271="sníž. přenesená",J271,0)</f>
        <v>0</v>
      </c>
      <c r="BI271" s="225">
        <f>IF(N271="nulová",J271,0)</f>
        <v>0</v>
      </c>
      <c r="BJ271" s="18" t="s">
        <v>79</v>
      </c>
      <c r="BK271" s="225">
        <f>ROUND(I271*H271,2)</f>
        <v>0</v>
      </c>
      <c r="BL271" s="18" t="s">
        <v>219</v>
      </c>
      <c r="BM271" s="224" t="s">
        <v>1542</v>
      </c>
    </row>
    <row r="272" spans="1:51" s="14" customFormat="1" ht="12">
      <c r="A272" s="14"/>
      <c r="B272" s="243"/>
      <c r="C272" s="244"/>
      <c r="D272" s="234" t="s">
        <v>599</v>
      </c>
      <c r="E272" s="245" t="s">
        <v>19</v>
      </c>
      <c r="F272" s="246" t="s">
        <v>1543</v>
      </c>
      <c r="G272" s="244"/>
      <c r="H272" s="247">
        <v>1.881</v>
      </c>
      <c r="I272" s="248"/>
      <c r="J272" s="244"/>
      <c r="K272" s="244"/>
      <c r="L272" s="249"/>
      <c r="M272" s="250"/>
      <c r="N272" s="251"/>
      <c r="O272" s="251"/>
      <c r="P272" s="251"/>
      <c r="Q272" s="251"/>
      <c r="R272" s="251"/>
      <c r="S272" s="251"/>
      <c r="T272" s="252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T272" s="253" t="s">
        <v>599</v>
      </c>
      <c r="AU272" s="253" t="s">
        <v>81</v>
      </c>
      <c r="AV272" s="14" t="s">
        <v>81</v>
      </c>
      <c r="AW272" s="14" t="s">
        <v>33</v>
      </c>
      <c r="AX272" s="14" t="s">
        <v>79</v>
      </c>
      <c r="AY272" s="253" t="s">
        <v>156</v>
      </c>
    </row>
    <row r="273" spans="1:65" s="2" customFormat="1" ht="12">
      <c r="A273" s="39"/>
      <c r="B273" s="40"/>
      <c r="C273" s="213" t="s">
        <v>524</v>
      </c>
      <c r="D273" s="213" t="s">
        <v>159</v>
      </c>
      <c r="E273" s="214" t="s">
        <v>1544</v>
      </c>
      <c r="F273" s="215" t="s">
        <v>1545</v>
      </c>
      <c r="G273" s="216" t="s">
        <v>336</v>
      </c>
      <c r="H273" s="226"/>
      <c r="I273" s="218"/>
      <c r="J273" s="219">
        <f>ROUND(I273*H273,2)</f>
        <v>0</v>
      </c>
      <c r="K273" s="215" t="s">
        <v>163</v>
      </c>
      <c r="L273" s="45"/>
      <c r="M273" s="220" t="s">
        <v>19</v>
      </c>
      <c r="N273" s="221" t="s">
        <v>43</v>
      </c>
      <c r="O273" s="85"/>
      <c r="P273" s="222">
        <f>O273*H273</f>
        <v>0</v>
      </c>
      <c r="Q273" s="222">
        <v>0</v>
      </c>
      <c r="R273" s="222">
        <f>Q273*H273</f>
        <v>0</v>
      </c>
      <c r="S273" s="222">
        <v>0</v>
      </c>
      <c r="T273" s="223">
        <f>S273*H273</f>
        <v>0</v>
      </c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R273" s="224" t="s">
        <v>219</v>
      </c>
      <c r="AT273" s="224" t="s">
        <v>159</v>
      </c>
      <c r="AU273" s="224" t="s">
        <v>81</v>
      </c>
      <c r="AY273" s="18" t="s">
        <v>156</v>
      </c>
      <c r="BE273" s="225">
        <f>IF(N273="základní",J273,0)</f>
        <v>0</v>
      </c>
      <c r="BF273" s="225">
        <f>IF(N273="snížená",J273,0)</f>
        <v>0</v>
      </c>
      <c r="BG273" s="225">
        <f>IF(N273="zákl. přenesená",J273,0)</f>
        <v>0</v>
      </c>
      <c r="BH273" s="225">
        <f>IF(N273="sníž. přenesená",J273,0)</f>
        <v>0</v>
      </c>
      <c r="BI273" s="225">
        <f>IF(N273="nulová",J273,0)</f>
        <v>0</v>
      </c>
      <c r="BJ273" s="18" t="s">
        <v>79</v>
      </c>
      <c r="BK273" s="225">
        <f>ROUND(I273*H273,2)</f>
        <v>0</v>
      </c>
      <c r="BL273" s="18" t="s">
        <v>219</v>
      </c>
      <c r="BM273" s="224" t="s">
        <v>1546</v>
      </c>
    </row>
    <row r="274" spans="1:63" s="12" customFormat="1" ht="22.8" customHeight="1">
      <c r="A274" s="12"/>
      <c r="B274" s="197"/>
      <c r="C274" s="198"/>
      <c r="D274" s="199" t="s">
        <v>71</v>
      </c>
      <c r="E274" s="211" t="s">
        <v>902</v>
      </c>
      <c r="F274" s="211" t="s">
        <v>903</v>
      </c>
      <c r="G274" s="198"/>
      <c r="H274" s="198"/>
      <c r="I274" s="201"/>
      <c r="J274" s="212">
        <f>BK274</f>
        <v>0</v>
      </c>
      <c r="K274" s="198"/>
      <c r="L274" s="203"/>
      <c r="M274" s="204"/>
      <c r="N274" s="205"/>
      <c r="O274" s="205"/>
      <c r="P274" s="206">
        <f>SUM(P275:P280)</f>
        <v>0</v>
      </c>
      <c r="Q274" s="205"/>
      <c r="R274" s="206">
        <f>SUM(R275:R280)</f>
        <v>0.0005459999999999999</v>
      </c>
      <c r="S274" s="205"/>
      <c r="T274" s="207">
        <f>SUM(T275:T280)</f>
        <v>0</v>
      </c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R274" s="208" t="s">
        <v>81</v>
      </c>
      <c r="AT274" s="209" t="s">
        <v>71</v>
      </c>
      <c r="AU274" s="209" t="s">
        <v>79</v>
      </c>
      <c r="AY274" s="208" t="s">
        <v>156</v>
      </c>
      <c r="BK274" s="210">
        <f>SUM(BK275:BK280)</f>
        <v>0</v>
      </c>
    </row>
    <row r="275" spans="1:65" s="2" customFormat="1" ht="12">
      <c r="A275" s="39"/>
      <c r="B275" s="40"/>
      <c r="C275" s="213" t="s">
        <v>528</v>
      </c>
      <c r="D275" s="213" t="s">
        <v>159</v>
      </c>
      <c r="E275" s="214" t="s">
        <v>1171</v>
      </c>
      <c r="F275" s="215" t="s">
        <v>1172</v>
      </c>
      <c r="G275" s="216" t="s">
        <v>162</v>
      </c>
      <c r="H275" s="217">
        <v>1.3</v>
      </c>
      <c r="I275" s="218"/>
      <c r="J275" s="219">
        <f>ROUND(I275*H275,2)</f>
        <v>0</v>
      </c>
      <c r="K275" s="215" t="s">
        <v>163</v>
      </c>
      <c r="L275" s="45"/>
      <c r="M275" s="220" t="s">
        <v>19</v>
      </c>
      <c r="N275" s="221" t="s">
        <v>43</v>
      </c>
      <c r="O275" s="85"/>
      <c r="P275" s="222">
        <f>O275*H275</f>
        <v>0</v>
      </c>
      <c r="Q275" s="222">
        <v>0.00014</v>
      </c>
      <c r="R275" s="222">
        <f>Q275*H275</f>
        <v>0.00018199999999999998</v>
      </c>
      <c r="S275" s="222">
        <v>0</v>
      </c>
      <c r="T275" s="223">
        <f>S275*H275</f>
        <v>0</v>
      </c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R275" s="224" t="s">
        <v>219</v>
      </c>
      <c r="AT275" s="224" t="s">
        <v>159</v>
      </c>
      <c r="AU275" s="224" t="s">
        <v>81</v>
      </c>
      <c r="AY275" s="18" t="s">
        <v>156</v>
      </c>
      <c r="BE275" s="225">
        <f>IF(N275="základní",J275,0)</f>
        <v>0</v>
      </c>
      <c r="BF275" s="225">
        <f>IF(N275="snížená",J275,0)</f>
        <v>0</v>
      </c>
      <c r="BG275" s="225">
        <f>IF(N275="zákl. přenesená",J275,0)</f>
        <v>0</v>
      </c>
      <c r="BH275" s="225">
        <f>IF(N275="sníž. přenesená",J275,0)</f>
        <v>0</v>
      </c>
      <c r="BI275" s="225">
        <f>IF(N275="nulová",J275,0)</f>
        <v>0</v>
      </c>
      <c r="BJ275" s="18" t="s">
        <v>79</v>
      </c>
      <c r="BK275" s="225">
        <f>ROUND(I275*H275,2)</f>
        <v>0</v>
      </c>
      <c r="BL275" s="18" t="s">
        <v>219</v>
      </c>
      <c r="BM275" s="224" t="s">
        <v>1547</v>
      </c>
    </row>
    <row r="276" spans="1:51" s="14" customFormat="1" ht="12">
      <c r="A276" s="14"/>
      <c r="B276" s="243"/>
      <c r="C276" s="244"/>
      <c r="D276" s="234" t="s">
        <v>599</v>
      </c>
      <c r="E276" s="245" t="s">
        <v>19</v>
      </c>
      <c r="F276" s="246" t="s">
        <v>1548</v>
      </c>
      <c r="G276" s="244"/>
      <c r="H276" s="247">
        <v>1.3</v>
      </c>
      <c r="I276" s="248"/>
      <c r="J276" s="244"/>
      <c r="K276" s="244"/>
      <c r="L276" s="249"/>
      <c r="M276" s="250"/>
      <c r="N276" s="251"/>
      <c r="O276" s="251"/>
      <c r="P276" s="251"/>
      <c r="Q276" s="251"/>
      <c r="R276" s="251"/>
      <c r="S276" s="251"/>
      <c r="T276" s="252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T276" s="253" t="s">
        <v>599</v>
      </c>
      <c r="AU276" s="253" t="s">
        <v>81</v>
      </c>
      <c r="AV276" s="14" t="s">
        <v>81</v>
      </c>
      <c r="AW276" s="14" t="s">
        <v>33</v>
      </c>
      <c r="AX276" s="14" t="s">
        <v>79</v>
      </c>
      <c r="AY276" s="253" t="s">
        <v>156</v>
      </c>
    </row>
    <row r="277" spans="1:65" s="2" customFormat="1" ht="12">
      <c r="A277" s="39"/>
      <c r="B277" s="40"/>
      <c r="C277" s="213" t="s">
        <v>532</v>
      </c>
      <c r="D277" s="213" t="s">
        <v>159</v>
      </c>
      <c r="E277" s="214" t="s">
        <v>1549</v>
      </c>
      <c r="F277" s="215" t="s">
        <v>1550</v>
      </c>
      <c r="G277" s="216" t="s">
        <v>162</v>
      </c>
      <c r="H277" s="217">
        <v>1.3</v>
      </c>
      <c r="I277" s="218"/>
      <c r="J277" s="219">
        <f>ROUND(I277*H277,2)</f>
        <v>0</v>
      </c>
      <c r="K277" s="215" t="s">
        <v>163</v>
      </c>
      <c r="L277" s="45"/>
      <c r="M277" s="220" t="s">
        <v>19</v>
      </c>
      <c r="N277" s="221" t="s">
        <v>43</v>
      </c>
      <c r="O277" s="85"/>
      <c r="P277" s="222">
        <f>O277*H277</f>
        <v>0</v>
      </c>
      <c r="Q277" s="222">
        <v>0.00014</v>
      </c>
      <c r="R277" s="222">
        <f>Q277*H277</f>
        <v>0.00018199999999999998</v>
      </c>
      <c r="S277" s="222">
        <v>0</v>
      </c>
      <c r="T277" s="223">
        <f>S277*H277</f>
        <v>0</v>
      </c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R277" s="224" t="s">
        <v>219</v>
      </c>
      <c r="AT277" s="224" t="s">
        <v>159</v>
      </c>
      <c r="AU277" s="224" t="s">
        <v>81</v>
      </c>
      <c r="AY277" s="18" t="s">
        <v>156</v>
      </c>
      <c r="BE277" s="225">
        <f>IF(N277="základní",J277,0)</f>
        <v>0</v>
      </c>
      <c r="BF277" s="225">
        <f>IF(N277="snížená",J277,0)</f>
        <v>0</v>
      </c>
      <c r="BG277" s="225">
        <f>IF(N277="zákl. přenesená",J277,0)</f>
        <v>0</v>
      </c>
      <c r="BH277" s="225">
        <f>IF(N277="sníž. přenesená",J277,0)</f>
        <v>0</v>
      </c>
      <c r="BI277" s="225">
        <f>IF(N277="nulová",J277,0)</f>
        <v>0</v>
      </c>
      <c r="BJ277" s="18" t="s">
        <v>79</v>
      </c>
      <c r="BK277" s="225">
        <f>ROUND(I277*H277,2)</f>
        <v>0</v>
      </c>
      <c r="BL277" s="18" t="s">
        <v>219</v>
      </c>
      <c r="BM277" s="224" t="s">
        <v>1551</v>
      </c>
    </row>
    <row r="278" spans="1:51" s="14" customFormat="1" ht="12">
      <c r="A278" s="14"/>
      <c r="B278" s="243"/>
      <c r="C278" s="244"/>
      <c r="D278" s="234" t="s">
        <v>599</v>
      </c>
      <c r="E278" s="245" t="s">
        <v>19</v>
      </c>
      <c r="F278" s="246" t="s">
        <v>1548</v>
      </c>
      <c r="G278" s="244"/>
      <c r="H278" s="247">
        <v>1.3</v>
      </c>
      <c r="I278" s="248"/>
      <c r="J278" s="244"/>
      <c r="K278" s="244"/>
      <c r="L278" s="249"/>
      <c r="M278" s="250"/>
      <c r="N278" s="251"/>
      <c r="O278" s="251"/>
      <c r="P278" s="251"/>
      <c r="Q278" s="251"/>
      <c r="R278" s="251"/>
      <c r="S278" s="251"/>
      <c r="T278" s="252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T278" s="253" t="s">
        <v>599</v>
      </c>
      <c r="AU278" s="253" t="s">
        <v>81</v>
      </c>
      <c r="AV278" s="14" t="s">
        <v>81</v>
      </c>
      <c r="AW278" s="14" t="s">
        <v>33</v>
      </c>
      <c r="AX278" s="14" t="s">
        <v>79</v>
      </c>
      <c r="AY278" s="253" t="s">
        <v>156</v>
      </c>
    </row>
    <row r="279" spans="1:65" s="2" customFormat="1" ht="12">
      <c r="A279" s="39"/>
      <c r="B279" s="40"/>
      <c r="C279" s="213" t="s">
        <v>536</v>
      </c>
      <c r="D279" s="213" t="s">
        <v>159</v>
      </c>
      <c r="E279" s="214" t="s">
        <v>1552</v>
      </c>
      <c r="F279" s="215" t="s">
        <v>1553</v>
      </c>
      <c r="G279" s="216" t="s">
        <v>162</v>
      </c>
      <c r="H279" s="217">
        <v>1.3</v>
      </c>
      <c r="I279" s="218"/>
      <c r="J279" s="219">
        <f>ROUND(I279*H279,2)</f>
        <v>0</v>
      </c>
      <c r="K279" s="215" t="s">
        <v>163</v>
      </c>
      <c r="L279" s="45"/>
      <c r="M279" s="220" t="s">
        <v>19</v>
      </c>
      <c r="N279" s="221" t="s">
        <v>43</v>
      </c>
      <c r="O279" s="85"/>
      <c r="P279" s="222">
        <f>O279*H279</f>
        <v>0</v>
      </c>
      <c r="Q279" s="222">
        <v>0.00014</v>
      </c>
      <c r="R279" s="222">
        <f>Q279*H279</f>
        <v>0.00018199999999999998</v>
      </c>
      <c r="S279" s="222">
        <v>0</v>
      </c>
      <c r="T279" s="223">
        <f>S279*H279</f>
        <v>0</v>
      </c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R279" s="224" t="s">
        <v>219</v>
      </c>
      <c r="AT279" s="224" t="s">
        <v>159</v>
      </c>
      <c r="AU279" s="224" t="s">
        <v>81</v>
      </c>
      <c r="AY279" s="18" t="s">
        <v>156</v>
      </c>
      <c r="BE279" s="225">
        <f>IF(N279="základní",J279,0)</f>
        <v>0</v>
      </c>
      <c r="BF279" s="225">
        <f>IF(N279="snížená",J279,0)</f>
        <v>0</v>
      </c>
      <c r="BG279" s="225">
        <f>IF(N279="zákl. přenesená",J279,0)</f>
        <v>0</v>
      </c>
      <c r="BH279" s="225">
        <f>IF(N279="sníž. přenesená",J279,0)</f>
        <v>0</v>
      </c>
      <c r="BI279" s="225">
        <f>IF(N279="nulová",J279,0)</f>
        <v>0</v>
      </c>
      <c r="BJ279" s="18" t="s">
        <v>79</v>
      </c>
      <c r="BK279" s="225">
        <f>ROUND(I279*H279,2)</f>
        <v>0</v>
      </c>
      <c r="BL279" s="18" t="s">
        <v>219</v>
      </c>
      <c r="BM279" s="224" t="s">
        <v>1554</v>
      </c>
    </row>
    <row r="280" spans="1:51" s="14" customFormat="1" ht="12">
      <c r="A280" s="14"/>
      <c r="B280" s="243"/>
      <c r="C280" s="244"/>
      <c r="D280" s="234" t="s">
        <v>599</v>
      </c>
      <c r="E280" s="245" t="s">
        <v>19</v>
      </c>
      <c r="F280" s="246" t="s">
        <v>1548</v>
      </c>
      <c r="G280" s="244"/>
      <c r="H280" s="247">
        <v>1.3</v>
      </c>
      <c r="I280" s="248"/>
      <c r="J280" s="244"/>
      <c r="K280" s="244"/>
      <c r="L280" s="249"/>
      <c r="M280" s="250"/>
      <c r="N280" s="251"/>
      <c r="O280" s="251"/>
      <c r="P280" s="251"/>
      <c r="Q280" s="251"/>
      <c r="R280" s="251"/>
      <c r="S280" s="251"/>
      <c r="T280" s="252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T280" s="253" t="s">
        <v>599</v>
      </c>
      <c r="AU280" s="253" t="s">
        <v>81</v>
      </c>
      <c r="AV280" s="14" t="s">
        <v>81</v>
      </c>
      <c r="AW280" s="14" t="s">
        <v>33</v>
      </c>
      <c r="AX280" s="14" t="s">
        <v>79</v>
      </c>
      <c r="AY280" s="253" t="s">
        <v>156</v>
      </c>
    </row>
    <row r="281" spans="1:63" s="12" customFormat="1" ht="22.8" customHeight="1">
      <c r="A281" s="12"/>
      <c r="B281" s="197"/>
      <c r="C281" s="198"/>
      <c r="D281" s="199" t="s">
        <v>71</v>
      </c>
      <c r="E281" s="211" t="s">
        <v>371</v>
      </c>
      <c r="F281" s="211" t="s">
        <v>372</v>
      </c>
      <c r="G281" s="198"/>
      <c r="H281" s="198"/>
      <c r="I281" s="201"/>
      <c r="J281" s="212">
        <f>BK281</f>
        <v>0</v>
      </c>
      <c r="K281" s="198"/>
      <c r="L281" s="203"/>
      <c r="M281" s="204"/>
      <c r="N281" s="205"/>
      <c r="O281" s="205"/>
      <c r="P281" s="206">
        <f>SUM(P282:P296)</f>
        <v>0</v>
      </c>
      <c r="Q281" s="205"/>
      <c r="R281" s="206">
        <f>SUM(R282:R296)</f>
        <v>0.036486740000000004</v>
      </c>
      <c r="S281" s="205"/>
      <c r="T281" s="207">
        <f>SUM(T282:T296)</f>
        <v>0</v>
      </c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R281" s="208" t="s">
        <v>81</v>
      </c>
      <c r="AT281" s="209" t="s">
        <v>71</v>
      </c>
      <c r="AU281" s="209" t="s">
        <v>79</v>
      </c>
      <c r="AY281" s="208" t="s">
        <v>156</v>
      </c>
      <c r="BK281" s="210">
        <f>SUM(BK282:BK296)</f>
        <v>0</v>
      </c>
    </row>
    <row r="282" spans="1:65" s="2" customFormat="1" ht="12">
      <c r="A282" s="39"/>
      <c r="B282" s="40"/>
      <c r="C282" s="213" t="s">
        <v>540</v>
      </c>
      <c r="D282" s="213" t="s">
        <v>159</v>
      </c>
      <c r="E282" s="214" t="s">
        <v>907</v>
      </c>
      <c r="F282" s="215" t="s">
        <v>908</v>
      </c>
      <c r="G282" s="216" t="s">
        <v>162</v>
      </c>
      <c r="H282" s="217">
        <v>61.062</v>
      </c>
      <c r="I282" s="218"/>
      <c r="J282" s="219">
        <f>ROUND(I282*H282,2)</f>
        <v>0</v>
      </c>
      <c r="K282" s="215" t="s">
        <v>163</v>
      </c>
      <c r="L282" s="45"/>
      <c r="M282" s="220" t="s">
        <v>19</v>
      </c>
      <c r="N282" s="221" t="s">
        <v>43</v>
      </c>
      <c r="O282" s="85"/>
      <c r="P282" s="222">
        <f>O282*H282</f>
        <v>0</v>
      </c>
      <c r="Q282" s="222">
        <v>0</v>
      </c>
      <c r="R282" s="222">
        <f>Q282*H282</f>
        <v>0</v>
      </c>
      <c r="S282" s="222">
        <v>0</v>
      </c>
      <c r="T282" s="223">
        <f>S282*H282</f>
        <v>0</v>
      </c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R282" s="224" t="s">
        <v>219</v>
      </c>
      <c r="AT282" s="224" t="s">
        <v>159</v>
      </c>
      <c r="AU282" s="224" t="s">
        <v>81</v>
      </c>
      <c r="AY282" s="18" t="s">
        <v>156</v>
      </c>
      <c r="BE282" s="225">
        <f>IF(N282="základní",J282,0)</f>
        <v>0</v>
      </c>
      <c r="BF282" s="225">
        <f>IF(N282="snížená",J282,0)</f>
        <v>0</v>
      </c>
      <c r="BG282" s="225">
        <f>IF(N282="zákl. přenesená",J282,0)</f>
        <v>0</v>
      </c>
      <c r="BH282" s="225">
        <f>IF(N282="sníž. přenesená",J282,0)</f>
        <v>0</v>
      </c>
      <c r="BI282" s="225">
        <f>IF(N282="nulová",J282,0)</f>
        <v>0</v>
      </c>
      <c r="BJ282" s="18" t="s">
        <v>79</v>
      </c>
      <c r="BK282" s="225">
        <f>ROUND(I282*H282,2)</f>
        <v>0</v>
      </c>
      <c r="BL282" s="18" t="s">
        <v>219</v>
      </c>
      <c r="BM282" s="224" t="s">
        <v>1555</v>
      </c>
    </row>
    <row r="283" spans="1:51" s="13" customFormat="1" ht="12">
      <c r="A283" s="13"/>
      <c r="B283" s="232"/>
      <c r="C283" s="233"/>
      <c r="D283" s="234" t="s">
        <v>599</v>
      </c>
      <c r="E283" s="235" t="s">
        <v>19</v>
      </c>
      <c r="F283" s="236" t="s">
        <v>910</v>
      </c>
      <c r="G283" s="233"/>
      <c r="H283" s="235" t="s">
        <v>19</v>
      </c>
      <c r="I283" s="237"/>
      <c r="J283" s="233"/>
      <c r="K283" s="233"/>
      <c r="L283" s="238"/>
      <c r="M283" s="239"/>
      <c r="N283" s="240"/>
      <c r="O283" s="240"/>
      <c r="P283" s="240"/>
      <c r="Q283" s="240"/>
      <c r="R283" s="240"/>
      <c r="S283" s="240"/>
      <c r="T283" s="241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42" t="s">
        <v>599</v>
      </c>
      <c r="AU283" s="242" t="s">
        <v>81</v>
      </c>
      <c r="AV283" s="13" t="s">
        <v>79</v>
      </c>
      <c r="AW283" s="13" t="s">
        <v>33</v>
      </c>
      <c r="AX283" s="13" t="s">
        <v>72</v>
      </c>
      <c r="AY283" s="242" t="s">
        <v>156</v>
      </c>
    </row>
    <row r="284" spans="1:51" s="14" customFormat="1" ht="12">
      <c r="A284" s="14"/>
      <c r="B284" s="243"/>
      <c r="C284" s="244"/>
      <c r="D284" s="234" t="s">
        <v>599</v>
      </c>
      <c r="E284" s="245" t="s">
        <v>19</v>
      </c>
      <c r="F284" s="246" t="s">
        <v>911</v>
      </c>
      <c r="G284" s="244"/>
      <c r="H284" s="247">
        <v>5.802</v>
      </c>
      <c r="I284" s="248"/>
      <c r="J284" s="244"/>
      <c r="K284" s="244"/>
      <c r="L284" s="249"/>
      <c r="M284" s="250"/>
      <c r="N284" s="251"/>
      <c r="O284" s="251"/>
      <c r="P284" s="251"/>
      <c r="Q284" s="251"/>
      <c r="R284" s="251"/>
      <c r="S284" s="251"/>
      <c r="T284" s="252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T284" s="253" t="s">
        <v>599</v>
      </c>
      <c r="AU284" s="253" t="s">
        <v>81</v>
      </c>
      <c r="AV284" s="14" t="s">
        <v>81</v>
      </c>
      <c r="AW284" s="14" t="s">
        <v>33</v>
      </c>
      <c r="AX284" s="14" t="s">
        <v>72</v>
      </c>
      <c r="AY284" s="253" t="s">
        <v>156</v>
      </c>
    </row>
    <row r="285" spans="1:51" s="14" customFormat="1" ht="12">
      <c r="A285" s="14"/>
      <c r="B285" s="243"/>
      <c r="C285" s="244"/>
      <c r="D285" s="234" t="s">
        <v>599</v>
      </c>
      <c r="E285" s="245" t="s">
        <v>19</v>
      </c>
      <c r="F285" s="246" t="s">
        <v>1556</v>
      </c>
      <c r="G285" s="244"/>
      <c r="H285" s="247">
        <v>55.26</v>
      </c>
      <c r="I285" s="248"/>
      <c r="J285" s="244"/>
      <c r="K285" s="244"/>
      <c r="L285" s="249"/>
      <c r="M285" s="250"/>
      <c r="N285" s="251"/>
      <c r="O285" s="251"/>
      <c r="P285" s="251"/>
      <c r="Q285" s="251"/>
      <c r="R285" s="251"/>
      <c r="S285" s="251"/>
      <c r="T285" s="252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T285" s="253" t="s">
        <v>599</v>
      </c>
      <c r="AU285" s="253" t="s">
        <v>81</v>
      </c>
      <c r="AV285" s="14" t="s">
        <v>81</v>
      </c>
      <c r="AW285" s="14" t="s">
        <v>33</v>
      </c>
      <c r="AX285" s="14" t="s">
        <v>72</v>
      </c>
      <c r="AY285" s="253" t="s">
        <v>156</v>
      </c>
    </row>
    <row r="286" spans="1:51" s="15" customFormat="1" ht="12">
      <c r="A286" s="15"/>
      <c r="B286" s="254"/>
      <c r="C286" s="255"/>
      <c r="D286" s="234" t="s">
        <v>599</v>
      </c>
      <c r="E286" s="256" t="s">
        <v>19</v>
      </c>
      <c r="F286" s="257" t="s">
        <v>603</v>
      </c>
      <c r="G286" s="255"/>
      <c r="H286" s="258">
        <v>61.062</v>
      </c>
      <c r="I286" s="259"/>
      <c r="J286" s="255"/>
      <c r="K286" s="255"/>
      <c r="L286" s="260"/>
      <c r="M286" s="261"/>
      <c r="N286" s="262"/>
      <c r="O286" s="262"/>
      <c r="P286" s="262"/>
      <c r="Q286" s="262"/>
      <c r="R286" s="262"/>
      <c r="S286" s="262"/>
      <c r="T286" s="263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T286" s="264" t="s">
        <v>599</v>
      </c>
      <c r="AU286" s="264" t="s">
        <v>81</v>
      </c>
      <c r="AV286" s="15" t="s">
        <v>164</v>
      </c>
      <c r="AW286" s="15" t="s">
        <v>33</v>
      </c>
      <c r="AX286" s="15" t="s">
        <v>79</v>
      </c>
      <c r="AY286" s="264" t="s">
        <v>156</v>
      </c>
    </row>
    <row r="287" spans="1:65" s="2" customFormat="1" ht="12">
      <c r="A287" s="39"/>
      <c r="B287" s="40"/>
      <c r="C287" s="213" t="s">
        <v>544</v>
      </c>
      <c r="D287" s="213" t="s">
        <v>159</v>
      </c>
      <c r="E287" s="214" t="s">
        <v>384</v>
      </c>
      <c r="F287" s="215" t="s">
        <v>385</v>
      </c>
      <c r="G287" s="216" t="s">
        <v>162</v>
      </c>
      <c r="H287" s="217">
        <v>79.319</v>
      </c>
      <c r="I287" s="218"/>
      <c r="J287" s="219">
        <f>ROUND(I287*H287,2)</f>
        <v>0</v>
      </c>
      <c r="K287" s="215" t="s">
        <v>163</v>
      </c>
      <c r="L287" s="45"/>
      <c r="M287" s="220" t="s">
        <v>19</v>
      </c>
      <c r="N287" s="221" t="s">
        <v>43</v>
      </c>
      <c r="O287" s="85"/>
      <c r="P287" s="222">
        <f>O287*H287</f>
        <v>0</v>
      </c>
      <c r="Q287" s="222">
        <v>0.0002</v>
      </c>
      <c r="R287" s="222">
        <f>Q287*H287</f>
        <v>0.0158638</v>
      </c>
      <c r="S287" s="222">
        <v>0</v>
      </c>
      <c r="T287" s="223">
        <f>S287*H287</f>
        <v>0</v>
      </c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R287" s="224" t="s">
        <v>219</v>
      </c>
      <c r="AT287" s="224" t="s">
        <v>159</v>
      </c>
      <c r="AU287" s="224" t="s">
        <v>81</v>
      </c>
      <c r="AY287" s="18" t="s">
        <v>156</v>
      </c>
      <c r="BE287" s="225">
        <f>IF(N287="základní",J287,0)</f>
        <v>0</v>
      </c>
      <c r="BF287" s="225">
        <f>IF(N287="snížená",J287,0)</f>
        <v>0</v>
      </c>
      <c r="BG287" s="225">
        <f>IF(N287="zákl. přenesená",J287,0)</f>
        <v>0</v>
      </c>
      <c r="BH287" s="225">
        <f>IF(N287="sníž. přenesená",J287,0)</f>
        <v>0</v>
      </c>
      <c r="BI287" s="225">
        <f>IF(N287="nulová",J287,0)</f>
        <v>0</v>
      </c>
      <c r="BJ287" s="18" t="s">
        <v>79</v>
      </c>
      <c r="BK287" s="225">
        <f>ROUND(I287*H287,2)</f>
        <v>0</v>
      </c>
      <c r="BL287" s="18" t="s">
        <v>219</v>
      </c>
      <c r="BM287" s="224" t="s">
        <v>1557</v>
      </c>
    </row>
    <row r="288" spans="1:51" s="13" customFormat="1" ht="12">
      <c r="A288" s="13"/>
      <c r="B288" s="232"/>
      <c r="C288" s="233"/>
      <c r="D288" s="234" t="s">
        <v>599</v>
      </c>
      <c r="E288" s="235" t="s">
        <v>19</v>
      </c>
      <c r="F288" s="236" t="s">
        <v>910</v>
      </c>
      <c r="G288" s="233"/>
      <c r="H288" s="235" t="s">
        <v>19</v>
      </c>
      <c r="I288" s="237"/>
      <c r="J288" s="233"/>
      <c r="K288" s="233"/>
      <c r="L288" s="238"/>
      <c r="M288" s="239"/>
      <c r="N288" s="240"/>
      <c r="O288" s="240"/>
      <c r="P288" s="240"/>
      <c r="Q288" s="240"/>
      <c r="R288" s="240"/>
      <c r="S288" s="240"/>
      <c r="T288" s="241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42" t="s">
        <v>599</v>
      </c>
      <c r="AU288" s="242" t="s">
        <v>81</v>
      </c>
      <c r="AV288" s="13" t="s">
        <v>79</v>
      </c>
      <c r="AW288" s="13" t="s">
        <v>33</v>
      </c>
      <c r="AX288" s="13" t="s">
        <v>72</v>
      </c>
      <c r="AY288" s="242" t="s">
        <v>156</v>
      </c>
    </row>
    <row r="289" spans="1:51" s="14" customFormat="1" ht="12">
      <c r="A289" s="14"/>
      <c r="B289" s="243"/>
      <c r="C289" s="244"/>
      <c r="D289" s="234" t="s">
        <v>599</v>
      </c>
      <c r="E289" s="245" t="s">
        <v>19</v>
      </c>
      <c r="F289" s="246" t="s">
        <v>911</v>
      </c>
      <c r="G289" s="244"/>
      <c r="H289" s="247">
        <v>5.802</v>
      </c>
      <c r="I289" s="248"/>
      <c r="J289" s="244"/>
      <c r="K289" s="244"/>
      <c r="L289" s="249"/>
      <c r="M289" s="250"/>
      <c r="N289" s="251"/>
      <c r="O289" s="251"/>
      <c r="P289" s="251"/>
      <c r="Q289" s="251"/>
      <c r="R289" s="251"/>
      <c r="S289" s="251"/>
      <c r="T289" s="252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T289" s="253" t="s">
        <v>599</v>
      </c>
      <c r="AU289" s="253" t="s">
        <v>81</v>
      </c>
      <c r="AV289" s="14" t="s">
        <v>81</v>
      </c>
      <c r="AW289" s="14" t="s">
        <v>33</v>
      </c>
      <c r="AX289" s="14" t="s">
        <v>72</v>
      </c>
      <c r="AY289" s="253" t="s">
        <v>156</v>
      </c>
    </row>
    <row r="290" spans="1:51" s="14" customFormat="1" ht="12">
      <c r="A290" s="14"/>
      <c r="B290" s="243"/>
      <c r="C290" s="244"/>
      <c r="D290" s="234" t="s">
        <v>599</v>
      </c>
      <c r="E290" s="245" t="s">
        <v>19</v>
      </c>
      <c r="F290" s="246" t="s">
        <v>1319</v>
      </c>
      <c r="G290" s="244"/>
      <c r="H290" s="247">
        <v>73.517</v>
      </c>
      <c r="I290" s="248"/>
      <c r="J290" s="244"/>
      <c r="K290" s="244"/>
      <c r="L290" s="249"/>
      <c r="M290" s="250"/>
      <c r="N290" s="251"/>
      <c r="O290" s="251"/>
      <c r="P290" s="251"/>
      <c r="Q290" s="251"/>
      <c r="R290" s="251"/>
      <c r="S290" s="251"/>
      <c r="T290" s="252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T290" s="253" t="s">
        <v>599</v>
      </c>
      <c r="AU290" s="253" t="s">
        <v>81</v>
      </c>
      <c r="AV290" s="14" t="s">
        <v>81</v>
      </c>
      <c r="AW290" s="14" t="s">
        <v>33</v>
      </c>
      <c r="AX290" s="14" t="s">
        <v>72</v>
      </c>
      <c r="AY290" s="253" t="s">
        <v>156</v>
      </c>
    </row>
    <row r="291" spans="1:51" s="15" customFormat="1" ht="12">
      <c r="A291" s="15"/>
      <c r="B291" s="254"/>
      <c r="C291" s="255"/>
      <c r="D291" s="234" t="s">
        <v>599</v>
      </c>
      <c r="E291" s="256" t="s">
        <v>19</v>
      </c>
      <c r="F291" s="257" t="s">
        <v>603</v>
      </c>
      <c r="G291" s="255"/>
      <c r="H291" s="258">
        <v>79.319</v>
      </c>
      <c r="I291" s="259"/>
      <c r="J291" s="255"/>
      <c r="K291" s="255"/>
      <c r="L291" s="260"/>
      <c r="M291" s="261"/>
      <c r="N291" s="262"/>
      <c r="O291" s="262"/>
      <c r="P291" s="262"/>
      <c r="Q291" s="262"/>
      <c r="R291" s="262"/>
      <c r="S291" s="262"/>
      <c r="T291" s="263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T291" s="264" t="s">
        <v>599</v>
      </c>
      <c r="AU291" s="264" t="s">
        <v>81</v>
      </c>
      <c r="AV291" s="15" t="s">
        <v>164</v>
      </c>
      <c r="AW291" s="15" t="s">
        <v>33</v>
      </c>
      <c r="AX291" s="15" t="s">
        <v>79</v>
      </c>
      <c r="AY291" s="264" t="s">
        <v>156</v>
      </c>
    </row>
    <row r="292" spans="1:65" s="2" customFormat="1" ht="12">
      <c r="A292" s="39"/>
      <c r="B292" s="40"/>
      <c r="C292" s="213" t="s">
        <v>548</v>
      </c>
      <c r="D292" s="213" t="s">
        <v>159</v>
      </c>
      <c r="E292" s="214" t="s">
        <v>913</v>
      </c>
      <c r="F292" s="215" t="s">
        <v>914</v>
      </c>
      <c r="G292" s="216" t="s">
        <v>162</v>
      </c>
      <c r="H292" s="217">
        <v>79.319</v>
      </c>
      <c r="I292" s="218"/>
      <c r="J292" s="219">
        <f>ROUND(I292*H292,2)</f>
        <v>0</v>
      </c>
      <c r="K292" s="215" t="s">
        <v>163</v>
      </c>
      <c r="L292" s="45"/>
      <c r="M292" s="220" t="s">
        <v>19</v>
      </c>
      <c r="N292" s="221" t="s">
        <v>43</v>
      </c>
      <c r="O292" s="85"/>
      <c r="P292" s="222">
        <f>O292*H292</f>
        <v>0</v>
      </c>
      <c r="Q292" s="222">
        <v>0.00026</v>
      </c>
      <c r="R292" s="222">
        <f>Q292*H292</f>
        <v>0.02062294</v>
      </c>
      <c r="S292" s="222">
        <v>0</v>
      </c>
      <c r="T292" s="223">
        <f>S292*H292</f>
        <v>0</v>
      </c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R292" s="224" t="s">
        <v>219</v>
      </c>
      <c r="AT292" s="224" t="s">
        <v>159</v>
      </c>
      <c r="AU292" s="224" t="s">
        <v>81</v>
      </c>
      <c r="AY292" s="18" t="s">
        <v>156</v>
      </c>
      <c r="BE292" s="225">
        <f>IF(N292="základní",J292,0)</f>
        <v>0</v>
      </c>
      <c r="BF292" s="225">
        <f>IF(N292="snížená",J292,0)</f>
        <v>0</v>
      </c>
      <c r="BG292" s="225">
        <f>IF(N292="zákl. přenesená",J292,0)</f>
        <v>0</v>
      </c>
      <c r="BH292" s="225">
        <f>IF(N292="sníž. přenesená",J292,0)</f>
        <v>0</v>
      </c>
      <c r="BI292" s="225">
        <f>IF(N292="nulová",J292,0)</f>
        <v>0</v>
      </c>
      <c r="BJ292" s="18" t="s">
        <v>79</v>
      </c>
      <c r="BK292" s="225">
        <f>ROUND(I292*H292,2)</f>
        <v>0</v>
      </c>
      <c r="BL292" s="18" t="s">
        <v>219</v>
      </c>
      <c r="BM292" s="224" t="s">
        <v>1558</v>
      </c>
    </row>
    <row r="293" spans="1:51" s="13" customFormat="1" ht="12">
      <c r="A293" s="13"/>
      <c r="B293" s="232"/>
      <c r="C293" s="233"/>
      <c r="D293" s="234" t="s">
        <v>599</v>
      </c>
      <c r="E293" s="235" t="s">
        <v>19</v>
      </c>
      <c r="F293" s="236" t="s">
        <v>910</v>
      </c>
      <c r="G293" s="233"/>
      <c r="H293" s="235" t="s">
        <v>19</v>
      </c>
      <c r="I293" s="237"/>
      <c r="J293" s="233"/>
      <c r="K293" s="233"/>
      <c r="L293" s="238"/>
      <c r="M293" s="239"/>
      <c r="N293" s="240"/>
      <c r="O293" s="240"/>
      <c r="P293" s="240"/>
      <c r="Q293" s="240"/>
      <c r="R293" s="240"/>
      <c r="S293" s="240"/>
      <c r="T293" s="241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42" t="s">
        <v>599</v>
      </c>
      <c r="AU293" s="242" t="s">
        <v>81</v>
      </c>
      <c r="AV293" s="13" t="s">
        <v>79</v>
      </c>
      <c r="AW293" s="13" t="s">
        <v>33</v>
      </c>
      <c r="AX293" s="13" t="s">
        <v>72</v>
      </c>
      <c r="AY293" s="242" t="s">
        <v>156</v>
      </c>
    </row>
    <row r="294" spans="1:51" s="14" customFormat="1" ht="12">
      <c r="A294" s="14"/>
      <c r="B294" s="243"/>
      <c r="C294" s="244"/>
      <c r="D294" s="234" t="s">
        <v>599</v>
      </c>
      <c r="E294" s="245" t="s">
        <v>19</v>
      </c>
      <c r="F294" s="246" t="s">
        <v>911</v>
      </c>
      <c r="G294" s="244"/>
      <c r="H294" s="247">
        <v>5.802</v>
      </c>
      <c r="I294" s="248"/>
      <c r="J294" s="244"/>
      <c r="K294" s="244"/>
      <c r="L294" s="249"/>
      <c r="M294" s="250"/>
      <c r="N294" s="251"/>
      <c r="O294" s="251"/>
      <c r="P294" s="251"/>
      <c r="Q294" s="251"/>
      <c r="R294" s="251"/>
      <c r="S294" s="251"/>
      <c r="T294" s="252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T294" s="253" t="s">
        <v>599</v>
      </c>
      <c r="AU294" s="253" t="s">
        <v>81</v>
      </c>
      <c r="AV294" s="14" t="s">
        <v>81</v>
      </c>
      <c r="AW294" s="14" t="s">
        <v>33</v>
      </c>
      <c r="AX294" s="14" t="s">
        <v>72</v>
      </c>
      <c r="AY294" s="253" t="s">
        <v>156</v>
      </c>
    </row>
    <row r="295" spans="1:51" s="14" customFormat="1" ht="12">
      <c r="A295" s="14"/>
      <c r="B295" s="243"/>
      <c r="C295" s="244"/>
      <c r="D295" s="234" t="s">
        <v>599</v>
      </c>
      <c r="E295" s="245" t="s">
        <v>19</v>
      </c>
      <c r="F295" s="246" t="s">
        <v>1319</v>
      </c>
      <c r="G295" s="244"/>
      <c r="H295" s="247">
        <v>73.517</v>
      </c>
      <c r="I295" s="248"/>
      <c r="J295" s="244"/>
      <c r="K295" s="244"/>
      <c r="L295" s="249"/>
      <c r="M295" s="250"/>
      <c r="N295" s="251"/>
      <c r="O295" s="251"/>
      <c r="P295" s="251"/>
      <c r="Q295" s="251"/>
      <c r="R295" s="251"/>
      <c r="S295" s="251"/>
      <c r="T295" s="252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T295" s="253" t="s">
        <v>599</v>
      </c>
      <c r="AU295" s="253" t="s">
        <v>81</v>
      </c>
      <c r="AV295" s="14" t="s">
        <v>81</v>
      </c>
      <c r="AW295" s="14" t="s">
        <v>33</v>
      </c>
      <c r="AX295" s="14" t="s">
        <v>72</v>
      </c>
      <c r="AY295" s="253" t="s">
        <v>156</v>
      </c>
    </row>
    <row r="296" spans="1:51" s="15" customFormat="1" ht="12">
      <c r="A296" s="15"/>
      <c r="B296" s="254"/>
      <c r="C296" s="255"/>
      <c r="D296" s="234" t="s">
        <v>599</v>
      </c>
      <c r="E296" s="256" t="s">
        <v>19</v>
      </c>
      <c r="F296" s="257" t="s">
        <v>603</v>
      </c>
      <c r="G296" s="255"/>
      <c r="H296" s="258">
        <v>79.319</v>
      </c>
      <c r="I296" s="259"/>
      <c r="J296" s="255"/>
      <c r="K296" s="255"/>
      <c r="L296" s="260"/>
      <c r="M296" s="275"/>
      <c r="N296" s="276"/>
      <c r="O296" s="276"/>
      <c r="P296" s="276"/>
      <c r="Q296" s="276"/>
      <c r="R296" s="276"/>
      <c r="S296" s="276"/>
      <c r="T296" s="277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T296" s="264" t="s">
        <v>599</v>
      </c>
      <c r="AU296" s="264" t="s">
        <v>81</v>
      </c>
      <c r="AV296" s="15" t="s">
        <v>164</v>
      </c>
      <c r="AW296" s="15" t="s">
        <v>33</v>
      </c>
      <c r="AX296" s="15" t="s">
        <v>79</v>
      </c>
      <c r="AY296" s="264" t="s">
        <v>156</v>
      </c>
    </row>
    <row r="297" spans="1:31" s="2" customFormat="1" ht="6.95" customHeight="1">
      <c r="A297" s="39"/>
      <c r="B297" s="60"/>
      <c r="C297" s="61"/>
      <c r="D297" s="61"/>
      <c r="E297" s="61"/>
      <c r="F297" s="61"/>
      <c r="G297" s="61"/>
      <c r="H297" s="61"/>
      <c r="I297" s="61"/>
      <c r="J297" s="61"/>
      <c r="K297" s="61"/>
      <c r="L297" s="45"/>
      <c r="M297" s="39"/>
      <c r="O297" s="39"/>
      <c r="P297" s="39"/>
      <c r="Q297" s="39"/>
      <c r="R297" s="39"/>
      <c r="S297" s="39"/>
      <c r="T297" s="39"/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</row>
  </sheetData>
  <sheetProtection password="CC35" sheet="1" objects="1" scenarios="1" formatColumns="0" formatRows="0" autoFilter="0"/>
  <autoFilter ref="C101:K296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90:H90"/>
    <mergeCell ref="E92:H92"/>
    <mergeCell ref="E94:H9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1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108</v>
      </c>
    </row>
    <row r="3" spans="2:46" s="1" customFormat="1" ht="6.95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21"/>
      <c r="AT3" s="18" t="s">
        <v>81</v>
      </c>
    </row>
    <row r="4" spans="2:46" s="1" customFormat="1" ht="24.95" customHeight="1">
      <c r="B4" s="21"/>
      <c r="D4" s="141" t="s">
        <v>117</v>
      </c>
      <c r="L4" s="21"/>
      <c r="M4" s="14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3" t="s">
        <v>16</v>
      </c>
      <c r="L6" s="21"/>
    </row>
    <row r="7" spans="2:12" s="1" customFormat="1" ht="26.25" customHeight="1">
      <c r="B7" s="21"/>
      <c r="E7" s="144" t="str">
        <f>'Rekapitulace stavby'!K6</f>
        <v>MODERNIZACE ODBORNÝCH UČEBEN ZŠ ANTONÍNA SOVY, ČESKÁ LÍPA</v>
      </c>
      <c r="F7" s="143"/>
      <c r="G7" s="143"/>
      <c r="H7" s="143"/>
      <c r="L7" s="21"/>
    </row>
    <row r="8" spans="2:12" s="1" customFormat="1" ht="12" customHeight="1">
      <c r="B8" s="21"/>
      <c r="D8" s="143" t="s">
        <v>118</v>
      </c>
      <c r="L8" s="21"/>
    </row>
    <row r="9" spans="1:31" s="2" customFormat="1" ht="16.5" customHeight="1">
      <c r="A9" s="39"/>
      <c r="B9" s="45"/>
      <c r="C9" s="39"/>
      <c r="D9" s="39"/>
      <c r="E9" s="144" t="s">
        <v>1559</v>
      </c>
      <c r="F9" s="39"/>
      <c r="G9" s="39"/>
      <c r="H9" s="39"/>
      <c r="I9" s="39"/>
      <c r="J9" s="39"/>
      <c r="K9" s="39"/>
      <c r="L9" s="14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43" t="s">
        <v>120</v>
      </c>
      <c r="E10" s="39"/>
      <c r="F10" s="39"/>
      <c r="G10" s="39"/>
      <c r="H10" s="39"/>
      <c r="I10" s="39"/>
      <c r="J10" s="39"/>
      <c r="K10" s="39"/>
      <c r="L10" s="14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46" t="s">
        <v>1560</v>
      </c>
      <c r="F11" s="39"/>
      <c r="G11" s="39"/>
      <c r="H11" s="39"/>
      <c r="I11" s="39"/>
      <c r="J11" s="39"/>
      <c r="K11" s="39"/>
      <c r="L11" s="14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14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43" t="s">
        <v>18</v>
      </c>
      <c r="E13" s="39"/>
      <c r="F13" s="134" t="s">
        <v>19</v>
      </c>
      <c r="G13" s="39"/>
      <c r="H13" s="39"/>
      <c r="I13" s="143" t="s">
        <v>20</v>
      </c>
      <c r="J13" s="134" t="s">
        <v>19</v>
      </c>
      <c r="K13" s="39"/>
      <c r="L13" s="14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3" t="s">
        <v>21</v>
      </c>
      <c r="E14" s="39"/>
      <c r="F14" s="134" t="s">
        <v>22</v>
      </c>
      <c r="G14" s="39"/>
      <c r="H14" s="39"/>
      <c r="I14" s="143" t="s">
        <v>23</v>
      </c>
      <c r="J14" s="147" t="str">
        <f>'Rekapitulace stavby'!AN8</f>
        <v>21. 1. 2021</v>
      </c>
      <c r="K14" s="39"/>
      <c r="L14" s="14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14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43" t="s">
        <v>25</v>
      </c>
      <c r="E16" s="39"/>
      <c r="F16" s="39"/>
      <c r="G16" s="39"/>
      <c r="H16" s="39"/>
      <c r="I16" s="143" t="s">
        <v>26</v>
      </c>
      <c r="J16" s="134" t="s">
        <v>19</v>
      </c>
      <c r="K16" s="39"/>
      <c r="L16" s="14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34" t="s">
        <v>27</v>
      </c>
      <c r="F17" s="39"/>
      <c r="G17" s="39"/>
      <c r="H17" s="39"/>
      <c r="I17" s="143" t="s">
        <v>28</v>
      </c>
      <c r="J17" s="134" t="s">
        <v>19</v>
      </c>
      <c r="K17" s="39"/>
      <c r="L17" s="14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14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43" t="s">
        <v>29</v>
      </c>
      <c r="E19" s="39"/>
      <c r="F19" s="39"/>
      <c r="G19" s="39"/>
      <c r="H19" s="39"/>
      <c r="I19" s="143" t="s">
        <v>26</v>
      </c>
      <c r="J19" s="34" t="str">
        <f>'Rekapitulace stavby'!AN13</f>
        <v>Vyplň údaj</v>
      </c>
      <c r="K19" s="39"/>
      <c r="L19" s="14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34"/>
      <c r="G20" s="134"/>
      <c r="H20" s="134"/>
      <c r="I20" s="143" t="s">
        <v>28</v>
      </c>
      <c r="J20" s="34" t="str">
        <f>'Rekapitulace stavby'!AN14</f>
        <v>Vyplň údaj</v>
      </c>
      <c r="K20" s="39"/>
      <c r="L20" s="14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14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43" t="s">
        <v>31</v>
      </c>
      <c r="E22" s="39"/>
      <c r="F22" s="39"/>
      <c r="G22" s="39"/>
      <c r="H22" s="39"/>
      <c r="I22" s="143" t="s">
        <v>26</v>
      </c>
      <c r="J22" s="134" t="str">
        <f>IF('Rekapitulace stavby'!AN16="","",'Rekapitulace stavby'!AN16)</f>
        <v/>
      </c>
      <c r="K22" s="39"/>
      <c r="L22" s="14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34" t="str">
        <f>IF('Rekapitulace stavby'!E17="","",'Rekapitulace stavby'!E17)</f>
        <v>Ing. Petr KUČERA</v>
      </c>
      <c r="F23" s="39"/>
      <c r="G23" s="39"/>
      <c r="H23" s="39"/>
      <c r="I23" s="143" t="s">
        <v>28</v>
      </c>
      <c r="J23" s="134" t="str">
        <f>IF('Rekapitulace stavby'!AN17="","",'Rekapitulace stavby'!AN17)</f>
        <v/>
      </c>
      <c r="K23" s="39"/>
      <c r="L23" s="14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14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43" t="s">
        <v>34</v>
      </c>
      <c r="E25" s="39"/>
      <c r="F25" s="39"/>
      <c r="G25" s="39"/>
      <c r="H25" s="39"/>
      <c r="I25" s="143" t="s">
        <v>26</v>
      </c>
      <c r="J25" s="134" t="s">
        <v>19</v>
      </c>
      <c r="K25" s="39"/>
      <c r="L25" s="14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34" t="s">
        <v>122</v>
      </c>
      <c r="F26" s="39"/>
      <c r="G26" s="39"/>
      <c r="H26" s="39"/>
      <c r="I26" s="143" t="s">
        <v>28</v>
      </c>
      <c r="J26" s="134" t="s">
        <v>19</v>
      </c>
      <c r="K26" s="39"/>
      <c r="L26" s="14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145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43" t="s">
        <v>36</v>
      </c>
      <c r="E28" s="39"/>
      <c r="F28" s="39"/>
      <c r="G28" s="39"/>
      <c r="H28" s="39"/>
      <c r="I28" s="39"/>
      <c r="J28" s="39"/>
      <c r="K28" s="39"/>
      <c r="L28" s="14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71.25" customHeight="1">
      <c r="A29" s="148"/>
      <c r="B29" s="149"/>
      <c r="C29" s="148"/>
      <c r="D29" s="148"/>
      <c r="E29" s="150" t="s">
        <v>123</v>
      </c>
      <c r="F29" s="150"/>
      <c r="G29" s="150"/>
      <c r="H29" s="150"/>
      <c r="I29" s="148"/>
      <c r="J29" s="148"/>
      <c r="K29" s="148"/>
      <c r="L29" s="151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14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2"/>
      <c r="E31" s="152"/>
      <c r="F31" s="152"/>
      <c r="G31" s="152"/>
      <c r="H31" s="152"/>
      <c r="I31" s="152"/>
      <c r="J31" s="152"/>
      <c r="K31" s="152"/>
      <c r="L31" s="14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53" t="s">
        <v>38</v>
      </c>
      <c r="E32" s="39"/>
      <c r="F32" s="39"/>
      <c r="G32" s="39"/>
      <c r="H32" s="39"/>
      <c r="I32" s="39"/>
      <c r="J32" s="154">
        <f>ROUND(J98,2)</f>
        <v>0</v>
      </c>
      <c r="K32" s="39"/>
      <c r="L32" s="14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2"/>
      <c r="E33" s="152"/>
      <c r="F33" s="152"/>
      <c r="G33" s="152"/>
      <c r="H33" s="152"/>
      <c r="I33" s="152"/>
      <c r="J33" s="152"/>
      <c r="K33" s="152"/>
      <c r="L33" s="14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55" t="s">
        <v>40</v>
      </c>
      <c r="G34" s="39"/>
      <c r="H34" s="39"/>
      <c r="I34" s="155" t="s">
        <v>39</v>
      </c>
      <c r="J34" s="155" t="s">
        <v>41</v>
      </c>
      <c r="K34" s="39"/>
      <c r="L34" s="14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56" t="s">
        <v>42</v>
      </c>
      <c r="E35" s="143" t="s">
        <v>43</v>
      </c>
      <c r="F35" s="157">
        <f>ROUND((SUM(BE98:BE217)),2)</f>
        <v>0</v>
      </c>
      <c r="G35" s="39"/>
      <c r="H35" s="39"/>
      <c r="I35" s="158">
        <v>0.21</v>
      </c>
      <c r="J35" s="157">
        <f>ROUND(((SUM(BE98:BE217))*I35),2)</f>
        <v>0</v>
      </c>
      <c r="K35" s="39"/>
      <c r="L35" s="14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43" t="s">
        <v>44</v>
      </c>
      <c r="F36" s="157">
        <f>ROUND((SUM(BF98:BF217)),2)</f>
        <v>0</v>
      </c>
      <c r="G36" s="39"/>
      <c r="H36" s="39"/>
      <c r="I36" s="158">
        <v>0.15</v>
      </c>
      <c r="J36" s="157">
        <f>ROUND(((SUM(BF98:BF217))*I36),2)</f>
        <v>0</v>
      </c>
      <c r="K36" s="39"/>
      <c r="L36" s="14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3" t="s">
        <v>45</v>
      </c>
      <c r="F37" s="157">
        <f>ROUND((SUM(BG98:BG217)),2)</f>
        <v>0</v>
      </c>
      <c r="G37" s="39"/>
      <c r="H37" s="39"/>
      <c r="I37" s="158">
        <v>0.21</v>
      </c>
      <c r="J37" s="157">
        <f>0</f>
        <v>0</v>
      </c>
      <c r="K37" s="39"/>
      <c r="L37" s="14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43" t="s">
        <v>46</v>
      </c>
      <c r="F38" s="157">
        <f>ROUND((SUM(BH98:BH217)),2)</f>
        <v>0</v>
      </c>
      <c r="G38" s="39"/>
      <c r="H38" s="39"/>
      <c r="I38" s="158">
        <v>0.15</v>
      </c>
      <c r="J38" s="157">
        <f>0</f>
        <v>0</v>
      </c>
      <c r="K38" s="39"/>
      <c r="L38" s="14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43" t="s">
        <v>47</v>
      </c>
      <c r="F39" s="157">
        <f>ROUND((SUM(BI98:BI217)),2)</f>
        <v>0</v>
      </c>
      <c r="G39" s="39"/>
      <c r="H39" s="39"/>
      <c r="I39" s="158">
        <v>0</v>
      </c>
      <c r="J39" s="157">
        <f>0</f>
        <v>0</v>
      </c>
      <c r="K39" s="39"/>
      <c r="L39" s="14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14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59"/>
      <c r="D41" s="160" t="s">
        <v>48</v>
      </c>
      <c r="E41" s="161"/>
      <c r="F41" s="161"/>
      <c r="G41" s="162" t="s">
        <v>49</v>
      </c>
      <c r="H41" s="163" t="s">
        <v>50</v>
      </c>
      <c r="I41" s="161"/>
      <c r="J41" s="164">
        <f>SUM(J32:J39)</f>
        <v>0</v>
      </c>
      <c r="K41" s="165"/>
      <c r="L41" s="145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166"/>
      <c r="C42" s="167"/>
      <c r="D42" s="167"/>
      <c r="E42" s="167"/>
      <c r="F42" s="167"/>
      <c r="G42" s="167"/>
      <c r="H42" s="167"/>
      <c r="I42" s="167"/>
      <c r="J42" s="167"/>
      <c r="K42" s="167"/>
      <c r="L42" s="145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6" spans="1:31" s="2" customFormat="1" ht="6.95" customHeight="1">
      <c r="A46" s="39"/>
      <c r="B46" s="168"/>
      <c r="C46" s="169"/>
      <c r="D46" s="169"/>
      <c r="E46" s="169"/>
      <c r="F46" s="169"/>
      <c r="G46" s="169"/>
      <c r="H46" s="169"/>
      <c r="I46" s="169"/>
      <c r="J46" s="169"/>
      <c r="K46" s="169"/>
      <c r="L46" s="14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24.95" customHeight="1">
      <c r="A47" s="39"/>
      <c r="B47" s="40"/>
      <c r="C47" s="24" t="s">
        <v>124</v>
      </c>
      <c r="D47" s="41"/>
      <c r="E47" s="41"/>
      <c r="F47" s="41"/>
      <c r="G47" s="41"/>
      <c r="H47" s="41"/>
      <c r="I47" s="41"/>
      <c r="J47" s="41"/>
      <c r="K47" s="41"/>
      <c r="L47" s="14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14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16</v>
      </c>
      <c r="D49" s="41"/>
      <c r="E49" s="41"/>
      <c r="F49" s="41"/>
      <c r="G49" s="41"/>
      <c r="H49" s="41"/>
      <c r="I49" s="41"/>
      <c r="J49" s="41"/>
      <c r="K49" s="41"/>
      <c r="L49" s="14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26.25" customHeight="1">
      <c r="A50" s="39"/>
      <c r="B50" s="40"/>
      <c r="C50" s="41"/>
      <c r="D50" s="41"/>
      <c r="E50" s="170" t="str">
        <f>E7</f>
        <v>MODERNIZACE ODBORNÝCH UČEBEN ZŠ ANTONÍNA SOVY, ČESKÁ LÍPA</v>
      </c>
      <c r="F50" s="33"/>
      <c r="G50" s="33"/>
      <c r="H50" s="33"/>
      <c r="I50" s="41"/>
      <c r="J50" s="41"/>
      <c r="K50" s="41"/>
      <c r="L50" s="14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2:12" s="1" customFormat="1" ht="12" customHeight="1">
      <c r="B51" s="22"/>
      <c r="C51" s="33" t="s">
        <v>118</v>
      </c>
      <c r="D51" s="23"/>
      <c r="E51" s="23"/>
      <c r="F51" s="23"/>
      <c r="G51" s="23"/>
      <c r="H51" s="23"/>
      <c r="I51" s="23"/>
      <c r="J51" s="23"/>
      <c r="K51" s="23"/>
      <c r="L51" s="21"/>
    </row>
    <row r="52" spans="1:31" s="2" customFormat="1" ht="16.5" customHeight="1">
      <c r="A52" s="39"/>
      <c r="B52" s="40"/>
      <c r="C52" s="41"/>
      <c r="D52" s="41"/>
      <c r="E52" s="170" t="s">
        <v>1559</v>
      </c>
      <c r="F52" s="41"/>
      <c r="G52" s="41"/>
      <c r="H52" s="41"/>
      <c r="I52" s="41"/>
      <c r="J52" s="41"/>
      <c r="K52" s="41"/>
      <c r="L52" s="14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12" customHeight="1">
      <c r="A53" s="39"/>
      <c r="B53" s="40"/>
      <c r="C53" s="33" t="s">
        <v>120</v>
      </c>
      <c r="D53" s="41"/>
      <c r="E53" s="41"/>
      <c r="F53" s="41"/>
      <c r="G53" s="41"/>
      <c r="H53" s="41"/>
      <c r="I53" s="41"/>
      <c r="J53" s="41"/>
      <c r="K53" s="41"/>
      <c r="L53" s="14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6.5" customHeight="1">
      <c r="A54" s="39"/>
      <c r="B54" s="40"/>
      <c r="C54" s="41"/>
      <c r="D54" s="41"/>
      <c r="E54" s="70" t="str">
        <f>E11</f>
        <v>PRIRODOPIS - UČEBNA PŘÍRODOPISU A ZEMĚPISU</v>
      </c>
      <c r="F54" s="41"/>
      <c r="G54" s="41"/>
      <c r="H54" s="41"/>
      <c r="I54" s="41"/>
      <c r="J54" s="41"/>
      <c r="K54" s="41"/>
      <c r="L54" s="14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6.95" customHeight="1">
      <c r="A55" s="39"/>
      <c r="B55" s="40"/>
      <c r="C55" s="41"/>
      <c r="D55" s="41"/>
      <c r="E55" s="41"/>
      <c r="F55" s="41"/>
      <c r="G55" s="41"/>
      <c r="H55" s="41"/>
      <c r="I55" s="41"/>
      <c r="J55" s="41"/>
      <c r="K55" s="41"/>
      <c r="L55" s="14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2" customHeight="1">
      <c r="A56" s="39"/>
      <c r="B56" s="40"/>
      <c r="C56" s="33" t="s">
        <v>21</v>
      </c>
      <c r="D56" s="41"/>
      <c r="E56" s="41"/>
      <c r="F56" s="28" t="str">
        <f>F14</f>
        <v>ČESKÁ LÍPA</v>
      </c>
      <c r="G56" s="41"/>
      <c r="H56" s="41"/>
      <c r="I56" s="33" t="s">
        <v>23</v>
      </c>
      <c r="J56" s="73" t="str">
        <f>IF(J14="","",J14)</f>
        <v>21. 1. 2021</v>
      </c>
      <c r="K56" s="41"/>
      <c r="L56" s="14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6.95" customHeight="1">
      <c r="A57" s="39"/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14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5.15" customHeight="1">
      <c r="A58" s="39"/>
      <c r="B58" s="40"/>
      <c r="C58" s="33" t="s">
        <v>25</v>
      </c>
      <c r="D58" s="41"/>
      <c r="E58" s="41"/>
      <c r="F58" s="28" t="str">
        <f>E17</f>
        <v>ZŠ SLOVANKA, ČESKÁ LÍPA</v>
      </c>
      <c r="G58" s="41"/>
      <c r="H58" s="41"/>
      <c r="I58" s="33" t="s">
        <v>31</v>
      </c>
      <c r="J58" s="37" t="str">
        <f>E23</f>
        <v>Ing. Petr KUČERA</v>
      </c>
      <c r="K58" s="41"/>
      <c r="L58" s="14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31" s="2" customFormat="1" ht="15.15" customHeight="1">
      <c r="A59" s="39"/>
      <c r="B59" s="40"/>
      <c r="C59" s="33" t="s">
        <v>29</v>
      </c>
      <c r="D59" s="41"/>
      <c r="E59" s="41"/>
      <c r="F59" s="28" t="str">
        <f>IF(E20="","",E20)</f>
        <v>Vyplň údaj</v>
      </c>
      <c r="G59" s="41"/>
      <c r="H59" s="41"/>
      <c r="I59" s="33" t="s">
        <v>34</v>
      </c>
      <c r="J59" s="37" t="str">
        <f>E26</f>
        <v>Sebastian FENYK</v>
      </c>
      <c r="K59" s="41"/>
      <c r="L59" s="14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pans="1:31" s="2" customFormat="1" ht="10.3" customHeight="1">
      <c r="A60" s="39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145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pans="1:31" s="2" customFormat="1" ht="29.25" customHeight="1">
      <c r="A61" s="39"/>
      <c r="B61" s="40"/>
      <c r="C61" s="171" t="s">
        <v>125</v>
      </c>
      <c r="D61" s="172"/>
      <c r="E61" s="172"/>
      <c r="F61" s="172"/>
      <c r="G61" s="172"/>
      <c r="H61" s="172"/>
      <c r="I61" s="172"/>
      <c r="J61" s="173" t="s">
        <v>126</v>
      </c>
      <c r="K61" s="172"/>
      <c r="L61" s="145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1:31" s="2" customFormat="1" ht="10.3" customHeight="1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145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pans="1:47" s="2" customFormat="1" ht="22.8" customHeight="1">
      <c r="A63" s="39"/>
      <c r="B63" s="40"/>
      <c r="C63" s="174" t="s">
        <v>70</v>
      </c>
      <c r="D63" s="41"/>
      <c r="E63" s="41"/>
      <c r="F63" s="41"/>
      <c r="G63" s="41"/>
      <c r="H63" s="41"/>
      <c r="I63" s="41"/>
      <c r="J63" s="103">
        <f>J98</f>
        <v>0</v>
      </c>
      <c r="K63" s="41"/>
      <c r="L63" s="145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U63" s="18" t="s">
        <v>127</v>
      </c>
    </row>
    <row r="64" spans="1:31" s="9" customFormat="1" ht="24.95" customHeight="1">
      <c r="A64" s="9"/>
      <c r="B64" s="175"/>
      <c r="C64" s="176"/>
      <c r="D64" s="177" t="s">
        <v>128</v>
      </c>
      <c r="E64" s="178"/>
      <c r="F64" s="178"/>
      <c r="G64" s="178"/>
      <c r="H64" s="178"/>
      <c r="I64" s="178"/>
      <c r="J64" s="179">
        <f>J99</f>
        <v>0</v>
      </c>
      <c r="K64" s="176"/>
      <c r="L64" s="180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1"/>
      <c r="C65" s="126"/>
      <c r="D65" s="182" t="s">
        <v>129</v>
      </c>
      <c r="E65" s="183"/>
      <c r="F65" s="183"/>
      <c r="G65" s="183"/>
      <c r="H65" s="183"/>
      <c r="I65" s="183"/>
      <c r="J65" s="184">
        <f>J100</f>
        <v>0</v>
      </c>
      <c r="K65" s="126"/>
      <c r="L65" s="185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1"/>
      <c r="C66" s="126"/>
      <c r="D66" s="182" t="s">
        <v>130</v>
      </c>
      <c r="E66" s="183"/>
      <c r="F66" s="183"/>
      <c r="G66" s="183"/>
      <c r="H66" s="183"/>
      <c r="I66" s="183"/>
      <c r="J66" s="184">
        <f>J107</f>
        <v>0</v>
      </c>
      <c r="K66" s="126"/>
      <c r="L66" s="185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1"/>
      <c r="C67" s="126"/>
      <c r="D67" s="182" t="s">
        <v>131</v>
      </c>
      <c r="E67" s="183"/>
      <c r="F67" s="183"/>
      <c r="G67" s="183"/>
      <c r="H67" s="183"/>
      <c r="I67" s="183"/>
      <c r="J67" s="184">
        <f>J119</f>
        <v>0</v>
      </c>
      <c r="K67" s="126"/>
      <c r="L67" s="185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1"/>
      <c r="C68" s="126"/>
      <c r="D68" s="182" t="s">
        <v>132</v>
      </c>
      <c r="E68" s="183"/>
      <c r="F68" s="183"/>
      <c r="G68" s="183"/>
      <c r="H68" s="183"/>
      <c r="I68" s="183"/>
      <c r="J68" s="184">
        <f>J125</f>
        <v>0</v>
      </c>
      <c r="K68" s="126"/>
      <c r="L68" s="185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9" customFormat="1" ht="24.95" customHeight="1">
      <c r="A69" s="9"/>
      <c r="B69" s="175"/>
      <c r="C69" s="176"/>
      <c r="D69" s="177" t="s">
        <v>133</v>
      </c>
      <c r="E69" s="178"/>
      <c r="F69" s="178"/>
      <c r="G69" s="178"/>
      <c r="H69" s="178"/>
      <c r="I69" s="178"/>
      <c r="J69" s="179">
        <f>J127</f>
        <v>0</v>
      </c>
      <c r="K69" s="176"/>
      <c r="L69" s="180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pans="1:31" s="10" customFormat="1" ht="19.9" customHeight="1">
      <c r="A70" s="10"/>
      <c r="B70" s="181"/>
      <c r="C70" s="126"/>
      <c r="D70" s="182" t="s">
        <v>134</v>
      </c>
      <c r="E70" s="183"/>
      <c r="F70" s="183"/>
      <c r="G70" s="183"/>
      <c r="H70" s="183"/>
      <c r="I70" s="183"/>
      <c r="J70" s="184">
        <f>J128</f>
        <v>0</v>
      </c>
      <c r="K70" s="126"/>
      <c r="L70" s="185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81"/>
      <c r="C71" s="126"/>
      <c r="D71" s="182" t="s">
        <v>135</v>
      </c>
      <c r="E71" s="183"/>
      <c r="F71" s="183"/>
      <c r="G71" s="183"/>
      <c r="H71" s="183"/>
      <c r="I71" s="183"/>
      <c r="J71" s="184">
        <f>J134</f>
        <v>0</v>
      </c>
      <c r="K71" s="126"/>
      <c r="L71" s="185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81"/>
      <c r="C72" s="126"/>
      <c r="D72" s="182" t="s">
        <v>136</v>
      </c>
      <c r="E72" s="183"/>
      <c r="F72" s="183"/>
      <c r="G72" s="183"/>
      <c r="H72" s="183"/>
      <c r="I72" s="183"/>
      <c r="J72" s="184">
        <f>J150</f>
        <v>0</v>
      </c>
      <c r="K72" s="126"/>
      <c r="L72" s="185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81"/>
      <c r="C73" s="126"/>
      <c r="D73" s="182" t="s">
        <v>137</v>
      </c>
      <c r="E73" s="183"/>
      <c r="F73" s="183"/>
      <c r="G73" s="183"/>
      <c r="H73" s="183"/>
      <c r="I73" s="183"/>
      <c r="J73" s="184">
        <f>J159</f>
        <v>0</v>
      </c>
      <c r="K73" s="126"/>
      <c r="L73" s="185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9" customFormat="1" ht="24.95" customHeight="1">
      <c r="A74" s="9"/>
      <c r="B74" s="175"/>
      <c r="C74" s="176"/>
      <c r="D74" s="177" t="s">
        <v>138</v>
      </c>
      <c r="E74" s="178"/>
      <c r="F74" s="178"/>
      <c r="G74" s="178"/>
      <c r="H74" s="178"/>
      <c r="I74" s="178"/>
      <c r="J74" s="179">
        <f>J168</f>
        <v>0</v>
      </c>
      <c r="K74" s="176"/>
      <c r="L74" s="180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</row>
    <row r="75" spans="1:31" s="10" customFormat="1" ht="19.9" customHeight="1">
      <c r="A75" s="10"/>
      <c r="B75" s="181"/>
      <c r="C75" s="126"/>
      <c r="D75" s="182" t="s">
        <v>139</v>
      </c>
      <c r="E75" s="183"/>
      <c r="F75" s="183"/>
      <c r="G75" s="183"/>
      <c r="H75" s="183"/>
      <c r="I75" s="183"/>
      <c r="J75" s="184">
        <f>J169</f>
        <v>0</v>
      </c>
      <c r="K75" s="126"/>
      <c r="L75" s="185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10" customFormat="1" ht="19.9" customHeight="1">
      <c r="A76" s="10"/>
      <c r="B76" s="181"/>
      <c r="C76" s="126"/>
      <c r="D76" s="182" t="s">
        <v>140</v>
      </c>
      <c r="E76" s="183"/>
      <c r="F76" s="183"/>
      <c r="G76" s="183"/>
      <c r="H76" s="183"/>
      <c r="I76" s="183"/>
      <c r="J76" s="184">
        <f>J181</f>
        <v>0</v>
      </c>
      <c r="K76" s="126"/>
      <c r="L76" s="185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1:31" s="2" customFormat="1" ht="21.8" customHeight="1">
      <c r="A77" s="39"/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14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6.95" customHeight="1">
      <c r="A78" s="39"/>
      <c r="B78" s="60"/>
      <c r="C78" s="61"/>
      <c r="D78" s="61"/>
      <c r="E78" s="61"/>
      <c r="F78" s="61"/>
      <c r="G78" s="61"/>
      <c r="H78" s="61"/>
      <c r="I78" s="61"/>
      <c r="J78" s="61"/>
      <c r="K78" s="61"/>
      <c r="L78" s="14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82" spans="1:31" s="2" customFormat="1" ht="6.95" customHeight="1">
      <c r="A82" s="39"/>
      <c r="B82" s="62"/>
      <c r="C82" s="63"/>
      <c r="D82" s="63"/>
      <c r="E82" s="63"/>
      <c r="F82" s="63"/>
      <c r="G82" s="63"/>
      <c r="H82" s="63"/>
      <c r="I82" s="63"/>
      <c r="J82" s="63"/>
      <c r="K82" s="63"/>
      <c r="L82" s="14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24.95" customHeight="1">
      <c r="A83" s="39"/>
      <c r="B83" s="40"/>
      <c r="C83" s="24" t="s">
        <v>141</v>
      </c>
      <c r="D83" s="41"/>
      <c r="E83" s="41"/>
      <c r="F83" s="41"/>
      <c r="G83" s="41"/>
      <c r="H83" s="41"/>
      <c r="I83" s="41"/>
      <c r="J83" s="41"/>
      <c r="K83" s="41"/>
      <c r="L83" s="14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6.95" customHeight="1">
      <c r="A84" s="39"/>
      <c r="B84" s="40"/>
      <c r="C84" s="41"/>
      <c r="D84" s="41"/>
      <c r="E84" s="41"/>
      <c r="F84" s="41"/>
      <c r="G84" s="41"/>
      <c r="H84" s="41"/>
      <c r="I84" s="41"/>
      <c r="J84" s="41"/>
      <c r="K84" s="41"/>
      <c r="L84" s="14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2" customHeight="1">
      <c r="A85" s="39"/>
      <c r="B85" s="40"/>
      <c r="C85" s="33" t="s">
        <v>16</v>
      </c>
      <c r="D85" s="41"/>
      <c r="E85" s="41"/>
      <c r="F85" s="41"/>
      <c r="G85" s="41"/>
      <c r="H85" s="41"/>
      <c r="I85" s="41"/>
      <c r="J85" s="41"/>
      <c r="K85" s="41"/>
      <c r="L85" s="14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26.25" customHeight="1">
      <c r="A86" s="39"/>
      <c r="B86" s="40"/>
      <c r="C86" s="41"/>
      <c r="D86" s="41"/>
      <c r="E86" s="170" t="str">
        <f>E7</f>
        <v>MODERNIZACE ODBORNÝCH UČEBEN ZŠ ANTONÍNA SOVY, ČESKÁ LÍPA</v>
      </c>
      <c r="F86" s="33"/>
      <c r="G86" s="33"/>
      <c r="H86" s="33"/>
      <c r="I86" s="41"/>
      <c r="J86" s="41"/>
      <c r="K86" s="41"/>
      <c r="L86" s="145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2:12" s="1" customFormat="1" ht="12" customHeight="1">
      <c r="B87" s="22"/>
      <c r="C87" s="33" t="s">
        <v>118</v>
      </c>
      <c r="D87" s="23"/>
      <c r="E87" s="23"/>
      <c r="F87" s="23"/>
      <c r="G87" s="23"/>
      <c r="H87" s="23"/>
      <c r="I87" s="23"/>
      <c r="J87" s="23"/>
      <c r="K87" s="23"/>
      <c r="L87" s="21"/>
    </row>
    <row r="88" spans="1:31" s="2" customFormat="1" ht="16.5" customHeight="1">
      <c r="A88" s="39"/>
      <c r="B88" s="40"/>
      <c r="C88" s="41"/>
      <c r="D88" s="41"/>
      <c r="E88" s="170" t="s">
        <v>1559</v>
      </c>
      <c r="F88" s="41"/>
      <c r="G88" s="41"/>
      <c r="H88" s="41"/>
      <c r="I88" s="41"/>
      <c r="J88" s="41"/>
      <c r="K88" s="41"/>
      <c r="L88" s="145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120</v>
      </c>
      <c r="D89" s="41"/>
      <c r="E89" s="41"/>
      <c r="F89" s="41"/>
      <c r="G89" s="41"/>
      <c r="H89" s="41"/>
      <c r="I89" s="41"/>
      <c r="J89" s="41"/>
      <c r="K89" s="41"/>
      <c r="L89" s="145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16.5" customHeight="1">
      <c r="A90" s="39"/>
      <c r="B90" s="40"/>
      <c r="C90" s="41"/>
      <c r="D90" s="41"/>
      <c r="E90" s="70" t="str">
        <f>E11</f>
        <v>PRIRODOPIS - UČEBNA PŘÍRODOPISU A ZEMĚPISU</v>
      </c>
      <c r="F90" s="41"/>
      <c r="G90" s="41"/>
      <c r="H90" s="41"/>
      <c r="I90" s="41"/>
      <c r="J90" s="41"/>
      <c r="K90" s="41"/>
      <c r="L90" s="145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6.95" customHeight="1">
      <c r="A91" s="39"/>
      <c r="B91" s="40"/>
      <c r="C91" s="41"/>
      <c r="D91" s="41"/>
      <c r="E91" s="41"/>
      <c r="F91" s="41"/>
      <c r="G91" s="41"/>
      <c r="H91" s="41"/>
      <c r="I91" s="41"/>
      <c r="J91" s="41"/>
      <c r="K91" s="41"/>
      <c r="L91" s="145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2" customHeight="1">
      <c r="A92" s="39"/>
      <c r="B92" s="40"/>
      <c r="C92" s="33" t="s">
        <v>21</v>
      </c>
      <c r="D92" s="41"/>
      <c r="E92" s="41"/>
      <c r="F92" s="28" t="str">
        <f>F14</f>
        <v>ČESKÁ LÍPA</v>
      </c>
      <c r="G92" s="41"/>
      <c r="H92" s="41"/>
      <c r="I92" s="33" t="s">
        <v>23</v>
      </c>
      <c r="J92" s="73" t="str">
        <f>IF(J14="","",J14)</f>
        <v>21. 1. 2021</v>
      </c>
      <c r="K92" s="41"/>
      <c r="L92" s="145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6.95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145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5.15" customHeight="1">
      <c r="A94" s="39"/>
      <c r="B94" s="40"/>
      <c r="C94" s="33" t="s">
        <v>25</v>
      </c>
      <c r="D94" s="41"/>
      <c r="E94" s="41"/>
      <c r="F94" s="28" t="str">
        <f>E17</f>
        <v>ZŠ SLOVANKA, ČESKÁ LÍPA</v>
      </c>
      <c r="G94" s="41"/>
      <c r="H94" s="41"/>
      <c r="I94" s="33" t="s">
        <v>31</v>
      </c>
      <c r="J94" s="37" t="str">
        <f>E23</f>
        <v>Ing. Petr KUČERA</v>
      </c>
      <c r="K94" s="41"/>
      <c r="L94" s="145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5.15" customHeight="1">
      <c r="A95" s="39"/>
      <c r="B95" s="40"/>
      <c r="C95" s="33" t="s">
        <v>29</v>
      </c>
      <c r="D95" s="41"/>
      <c r="E95" s="41"/>
      <c r="F95" s="28" t="str">
        <f>IF(E20="","",E20)</f>
        <v>Vyplň údaj</v>
      </c>
      <c r="G95" s="41"/>
      <c r="H95" s="41"/>
      <c r="I95" s="33" t="s">
        <v>34</v>
      </c>
      <c r="J95" s="37" t="str">
        <f>E26</f>
        <v>Sebastian FENYK</v>
      </c>
      <c r="K95" s="41"/>
      <c r="L95" s="145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10.3" customHeight="1">
      <c r="A96" s="39"/>
      <c r="B96" s="40"/>
      <c r="C96" s="41"/>
      <c r="D96" s="41"/>
      <c r="E96" s="41"/>
      <c r="F96" s="41"/>
      <c r="G96" s="41"/>
      <c r="H96" s="41"/>
      <c r="I96" s="41"/>
      <c r="J96" s="41"/>
      <c r="K96" s="41"/>
      <c r="L96" s="145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11" customFormat="1" ht="29.25" customHeight="1">
      <c r="A97" s="186"/>
      <c r="B97" s="187"/>
      <c r="C97" s="188" t="s">
        <v>142</v>
      </c>
      <c r="D97" s="189" t="s">
        <v>57</v>
      </c>
      <c r="E97" s="189" t="s">
        <v>53</v>
      </c>
      <c r="F97" s="189" t="s">
        <v>54</v>
      </c>
      <c r="G97" s="189" t="s">
        <v>143</v>
      </c>
      <c r="H97" s="189" t="s">
        <v>144</v>
      </c>
      <c r="I97" s="189" t="s">
        <v>145</v>
      </c>
      <c r="J97" s="189" t="s">
        <v>126</v>
      </c>
      <c r="K97" s="190" t="s">
        <v>146</v>
      </c>
      <c r="L97" s="191"/>
      <c r="M97" s="93" t="s">
        <v>19</v>
      </c>
      <c r="N97" s="94" t="s">
        <v>42</v>
      </c>
      <c r="O97" s="94" t="s">
        <v>147</v>
      </c>
      <c r="P97" s="94" t="s">
        <v>148</v>
      </c>
      <c r="Q97" s="94" t="s">
        <v>149</v>
      </c>
      <c r="R97" s="94" t="s">
        <v>150</v>
      </c>
      <c r="S97" s="94" t="s">
        <v>151</v>
      </c>
      <c r="T97" s="95" t="s">
        <v>152</v>
      </c>
      <c r="U97" s="186"/>
      <c r="V97" s="186"/>
      <c r="W97" s="186"/>
      <c r="X97" s="186"/>
      <c r="Y97" s="186"/>
      <c r="Z97" s="186"/>
      <c r="AA97" s="186"/>
      <c r="AB97" s="186"/>
      <c r="AC97" s="186"/>
      <c r="AD97" s="186"/>
      <c r="AE97" s="186"/>
    </row>
    <row r="98" spans="1:63" s="2" customFormat="1" ht="22.8" customHeight="1">
      <c r="A98" s="39"/>
      <c r="B98" s="40"/>
      <c r="C98" s="100" t="s">
        <v>153</v>
      </c>
      <c r="D98" s="41"/>
      <c r="E98" s="41"/>
      <c r="F98" s="41"/>
      <c r="G98" s="41"/>
      <c r="H98" s="41"/>
      <c r="I98" s="41"/>
      <c r="J98" s="192">
        <f>BK98</f>
        <v>0</v>
      </c>
      <c r="K98" s="41"/>
      <c r="L98" s="45"/>
      <c r="M98" s="96"/>
      <c r="N98" s="193"/>
      <c r="O98" s="97"/>
      <c r="P98" s="194">
        <f>P99+P127+P168</f>
        <v>0</v>
      </c>
      <c r="Q98" s="97"/>
      <c r="R98" s="194">
        <f>R99+R127+R168</f>
        <v>2.26786</v>
      </c>
      <c r="S98" s="97"/>
      <c r="T98" s="195">
        <f>T99+T127+T168</f>
        <v>0.72563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T98" s="18" t="s">
        <v>71</v>
      </c>
      <c r="AU98" s="18" t="s">
        <v>127</v>
      </c>
      <c r="BK98" s="196">
        <f>BK99+BK127+BK168</f>
        <v>0</v>
      </c>
    </row>
    <row r="99" spans="1:63" s="12" customFormat="1" ht="25.9" customHeight="1">
      <c r="A99" s="12"/>
      <c r="B99" s="197"/>
      <c r="C99" s="198"/>
      <c r="D99" s="199" t="s">
        <v>71</v>
      </c>
      <c r="E99" s="200" t="s">
        <v>154</v>
      </c>
      <c r="F99" s="200" t="s">
        <v>155</v>
      </c>
      <c r="G99" s="198"/>
      <c r="H99" s="198"/>
      <c r="I99" s="201"/>
      <c r="J99" s="202">
        <f>BK99</f>
        <v>0</v>
      </c>
      <c r="K99" s="198"/>
      <c r="L99" s="203"/>
      <c r="M99" s="204"/>
      <c r="N99" s="205"/>
      <c r="O99" s="205"/>
      <c r="P99" s="206">
        <f>P100+P107+P119+P125</f>
        <v>0</v>
      </c>
      <c r="Q99" s="205"/>
      <c r="R99" s="206">
        <f>R100+R107+R119+R125</f>
        <v>0.6463</v>
      </c>
      <c r="S99" s="205"/>
      <c r="T99" s="207">
        <f>T100+T107+T119+T125</f>
        <v>0.187</v>
      </c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R99" s="208" t="s">
        <v>79</v>
      </c>
      <c r="AT99" s="209" t="s">
        <v>71</v>
      </c>
      <c r="AU99" s="209" t="s">
        <v>72</v>
      </c>
      <c r="AY99" s="208" t="s">
        <v>156</v>
      </c>
      <c r="BK99" s="210">
        <f>BK100+BK107+BK119+BK125</f>
        <v>0</v>
      </c>
    </row>
    <row r="100" spans="1:63" s="12" customFormat="1" ht="22.8" customHeight="1">
      <c r="A100" s="12"/>
      <c r="B100" s="197"/>
      <c r="C100" s="198"/>
      <c r="D100" s="199" t="s">
        <v>71</v>
      </c>
      <c r="E100" s="211" t="s">
        <v>157</v>
      </c>
      <c r="F100" s="211" t="s">
        <v>158</v>
      </c>
      <c r="G100" s="198"/>
      <c r="H100" s="198"/>
      <c r="I100" s="201"/>
      <c r="J100" s="212">
        <f>BK100</f>
        <v>0</v>
      </c>
      <c r="K100" s="198"/>
      <c r="L100" s="203"/>
      <c r="M100" s="204"/>
      <c r="N100" s="205"/>
      <c r="O100" s="205"/>
      <c r="P100" s="206">
        <f>SUM(P101:P106)</f>
        <v>0</v>
      </c>
      <c r="Q100" s="205"/>
      <c r="R100" s="206">
        <f>SUM(R101:R106)</f>
        <v>0.64465</v>
      </c>
      <c r="S100" s="205"/>
      <c r="T100" s="207">
        <f>SUM(T101:T106)</f>
        <v>0</v>
      </c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R100" s="208" t="s">
        <v>79</v>
      </c>
      <c r="AT100" s="209" t="s">
        <v>71</v>
      </c>
      <c r="AU100" s="209" t="s">
        <v>79</v>
      </c>
      <c r="AY100" s="208" t="s">
        <v>156</v>
      </c>
      <c r="BK100" s="210">
        <f>SUM(BK101:BK106)</f>
        <v>0</v>
      </c>
    </row>
    <row r="101" spans="1:65" s="2" customFormat="1" ht="21.75" customHeight="1">
      <c r="A101" s="39"/>
      <c r="B101" s="40"/>
      <c r="C101" s="213" t="s">
        <v>79</v>
      </c>
      <c r="D101" s="213" t="s">
        <v>159</v>
      </c>
      <c r="E101" s="214" t="s">
        <v>160</v>
      </c>
      <c r="F101" s="215" t="s">
        <v>161</v>
      </c>
      <c r="G101" s="216" t="s">
        <v>162</v>
      </c>
      <c r="H101" s="217">
        <v>5</v>
      </c>
      <c r="I101" s="218"/>
      <c r="J101" s="219">
        <f>ROUND(I101*H101,2)</f>
        <v>0</v>
      </c>
      <c r="K101" s="215" t="s">
        <v>163</v>
      </c>
      <c r="L101" s="45"/>
      <c r="M101" s="220" t="s">
        <v>19</v>
      </c>
      <c r="N101" s="221" t="s">
        <v>43</v>
      </c>
      <c r="O101" s="85"/>
      <c r="P101" s="222">
        <f>O101*H101</f>
        <v>0</v>
      </c>
      <c r="Q101" s="222">
        <v>0.04</v>
      </c>
      <c r="R101" s="222">
        <f>Q101*H101</f>
        <v>0.2</v>
      </c>
      <c r="S101" s="222">
        <v>0</v>
      </c>
      <c r="T101" s="223">
        <f>S101*H101</f>
        <v>0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224" t="s">
        <v>164</v>
      </c>
      <c r="AT101" s="224" t="s">
        <v>159</v>
      </c>
      <c r="AU101" s="224" t="s">
        <v>81</v>
      </c>
      <c r="AY101" s="18" t="s">
        <v>156</v>
      </c>
      <c r="BE101" s="225">
        <f>IF(N101="základní",J101,0)</f>
        <v>0</v>
      </c>
      <c r="BF101" s="225">
        <f>IF(N101="snížená",J101,0)</f>
        <v>0</v>
      </c>
      <c r="BG101" s="225">
        <f>IF(N101="zákl. přenesená",J101,0)</f>
        <v>0</v>
      </c>
      <c r="BH101" s="225">
        <f>IF(N101="sníž. přenesená",J101,0)</f>
        <v>0</v>
      </c>
      <c r="BI101" s="225">
        <f>IF(N101="nulová",J101,0)</f>
        <v>0</v>
      </c>
      <c r="BJ101" s="18" t="s">
        <v>79</v>
      </c>
      <c r="BK101" s="225">
        <f>ROUND(I101*H101,2)</f>
        <v>0</v>
      </c>
      <c r="BL101" s="18" t="s">
        <v>164</v>
      </c>
      <c r="BM101" s="224" t="s">
        <v>165</v>
      </c>
    </row>
    <row r="102" spans="1:65" s="2" customFormat="1" ht="12">
      <c r="A102" s="39"/>
      <c r="B102" s="40"/>
      <c r="C102" s="213" t="s">
        <v>81</v>
      </c>
      <c r="D102" s="213" t="s">
        <v>159</v>
      </c>
      <c r="E102" s="214" t="s">
        <v>166</v>
      </c>
      <c r="F102" s="215" t="s">
        <v>167</v>
      </c>
      <c r="G102" s="216" t="s">
        <v>162</v>
      </c>
      <c r="H102" s="217">
        <v>5</v>
      </c>
      <c r="I102" s="218"/>
      <c r="J102" s="219">
        <f>ROUND(I102*H102,2)</f>
        <v>0</v>
      </c>
      <c r="K102" s="215" t="s">
        <v>163</v>
      </c>
      <c r="L102" s="45"/>
      <c r="M102" s="220" t="s">
        <v>19</v>
      </c>
      <c r="N102" s="221" t="s">
        <v>43</v>
      </c>
      <c r="O102" s="85"/>
      <c r="P102" s="222">
        <f>O102*H102</f>
        <v>0</v>
      </c>
      <c r="Q102" s="222">
        <v>0.04153</v>
      </c>
      <c r="R102" s="222">
        <f>Q102*H102</f>
        <v>0.20765</v>
      </c>
      <c r="S102" s="222">
        <v>0</v>
      </c>
      <c r="T102" s="223">
        <f>S102*H102</f>
        <v>0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224" t="s">
        <v>164</v>
      </c>
      <c r="AT102" s="224" t="s">
        <v>159</v>
      </c>
      <c r="AU102" s="224" t="s">
        <v>81</v>
      </c>
      <c r="AY102" s="18" t="s">
        <v>156</v>
      </c>
      <c r="BE102" s="225">
        <f>IF(N102="základní",J102,0)</f>
        <v>0</v>
      </c>
      <c r="BF102" s="225">
        <f>IF(N102="snížená",J102,0)</f>
        <v>0</v>
      </c>
      <c r="BG102" s="225">
        <f>IF(N102="zákl. přenesená",J102,0)</f>
        <v>0</v>
      </c>
      <c r="BH102" s="225">
        <f>IF(N102="sníž. přenesená",J102,0)</f>
        <v>0</v>
      </c>
      <c r="BI102" s="225">
        <f>IF(N102="nulová",J102,0)</f>
        <v>0</v>
      </c>
      <c r="BJ102" s="18" t="s">
        <v>79</v>
      </c>
      <c r="BK102" s="225">
        <f>ROUND(I102*H102,2)</f>
        <v>0</v>
      </c>
      <c r="BL102" s="18" t="s">
        <v>164</v>
      </c>
      <c r="BM102" s="224" t="s">
        <v>168</v>
      </c>
    </row>
    <row r="103" spans="1:65" s="2" customFormat="1" ht="33" customHeight="1">
      <c r="A103" s="39"/>
      <c r="B103" s="40"/>
      <c r="C103" s="213" t="s">
        <v>169</v>
      </c>
      <c r="D103" s="213" t="s">
        <v>159</v>
      </c>
      <c r="E103" s="214" t="s">
        <v>170</v>
      </c>
      <c r="F103" s="215" t="s">
        <v>171</v>
      </c>
      <c r="G103" s="216" t="s">
        <v>172</v>
      </c>
      <c r="H103" s="217">
        <v>1</v>
      </c>
      <c r="I103" s="218"/>
      <c r="J103" s="219">
        <f>ROUND(I103*H103,2)</f>
        <v>0</v>
      </c>
      <c r="K103" s="215" t="s">
        <v>163</v>
      </c>
      <c r="L103" s="45"/>
      <c r="M103" s="220" t="s">
        <v>19</v>
      </c>
      <c r="N103" s="221" t="s">
        <v>43</v>
      </c>
      <c r="O103" s="85"/>
      <c r="P103" s="222">
        <f>O103*H103</f>
        <v>0</v>
      </c>
      <c r="Q103" s="222">
        <v>0.147</v>
      </c>
      <c r="R103" s="222">
        <f>Q103*H103</f>
        <v>0.147</v>
      </c>
      <c r="S103" s="222">
        <v>0</v>
      </c>
      <c r="T103" s="223">
        <f>S103*H103</f>
        <v>0</v>
      </c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R103" s="224" t="s">
        <v>164</v>
      </c>
      <c r="AT103" s="224" t="s">
        <v>159</v>
      </c>
      <c r="AU103" s="224" t="s">
        <v>81</v>
      </c>
      <c r="AY103" s="18" t="s">
        <v>156</v>
      </c>
      <c r="BE103" s="225">
        <f>IF(N103="základní",J103,0)</f>
        <v>0</v>
      </c>
      <c r="BF103" s="225">
        <f>IF(N103="snížená",J103,0)</f>
        <v>0</v>
      </c>
      <c r="BG103" s="225">
        <f>IF(N103="zákl. přenesená",J103,0)</f>
        <v>0</v>
      </c>
      <c r="BH103" s="225">
        <f>IF(N103="sníž. přenesená",J103,0)</f>
        <v>0</v>
      </c>
      <c r="BI103" s="225">
        <f>IF(N103="nulová",J103,0)</f>
        <v>0</v>
      </c>
      <c r="BJ103" s="18" t="s">
        <v>79</v>
      </c>
      <c r="BK103" s="225">
        <f>ROUND(I103*H103,2)</f>
        <v>0</v>
      </c>
      <c r="BL103" s="18" t="s">
        <v>164</v>
      </c>
      <c r="BM103" s="224" t="s">
        <v>173</v>
      </c>
    </row>
    <row r="104" spans="1:65" s="2" customFormat="1" ht="33" customHeight="1">
      <c r="A104" s="39"/>
      <c r="B104" s="40"/>
      <c r="C104" s="213" t="s">
        <v>164</v>
      </c>
      <c r="D104" s="213" t="s">
        <v>159</v>
      </c>
      <c r="E104" s="214" t="s">
        <v>174</v>
      </c>
      <c r="F104" s="215" t="s">
        <v>175</v>
      </c>
      <c r="G104" s="216" t="s">
        <v>162</v>
      </c>
      <c r="H104" s="217">
        <v>75</v>
      </c>
      <c r="I104" s="218"/>
      <c r="J104" s="219">
        <f>ROUND(I104*H104,2)</f>
        <v>0</v>
      </c>
      <c r="K104" s="215" t="s">
        <v>163</v>
      </c>
      <c r="L104" s="45"/>
      <c r="M104" s="220" t="s">
        <v>19</v>
      </c>
      <c r="N104" s="221" t="s">
        <v>43</v>
      </c>
      <c r="O104" s="85"/>
      <c r="P104" s="222">
        <f>O104*H104</f>
        <v>0</v>
      </c>
      <c r="Q104" s="222">
        <v>0</v>
      </c>
      <c r="R104" s="222">
        <f>Q104*H104</f>
        <v>0</v>
      </c>
      <c r="S104" s="222">
        <v>0</v>
      </c>
      <c r="T104" s="223">
        <f>S104*H104</f>
        <v>0</v>
      </c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R104" s="224" t="s">
        <v>164</v>
      </c>
      <c r="AT104" s="224" t="s">
        <v>159</v>
      </c>
      <c r="AU104" s="224" t="s">
        <v>81</v>
      </c>
      <c r="AY104" s="18" t="s">
        <v>156</v>
      </c>
      <c r="BE104" s="225">
        <f>IF(N104="základní",J104,0)</f>
        <v>0</v>
      </c>
      <c r="BF104" s="225">
        <f>IF(N104="snížená",J104,0)</f>
        <v>0</v>
      </c>
      <c r="BG104" s="225">
        <f>IF(N104="zákl. přenesená",J104,0)</f>
        <v>0</v>
      </c>
      <c r="BH104" s="225">
        <f>IF(N104="sníž. přenesená",J104,0)</f>
        <v>0</v>
      </c>
      <c r="BI104" s="225">
        <f>IF(N104="nulová",J104,0)</f>
        <v>0</v>
      </c>
      <c r="BJ104" s="18" t="s">
        <v>79</v>
      </c>
      <c r="BK104" s="225">
        <f>ROUND(I104*H104,2)</f>
        <v>0</v>
      </c>
      <c r="BL104" s="18" t="s">
        <v>164</v>
      </c>
      <c r="BM104" s="224" t="s">
        <v>176</v>
      </c>
    </row>
    <row r="105" spans="1:65" s="2" customFormat="1" ht="12">
      <c r="A105" s="39"/>
      <c r="B105" s="40"/>
      <c r="C105" s="213" t="s">
        <v>177</v>
      </c>
      <c r="D105" s="213" t="s">
        <v>159</v>
      </c>
      <c r="E105" s="214" t="s">
        <v>178</v>
      </c>
      <c r="F105" s="215" t="s">
        <v>179</v>
      </c>
      <c r="G105" s="216" t="s">
        <v>162</v>
      </c>
      <c r="H105" s="217">
        <v>27</v>
      </c>
      <c r="I105" s="218"/>
      <c r="J105" s="219">
        <f>ROUND(I105*H105,2)</f>
        <v>0</v>
      </c>
      <c r="K105" s="215" t="s">
        <v>163</v>
      </c>
      <c r="L105" s="45"/>
      <c r="M105" s="220" t="s">
        <v>19</v>
      </c>
      <c r="N105" s="221" t="s">
        <v>43</v>
      </c>
      <c r="O105" s="85"/>
      <c r="P105" s="222">
        <f>O105*H105</f>
        <v>0</v>
      </c>
      <c r="Q105" s="222">
        <v>0</v>
      </c>
      <c r="R105" s="222">
        <f>Q105*H105</f>
        <v>0</v>
      </c>
      <c r="S105" s="222">
        <v>0</v>
      </c>
      <c r="T105" s="223">
        <f>S105*H105</f>
        <v>0</v>
      </c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R105" s="224" t="s">
        <v>164</v>
      </c>
      <c r="AT105" s="224" t="s">
        <v>159</v>
      </c>
      <c r="AU105" s="224" t="s">
        <v>81</v>
      </c>
      <c r="AY105" s="18" t="s">
        <v>156</v>
      </c>
      <c r="BE105" s="225">
        <f>IF(N105="základní",J105,0)</f>
        <v>0</v>
      </c>
      <c r="BF105" s="225">
        <f>IF(N105="snížená",J105,0)</f>
        <v>0</v>
      </c>
      <c r="BG105" s="225">
        <f>IF(N105="zákl. přenesená",J105,0)</f>
        <v>0</v>
      </c>
      <c r="BH105" s="225">
        <f>IF(N105="sníž. přenesená",J105,0)</f>
        <v>0</v>
      </c>
      <c r="BI105" s="225">
        <f>IF(N105="nulová",J105,0)</f>
        <v>0</v>
      </c>
      <c r="BJ105" s="18" t="s">
        <v>79</v>
      </c>
      <c r="BK105" s="225">
        <f>ROUND(I105*H105,2)</f>
        <v>0</v>
      </c>
      <c r="BL105" s="18" t="s">
        <v>164</v>
      </c>
      <c r="BM105" s="224" t="s">
        <v>180</v>
      </c>
    </row>
    <row r="106" spans="1:65" s="2" customFormat="1" ht="44.25" customHeight="1">
      <c r="A106" s="39"/>
      <c r="B106" s="40"/>
      <c r="C106" s="213" t="s">
        <v>157</v>
      </c>
      <c r="D106" s="213" t="s">
        <v>159</v>
      </c>
      <c r="E106" s="214" t="s">
        <v>181</v>
      </c>
      <c r="F106" s="215" t="s">
        <v>182</v>
      </c>
      <c r="G106" s="216" t="s">
        <v>172</v>
      </c>
      <c r="H106" s="217">
        <v>45</v>
      </c>
      <c r="I106" s="218"/>
      <c r="J106" s="219">
        <f>ROUND(I106*H106,2)</f>
        <v>0</v>
      </c>
      <c r="K106" s="215" t="s">
        <v>163</v>
      </c>
      <c r="L106" s="45"/>
      <c r="M106" s="220" t="s">
        <v>19</v>
      </c>
      <c r="N106" s="221" t="s">
        <v>43</v>
      </c>
      <c r="O106" s="85"/>
      <c r="P106" s="222">
        <f>O106*H106</f>
        <v>0</v>
      </c>
      <c r="Q106" s="222">
        <v>0.002</v>
      </c>
      <c r="R106" s="222">
        <f>Q106*H106</f>
        <v>0.09</v>
      </c>
      <c r="S106" s="222">
        <v>0</v>
      </c>
      <c r="T106" s="223">
        <f>S106*H106</f>
        <v>0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224" t="s">
        <v>164</v>
      </c>
      <c r="AT106" s="224" t="s">
        <v>159</v>
      </c>
      <c r="AU106" s="224" t="s">
        <v>81</v>
      </c>
      <c r="AY106" s="18" t="s">
        <v>156</v>
      </c>
      <c r="BE106" s="225">
        <f>IF(N106="základní",J106,0)</f>
        <v>0</v>
      </c>
      <c r="BF106" s="225">
        <f>IF(N106="snížená",J106,0)</f>
        <v>0</v>
      </c>
      <c r="BG106" s="225">
        <f>IF(N106="zákl. přenesená",J106,0)</f>
        <v>0</v>
      </c>
      <c r="BH106" s="225">
        <f>IF(N106="sníž. přenesená",J106,0)</f>
        <v>0</v>
      </c>
      <c r="BI106" s="225">
        <f>IF(N106="nulová",J106,0)</f>
        <v>0</v>
      </c>
      <c r="BJ106" s="18" t="s">
        <v>79</v>
      </c>
      <c r="BK106" s="225">
        <f>ROUND(I106*H106,2)</f>
        <v>0</v>
      </c>
      <c r="BL106" s="18" t="s">
        <v>164</v>
      </c>
      <c r="BM106" s="224" t="s">
        <v>183</v>
      </c>
    </row>
    <row r="107" spans="1:63" s="12" customFormat="1" ht="22.8" customHeight="1">
      <c r="A107" s="12"/>
      <c r="B107" s="197"/>
      <c r="C107" s="198"/>
      <c r="D107" s="199" t="s">
        <v>71</v>
      </c>
      <c r="E107" s="211" t="s">
        <v>184</v>
      </c>
      <c r="F107" s="211" t="s">
        <v>185</v>
      </c>
      <c r="G107" s="198"/>
      <c r="H107" s="198"/>
      <c r="I107" s="201"/>
      <c r="J107" s="212">
        <f>BK107</f>
        <v>0</v>
      </c>
      <c r="K107" s="198"/>
      <c r="L107" s="203"/>
      <c r="M107" s="204"/>
      <c r="N107" s="205"/>
      <c r="O107" s="205"/>
      <c r="P107" s="206">
        <f>SUM(P108:P118)</f>
        <v>0</v>
      </c>
      <c r="Q107" s="205"/>
      <c r="R107" s="206">
        <f>SUM(R108:R118)</f>
        <v>0.0016500000000000002</v>
      </c>
      <c r="S107" s="205"/>
      <c r="T107" s="207">
        <f>SUM(T108:T118)</f>
        <v>0.187</v>
      </c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R107" s="208" t="s">
        <v>79</v>
      </c>
      <c r="AT107" s="209" t="s">
        <v>71</v>
      </c>
      <c r="AU107" s="209" t="s">
        <v>79</v>
      </c>
      <c r="AY107" s="208" t="s">
        <v>156</v>
      </c>
      <c r="BK107" s="210">
        <f>SUM(BK108:BK118)</f>
        <v>0</v>
      </c>
    </row>
    <row r="108" spans="1:65" s="2" customFormat="1" ht="12">
      <c r="A108" s="39"/>
      <c r="B108" s="40"/>
      <c r="C108" s="213" t="s">
        <v>186</v>
      </c>
      <c r="D108" s="213" t="s">
        <v>159</v>
      </c>
      <c r="E108" s="214" t="s">
        <v>187</v>
      </c>
      <c r="F108" s="215" t="s">
        <v>188</v>
      </c>
      <c r="G108" s="216" t="s">
        <v>162</v>
      </c>
      <c r="H108" s="217">
        <v>40</v>
      </c>
      <c r="I108" s="218"/>
      <c r="J108" s="219">
        <f>ROUND(I108*H108,2)</f>
        <v>0</v>
      </c>
      <c r="K108" s="215" t="s">
        <v>163</v>
      </c>
      <c r="L108" s="45"/>
      <c r="M108" s="220" t="s">
        <v>19</v>
      </c>
      <c r="N108" s="221" t="s">
        <v>43</v>
      </c>
      <c r="O108" s="85"/>
      <c r="P108" s="222">
        <f>O108*H108</f>
        <v>0</v>
      </c>
      <c r="Q108" s="222">
        <v>2E-05</v>
      </c>
      <c r="R108" s="222">
        <f>Q108*H108</f>
        <v>0.0008</v>
      </c>
      <c r="S108" s="222">
        <v>0</v>
      </c>
      <c r="T108" s="223">
        <f>S108*H108</f>
        <v>0</v>
      </c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R108" s="224" t="s">
        <v>164</v>
      </c>
      <c r="AT108" s="224" t="s">
        <v>159</v>
      </c>
      <c r="AU108" s="224" t="s">
        <v>81</v>
      </c>
      <c r="AY108" s="18" t="s">
        <v>156</v>
      </c>
      <c r="BE108" s="225">
        <f>IF(N108="základní",J108,0)</f>
        <v>0</v>
      </c>
      <c r="BF108" s="225">
        <f>IF(N108="snížená",J108,0)</f>
        <v>0</v>
      </c>
      <c r="BG108" s="225">
        <f>IF(N108="zákl. přenesená",J108,0)</f>
        <v>0</v>
      </c>
      <c r="BH108" s="225">
        <f>IF(N108="sníž. přenesená",J108,0)</f>
        <v>0</v>
      </c>
      <c r="BI108" s="225">
        <f>IF(N108="nulová",J108,0)</f>
        <v>0</v>
      </c>
      <c r="BJ108" s="18" t="s">
        <v>79</v>
      </c>
      <c r="BK108" s="225">
        <f>ROUND(I108*H108,2)</f>
        <v>0</v>
      </c>
      <c r="BL108" s="18" t="s">
        <v>164</v>
      </c>
      <c r="BM108" s="224" t="s">
        <v>189</v>
      </c>
    </row>
    <row r="109" spans="1:65" s="2" customFormat="1" ht="33" customHeight="1">
      <c r="A109" s="39"/>
      <c r="B109" s="40"/>
      <c r="C109" s="213" t="s">
        <v>190</v>
      </c>
      <c r="D109" s="213" t="s">
        <v>159</v>
      </c>
      <c r="E109" s="214" t="s">
        <v>191</v>
      </c>
      <c r="F109" s="215" t="s">
        <v>192</v>
      </c>
      <c r="G109" s="216" t="s">
        <v>162</v>
      </c>
      <c r="H109" s="217">
        <v>6</v>
      </c>
      <c r="I109" s="218"/>
      <c r="J109" s="219">
        <f>ROUND(I109*H109,2)</f>
        <v>0</v>
      </c>
      <c r="K109" s="215" t="s">
        <v>163</v>
      </c>
      <c r="L109" s="45"/>
      <c r="M109" s="220" t="s">
        <v>19</v>
      </c>
      <c r="N109" s="221" t="s">
        <v>43</v>
      </c>
      <c r="O109" s="85"/>
      <c r="P109" s="222">
        <f>O109*H109</f>
        <v>0</v>
      </c>
      <c r="Q109" s="222">
        <v>1E-05</v>
      </c>
      <c r="R109" s="222">
        <f>Q109*H109</f>
        <v>6.000000000000001E-05</v>
      </c>
      <c r="S109" s="222">
        <v>0</v>
      </c>
      <c r="T109" s="223">
        <f>S109*H109</f>
        <v>0</v>
      </c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R109" s="224" t="s">
        <v>164</v>
      </c>
      <c r="AT109" s="224" t="s">
        <v>159</v>
      </c>
      <c r="AU109" s="224" t="s">
        <v>81</v>
      </c>
      <c r="AY109" s="18" t="s">
        <v>156</v>
      </c>
      <c r="BE109" s="225">
        <f>IF(N109="základní",J109,0)</f>
        <v>0</v>
      </c>
      <c r="BF109" s="225">
        <f>IF(N109="snížená",J109,0)</f>
        <v>0</v>
      </c>
      <c r="BG109" s="225">
        <f>IF(N109="zákl. přenesená",J109,0)</f>
        <v>0</v>
      </c>
      <c r="BH109" s="225">
        <f>IF(N109="sníž. přenesená",J109,0)</f>
        <v>0</v>
      </c>
      <c r="BI109" s="225">
        <f>IF(N109="nulová",J109,0)</f>
        <v>0</v>
      </c>
      <c r="BJ109" s="18" t="s">
        <v>79</v>
      </c>
      <c r="BK109" s="225">
        <f>ROUND(I109*H109,2)</f>
        <v>0</v>
      </c>
      <c r="BL109" s="18" t="s">
        <v>164</v>
      </c>
      <c r="BM109" s="224" t="s">
        <v>193</v>
      </c>
    </row>
    <row r="110" spans="1:65" s="2" customFormat="1" ht="12">
      <c r="A110" s="39"/>
      <c r="B110" s="40"/>
      <c r="C110" s="213" t="s">
        <v>184</v>
      </c>
      <c r="D110" s="213" t="s">
        <v>159</v>
      </c>
      <c r="E110" s="214" t="s">
        <v>194</v>
      </c>
      <c r="F110" s="215" t="s">
        <v>195</v>
      </c>
      <c r="G110" s="216" t="s">
        <v>162</v>
      </c>
      <c r="H110" s="217">
        <v>75</v>
      </c>
      <c r="I110" s="218"/>
      <c r="J110" s="219">
        <f>ROUND(I110*H110,2)</f>
        <v>0</v>
      </c>
      <c r="K110" s="215" t="s">
        <v>163</v>
      </c>
      <c r="L110" s="45"/>
      <c r="M110" s="220" t="s">
        <v>19</v>
      </c>
      <c r="N110" s="221" t="s">
        <v>43</v>
      </c>
      <c r="O110" s="85"/>
      <c r="P110" s="222">
        <f>O110*H110</f>
        <v>0</v>
      </c>
      <c r="Q110" s="222">
        <v>0</v>
      </c>
      <c r="R110" s="222">
        <f>Q110*H110</f>
        <v>0</v>
      </c>
      <c r="S110" s="222">
        <v>0</v>
      </c>
      <c r="T110" s="223">
        <f>S110*H110</f>
        <v>0</v>
      </c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R110" s="224" t="s">
        <v>164</v>
      </c>
      <c r="AT110" s="224" t="s">
        <v>159</v>
      </c>
      <c r="AU110" s="224" t="s">
        <v>81</v>
      </c>
      <c r="AY110" s="18" t="s">
        <v>156</v>
      </c>
      <c r="BE110" s="225">
        <f>IF(N110="základní",J110,0)</f>
        <v>0</v>
      </c>
      <c r="BF110" s="225">
        <f>IF(N110="snížená",J110,0)</f>
        <v>0</v>
      </c>
      <c r="BG110" s="225">
        <f>IF(N110="zákl. přenesená",J110,0)</f>
        <v>0</v>
      </c>
      <c r="BH110" s="225">
        <f>IF(N110="sníž. přenesená",J110,0)</f>
        <v>0</v>
      </c>
      <c r="BI110" s="225">
        <f>IF(N110="nulová",J110,0)</f>
        <v>0</v>
      </c>
      <c r="BJ110" s="18" t="s">
        <v>79</v>
      </c>
      <c r="BK110" s="225">
        <f>ROUND(I110*H110,2)</f>
        <v>0</v>
      </c>
      <c r="BL110" s="18" t="s">
        <v>164</v>
      </c>
      <c r="BM110" s="224" t="s">
        <v>196</v>
      </c>
    </row>
    <row r="111" spans="1:65" s="2" customFormat="1" ht="12">
      <c r="A111" s="39"/>
      <c r="B111" s="40"/>
      <c r="C111" s="213" t="s">
        <v>165</v>
      </c>
      <c r="D111" s="213" t="s">
        <v>159</v>
      </c>
      <c r="E111" s="214" t="s">
        <v>197</v>
      </c>
      <c r="F111" s="215" t="s">
        <v>198</v>
      </c>
      <c r="G111" s="216" t="s">
        <v>162</v>
      </c>
      <c r="H111" s="217">
        <v>75</v>
      </c>
      <c r="I111" s="218"/>
      <c r="J111" s="219">
        <f>ROUND(I111*H111,2)</f>
        <v>0</v>
      </c>
      <c r="K111" s="215" t="s">
        <v>163</v>
      </c>
      <c r="L111" s="45"/>
      <c r="M111" s="220" t="s">
        <v>19</v>
      </c>
      <c r="N111" s="221" t="s">
        <v>43</v>
      </c>
      <c r="O111" s="85"/>
      <c r="P111" s="222">
        <f>O111*H111</f>
        <v>0</v>
      </c>
      <c r="Q111" s="222">
        <v>1E-05</v>
      </c>
      <c r="R111" s="222">
        <f>Q111*H111</f>
        <v>0.00075</v>
      </c>
      <c r="S111" s="222">
        <v>0</v>
      </c>
      <c r="T111" s="223">
        <f>S111*H111</f>
        <v>0</v>
      </c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R111" s="224" t="s">
        <v>164</v>
      </c>
      <c r="AT111" s="224" t="s">
        <v>159</v>
      </c>
      <c r="AU111" s="224" t="s">
        <v>81</v>
      </c>
      <c r="AY111" s="18" t="s">
        <v>156</v>
      </c>
      <c r="BE111" s="225">
        <f>IF(N111="základní",J111,0)</f>
        <v>0</v>
      </c>
      <c r="BF111" s="225">
        <f>IF(N111="snížená",J111,0)</f>
        <v>0</v>
      </c>
      <c r="BG111" s="225">
        <f>IF(N111="zákl. přenesená",J111,0)</f>
        <v>0</v>
      </c>
      <c r="BH111" s="225">
        <f>IF(N111="sníž. přenesená",J111,0)</f>
        <v>0</v>
      </c>
      <c r="BI111" s="225">
        <f>IF(N111="nulová",J111,0)</f>
        <v>0</v>
      </c>
      <c r="BJ111" s="18" t="s">
        <v>79</v>
      </c>
      <c r="BK111" s="225">
        <f>ROUND(I111*H111,2)</f>
        <v>0</v>
      </c>
      <c r="BL111" s="18" t="s">
        <v>164</v>
      </c>
      <c r="BM111" s="224" t="s">
        <v>199</v>
      </c>
    </row>
    <row r="112" spans="1:65" s="2" customFormat="1" ht="12">
      <c r="A112" s="39"/>
      <c r="B112" s="40"/>
      <c r="C112" s="213" t="s">
        <v>200</v>
      </c>
      <c r="D112" s="213" t="s">
        <v>159</v>
      </c>
      <c r="E112" s="214" t="s">
        <v>201</v>
      </c>
      <c r="F112" s="215" t="s">
        <v>202</v>
      </c>
      <c r="G112" s="216" t="s">
        <v>162</v>
      </c>
      <c r="H112" s="217">
        <v>75</v>
      </c>
      <c r="I112" s="218"/>
      <c r="J112" s="219">
        <f>ROUND(I112*H112,2)</f>
        <v>0</v>
      </c>
      <c r="K112" s="215" t="s">
        <v>163</v>
      </c>
      <c r="L112" s="45"/>
      <c r="M112" s="220" t="s">
        <v>19</v>
      </c>
      <c r="N112" s="221" t="s">
        <v>43</v>
      </c>
      <c r="O112" s="85"/>
      <c r="P112" s="222">
        <f>O112*H112</f>
        <v>0</v>
      </c>
      <c r="Q112" s="222">
        <v>0</v>
      </c>
      <c r="R112" s="222">
        <f>Q112*H112</f>
        <v>0</v>
      </c>
      <c r="S112" s="222">
        <v>0</v>
      </c>
      <c r="T112" s="223">
        <f>S112*H112</f>
        <v>0</v>
      </c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R112" s="224" t="s">
        <v>164</v>
      </c>
      <c r="AT112" s="224" t="s">
        <v>159</v>
      </c>
      <c r="AU112" s="224" t="s">
        <v>81</v>
      </c>
      <c r="AY112" s="18" t="s">
        <v>156</v>
      </c>
      <c r="BE112" s="225">
        <f>IF(N112="základní",J112,0)</f>
        <v>0</v>
      </c>
      <c r="BF112" s="225">
        <f>IF(N112="snížená",J112,0)</f>
        <v>0</v>
      </c>
      <c r="BG112" s="225">
        <f>IF(N112="zákl. přenesená",J112,0)</f>
        <v>0</v>
      </c>
      <c r="BH112" s="225">
        <f>IF(N112="sníž. přenesená",J112,0)</f>
        <v>0</v>
      </c>
      <c r="BI112" s="225">
        <f>IF(N112="nulová",J112,0)</f>
        <v>0</v>
      </c>
      <c r="BJ112" s="18" t="s">
        <v>79</v>
      </c>
      <c r="BK112" s="225">
        <f>ROUND(I112*H112,2)</f>
        <v>0</v>
      </c>
      <c r="BL112" s="18" t="s">
        <v>164</v>
      </c>
      <c r="BM112" s="224" t="s">
        <v>203</v>
      </c>
    </row>
    <row r="113" spans="1:65" s="2" customFormat="1" ht="12">
      <c r="A113" s="39"/>
      <c r="B113" s="40"/>
      <c r="C113" s="213" t="s">
        <v>204</v>
      </c>
      <c r="D113" s="213" t="s">
        <v>159</v>
      </c>
      <c r="E113" s="214" t="s">
        <v>205</v>
      </c>
      <c r="F113" s="215" t="s">
        <v>206</v>
      </c>
      <c r="G113" s="216" t="s">
        <v>207</v>
      </c>
      <c r="H113" s="217">
        <v>40</v>
      </c>
      <c r="I113" s="218"/>
      <c r="J113" s="219">
        <f>ROUND(I113*H113,2)</f>
        <v>0</v>
      </c>
      <c r="K113" s="215" t="s">
        <v>163</v>
      </c>
      <c r="L113" s="45"/>
      <c r="M113" s="220" t="s">
        <v>19</v>
      </c>
      <c r="N113" s="221" t="s">
        <v>43</v>
      </c>
      <c r="O113" s="85"/>
      <c r="P113" s="222">
        <f>O113*H113</f>
        <v>0</v>
      </c>
      <c r="Q113" s="222">
        <v>0</v>
      </c>
      <c r="R113" s="222">
        <f>Q113*H113</f>
        <v>0</v>
      </c>
      <c r="S113" s="222">
        <v>0.002</v>
      </c>
      <c r="T113" s="223">
        <f>S113*H113</f>
        <v>0.08</v>
      </c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R113" s="224" t="s">
        <v>164</v>
      </c>
      <c r="AT113" s="224" t="s">
        <v>159</v>
      </c>
      <c r="AU113" s="224" t="s">
        <v>81</v>
      </c>
      <c r="AY113" s="18" t="s">
        <v>156</v>
      </c>
      <c r="BE113" s="225">
        <f>IF(N113="základní",J113,0)</f>
        <v>0</v>
      </c>
      <c r="BF113" s="225">
        <f>IF(N113="snížená",J113,0)</f>
        <v>0</v>
      </c>
      <c r="BG113" s="225">
        <f>IF(N113="zákl. přenesená",J113,0)</f>
        <v>0</v>
      </c>
      <c r="BH113" s="225">
        <f>IF(N113="sníž. přenesená",J113,0)</f>
        <v>0</v>
      </c>
      <c r="BI113" s="225">
        <f>IF(N113="nulová",J113,0)</f>
        <v>0</v>
      </c>
      <c r="BJ113" s="18" t="s">
        <v>79</v>
      </c>
      <c r="BK113" s="225">
        <f>ROUND(I113*H113,2)</f>
        <v>0</v>
      </c>
      <c r="BL113" s="18" t="s">
        <v>164</v>
      </c>
      <c r="BM113" s="224" t="s">
        <v>208</v>
      </c>
    </row>
    <row r="114" spans="1:65" s="2" customFormat="1" ht="12">
      <c r="A114" s="39"/>
      <c r="B114" s="40"/>
      <c r="C114" s="213" t="s">
        <v>209</v>
      </c>
      <c r="D114" s="213" t="s">
        <v>159</v>
      </c>
      <c r="E114" s="214" t="s">
        <v>210</v>
      </c>
      <c r="F114" s="215" t="s">
        <v>211</v>
      </c>
      <c r="G114" s="216" t="s">
        <v>207</v>
      </c>
      <c r="H114" s="217">
        <v>5</v>
      </c>
      <c r="I114" s="218"/>
      <c r="J114" s="219">
        <f>ROUND(I114*H114,2)</f>
        <v>0</v>
      </c>
      <c r="K114" s="215" t="s">
        <v>163</v>
      </c>
      <c r="L114" s="45"/>
      <c r="M114" s="220" t="s">
        <v>19</v>
      </c>
      <c r="N114" s="221" t="s">
        <v>43</v>
      </c>
      <c r="O114" s="85"/>
      <c r="P114" s="222">
        <f>O114*H114</f>
        <v>0</v>
      </c>
      <c r="Q114" s="222">
        <v>0</v>
      </c>
      <c r="R114" s="222">
        <f>Q114*H114</f>
        <v>0</v>
      </c>
      <c r="S114" s="222">
        <v>0.011</v>
      </c>
      <c r="T114" s="223">
        <f>S114*H114</f>
        <v>0.05499999999999999</v>
      </c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R114" s="224" t="s">
        <v>164</v>
      </c>
      <c r="AT114" s="224" t="s">
        <v>159</v>
      </c>
      <c r="AU114" s="224" t="s">
        <v>81</v>
      </c>
      <c r="AY114" s="18" t="s">
        <v>156</v>
      </c>
      <c r="BE114" s="225">
        <f>IF(N114="základní",J114,0)</f>
        <v>0</v>
      </c>
      <c r="BF114" s="225">
        <f>IF(N114="snížená",J114,0)</f>
        <v>0</v>
      </c>
      <c r="BG114" s="225">
        <f>IF(N114="zákl. přenesená",J114,0)</f>
        <v>0</v>
      </c>
      <c r="BH114" s="225">
        <f>IF(N114="sníž. přenesená",J114,0)</f>
        <v>0</v>
      </c>
      <c r="BI114" s="225">
        <f>IF(N114="nulová",J114,0)</f>
        <v>0</v>
      </c>
      <c r="BJ114" s="18" t="s">
        <v>79</v>
      </c>
      <c r="BK114" s="225">
        <f>ROUND(I114*H114,2)</f>
        <v>0</v>
      </c>
      <c r="BL114" s="18" t="s">
        <v>164</v>
      </c>
      <c r="BM114" s="224" t="s">
        <v>212</v>
      </c>
    </row>
    <row r="115" spans="1:65" s="2" customFormat="1" ht="12">
      <c r="A115" s="39"/>
      <c r="B115" s="40"/>
      <c r="C115" s="213" t="s">
        <v>168</v>
      </c>
      <c r="D115" s="213" t="s">
        <v>159</v>
      </c>
      <c r="E115" s="214" t="s">
        <v>213</v>
      </c>
      <c r="F115" s="215" t="s">
        <v>214</v>
      </c>
      <c r="G115" s="216" t="s">
        <v>207</v>
      </c>
      <c r="H115" s="217">
        <v>25</v>
      </c>
      <c r="I115" s="218"/>
      <c r="J115" s="219">
        <f>ROUND(I115*H115,2)</f>
        <v>0</v>
      </c>
      <c r="K115" s="215" t="s">
        <v>163</v>
      </c>
      <c r="L115" s="45"/>
      <c r="M115" s="220" t="s">
        <v>19</v>
      </c>
      <c r="N115" s="221" t="s">
        <v>43</v>
      </c>
      <c r="O115" s="85"/>
      <c r="P115" s="222">
        <f>O115*H115</f>
        <v>0</v>
      </c>
      <c r="Q115" s="222">
        <v>0</v>
      </c>
      <c r="R115" s="222">
        <f>Q115*H115</f>
        <v>0</v>
      </c>
      <c r="S115" s="222">
        <v>0.002</v>
      </c>
      <c r="T115" s="223">
        <f>S115*H115</f>
        <v>0.05</v>
      </c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R115" s="224" t="s">
        <v>164</v>
      </c>
      <c r="AT115" s="224" t="s">
        <v>159</v>
      </c>
      <c r="AU115" s="224" t="s">
        <v>81</v>
      </c>
      <c r="AY115" s="18" t="s">
        <v>156</v>
      </c>
      <c r="BE115" s="225">
        <f>IF(N115="základní",J115,0)</f>
        <v>0</v>
      </c>
      <c r="BF115" s="225">
        <f>IF(N115="snížená",J115,0)</f>
        <v>0</v>
      </c>
      <c r="BG115" s="225">
        <f>IF(N115="zákl. přenesená",J115,0)</f>
        <v>0</v>
      </c>
      <c r="BH115" s="225">
        <f>IF(N115="sníž. přenesená",J115,0)</f>
        <v>0</v>
      </c>
      <c r="BI115" s="225">
        <f>IF(N115="nulová",J115,0)</f>
        <v>0</v>
      </c>
      <c r="BJ115" s="18" t="s">
        <v>79</v>
      </c>
      <c r="BK115" s="225">
        <f>ROUND(I115*H115,2)</f>
        <v>0</v>
      </c>
      <c r="BL115" s="18" t="s">
        <v>164</v>
      </c>
      <c r="BM115" s="224" t="s">
        <v>215</v>
      </c>
    </row>
    <row r="116" spans="1:65" s="2" customFormat="1" ht="12">
      <c r="A116" s="39"/>
      <c r="B116" s="40"/>
      <c r="C116" s="213" t="s">
        <v>8</v>
      </c>
      <c r="D116" s="213" t="s">
        <v>159</v>
      </c>
      <c r="E116" s="214" t="s">
        <v>216</v>
      </c>
      <c r="F116" s="215" t="s">
        <v>217</v>
      </c>
      <c r="G116" s="216" t="s">
        <v>207</v>
      </c>
      <c r="H116" s="217">
        <v>2</v>
      </c>
      <c r="I116" s="218"/>
      <c r="J116" s="219">
        <f>ROUND(I116*H116,2)</f>
        <v>0</v>
      </c>
      <c r="K116" s="215" t="s">
        <v>163</v>
      </c>
      <c r="L116" s="45"/>
      <c r="M116" s="220" t="s">
        <v>19</v>
      </c>
      <c r="N116" s="221" t="s">
        <v>43</v>
      </c>
      <c r="O116" s="85"/>
      <c r="P116" s="222">
        <f>O116*H116</f>
        <v>0</v>
      </c>
      <c r="Q116" s="222">
        <v>2E-05</v>
      </c>
      <c r="R116" s="222">
        <f>Q116*H116</f>
        <v>4E-05</v>
      </c>
      <c r="S116" s="222">
        <v>0.001</v>
      </c>
      <c r="T116" s="223">
        <f>S116*H116</f>
        <v>0.002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24" t="s">
        <v>164</v>
      </c>
      <c r="AT116" s="224" t="s">
        <v>159</v>
      </c>
      <c r="AU116" s="224" t="s">
        <v>81</v>
      </c>
      <c r="AY116" s="18" t="s">
        <v>156</v>
      </c>
      <c r="BE116" s="225">
        <f>IF(N116="základní",J116,0)</f>
        <v>0</v>
      </c>
      <c r="BF116" s="225">
        <f>IF(N116="snížená",J116,0)</f>
        <v>0</v>
      </c>
      <c r="BG116" s="225">
        <f>IF(N116="zákl. přenesená",J116,0)</f>
        <v>0</v>
      </c>
      <c r="BH116" s="225">
        <f>IF(N116="sníž. přenesená",J116,0)</f>
        <v>0</v>
      </c>
      <c r="BI116" s="225">
        <f>IF(N116="nulová",J116,0)</f>
        <v>0</v>
      </c>
      <c r="BJ116" s="18" t="s">
        <v>79</v>
      </c>
      <c r="BK116" s="225">
        <f>ROUND(I116*H116,2)</f>
        <v>0</v>
      </c>
      <c r="BL116" s="18" t="s">
        <v>164</v>
      </c>
      <c r="BM116" s="224" t="s">
        <v>218</v>
      </c>
    </row>
    <row r="117" spans="1:65" s="2" customFormat="1" ht="12">
      <c r="A117" s="39"/>
      <c r="B117" s="40"/>
      <c r="C117" s="213" t="s">
        <v>219</v>
      </c>
      <c r="D117" s="213" t="s">
        <v>159</v>
      </c>
      <c r="E117" s="214" t="s">
        <v>220</v>
      </c>
      <c r="F117" s="215" t="s">
        <v>221</v>
      </c>
      <c r="G117" s="216" t="s">
        <v>207</v>
      </c>
      <c r="H117" s="217">
        <v>15</v>
      </c>
      <c r="I117" s="218"/>
      <c r="J117" s="219">
        <f>ROUND(I117*H117,2)</f>
        <v>0</v>
      </c>
      <c r="K117" s="215" t="s">
        <v>163</v>
      </c>
      <c r="L117" s="45"/>
      <c r="M117" s="220" t="s">
        <v>19</v>
      </c>
      <c r="N117" s="221" t="s">
        <v>43</v>
      </c>
      <c r="O117" s="85"/>
      <c r="P117" s="222">
        <f>O117*H117</f>
        <v>0</v>
      </c>
      <c r="Q117" s="222">
        <v>0</v>
      </c>
      <c r="R117" s="222">
        <f>Q117*H117</f>
        <v>0</v>
      </c>
      <c r="S117" s="222">
        <v>0</v>
      </c>
      <c r="T117" s="223">
        <f>S117*H117</f>
        <v>0</v>
      </c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R117" s="224" t="s">
        <v>164</v>
      </c>
      <c r="AT117" s="224" t="s">
        <v>159</v>
      </c>
      <c r="AU117" s="224" t="s">
        <v>81</v>
      </c>
      <c r="AY117" s="18" t="s">
        <v>156</v>
      </c>
      <c r="BE117" s="225">
        <f>IF(N117="základní",J117,0)</f>
        <v>0</v>
      </c>
      <c r="BF117" s="225">
        <f>IF(N117="snížená",J117,0)</f>
        <v>0</v>
      </c>
      <c r="BG117" s="225">
        <f>IF(N117="zákl. přenesená",J117,0)</f>
        <v>0</v>
      </c>
      <c r="BH117" s="225">
        <f>IF(N117="sníž. přenesená",J117,0)</f>
        <v>0</v>
      </c>
      <c r="BI117" s="225">
        <f>IF(N117="nulová",J117,0)</f>
        <v>0</v>
      </c>
      <c r="BJ117" s="18" t="s">
        <v>79</v>
      </c>
      <c r="BK117" s="225">
        <f>ROUND(I117*H117,2)</f>
        <v>0</v>
      </c>
      <c r="BL117" s="18" t="s">
        <v>164</v>
      </c>
      <c r="BM117" s="224" t="s">
        <v>222</v>
      </c>
    </row>
    <row r="118" spans="1:65" s="2" customFormat="1" ht="44.25" customHeight="1">
      <c r="A118" s="39"/>
      <c r="B118" s="40"/>
      <c r="C118" s="213" t="s">
        <v>223</v>
      </c>
      <c r="D118" s="213" t="s">
        <v>159</v>
      </c>
      <c r="E118" s="214" t="s">
        <v>224</v>
      </c>
      <c r="F118" s="215" t="s">
        <v>225</v>
      </c>
      <c r="G118" s="216" t="s">
        <v>226</v>
      </c>
      <c r="H118" s="217">
        <v>1</v>
      </c>
      <c r="I118" s="218"/>
      <c r="J118" s="219">
        <f>ROUND(I118*H118,2)</f>
        <v>0</v>
      </c>
      <c r="K118" s="215" t="s">
        <v>19</v>
      </c>
      <c r="L118" s="45"/>
      <c r="M118" s="220" t="s">
        <v>19</v>
      </c>
      <c r="N118" s="221" t="s">
        <v>43</v>
      </c>
      <c r="O118" s="85"/>
      <c r="P118" s="222">
        <f>O118*H118</f>
        <v>0</v>
      </c>
      <c r="Q118" s="222">
        <v>0</v>
      </c>
      <c r="R118" s="222">
        <f>Q118*H118</f>
        <v>0</v>
      </c>
      <c r="S118" s="222">
        <v>0</v>
      </c>
      <c r="T118" s="223">
        <f>S118*H118</f>
        <v>0</v>
      </c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R118" s="224" t="s">
        <v>164</v>
      </c>
      <c r="AT118" s="224" t="s">
        <v>159</v>
      </c>
      <c r="AU118" s="224" t="s">
        <v>81</v>
      </c>
      <c r="AY118" s="18" t="s">
        <v>156</v>
      </c>
      <c r="BE118" s="225">
        <f>IF(N118="základní",J118,0)</f>
        <v>0</v>
      </c>
      <c r="BF118" s="225">
        <f>IF(N118="snížená",J118,0)</f>
        <v>0</v>
      </c>
      <c r="BG118" s="225">
        <f>IF(N118="zákl. přenesená",J118,0)</f>
        <v>0</v>
      </c>
      <c r="BH118" s="225">
        <f>IF(N118="sníž. přenesená",J118,0)</f>
        <v>0</v>
      </c>
      <c r="BI118" s="225">
        <f>IF(N118="nulová",J118,0)</f>
        <v>0</v>
      </c>
      <c r="BJ118" s="18" t="s">
        <v>79</v>
      </c>
      <c r="BK118" s="225">
        <f>ROUND(I118*H118,2)</f>
        <v>0</v>
      </c>
      <c r="BL118" s="18" t="s">
        <v>164</v>
      </c>
      <c r="BM118" s="224" t="s">
        <v>227</v>
      </c>
    </row>
    <row r="119" spans="1:63" s="12" customFormat="1" ht="22.8" customHeight="1">
      <c r="A119" s="12"/>
      <c r="B119" s="197"/>
      <c r="C119" s="198"/>
      <c r="D119" s="199" t="s">
        <v>71</v>
      </c>
      <c r="E119" s="211" t="s">
        <v>228</v>
      </c>
      <c r="F119" s="211" t="s">
        <v>229</v>
      </c>
      <c r="G119" s="198"/>
      <c r="H119" s="198"/>
      <c r="I119" s="201"/>
      <c r="J119" s="212">
        <f>BK119</f>
        <v>0</v>
      </c>
      <c r="K119" s="198"/>
      <c r="L119" s="203"/>
      <c r="M119" s="204"/>
      <c r="N119" s="205"/>
      <c r="O119" s="205"/>
      <c r="P119" s="206">
        <f>SUM(P120:P124)</f>
        <v>0</v>
      </c>
      <c r="Q119" s="205"/>
      <c r="R119" s="206">
        <f>SUM(R120:R124)</f>
        <v>0</v>
      </c>
      <c r="S119" s="205"/>
      <c r="T119" s="207">
        <f>SUM(T120:T124)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208" t="s">
        <v>79</v>
      </c>
      <c r="AT119" s="209" t="s">
        <v>71</v>
      </c>
      <c r="AU119" s="209" t="s">
        <v>79</v>
      </c>
      <c r="AY119" s="208" t="s">
        <v>156</v>
      </c>
      <c r="BK119" s="210">
        <f>SUM(BK120:BK124)</f>
        <v>0</v>
      </c>
    </row>
    <row r="120" spans="1:65" s="2" customFormat="1" ht="12">
      <c r="A120" s="39"/>
      <c r="B120" s="40"/>
      <c r="C120" s="213" t="s">
        <v>230</v>
      </c>
      <c r="D120" s="213" t="s">
        <v>159</v>
      </c>
      <c r="E120" s="214" t="s">
        <v>231</v>
      </c>
      <c r="F120" s="215" t="s">
        <v>232</v>
      </c>
      <c r="G120" s="216" t="s">
        <v>233</v>
      </c>
      <c r="H120" s="217">
        <v>0.187</v>
      </c>
      <c r="I120" s="218"/>
      <c r="J120" s="219">
        <f>ROUND(I120*H120,2)</f>
        <v>0</v>
      </c>
      <c r="K120" s="215" t="s">
        <v>163</v>
      </c>
      <c r="L120" s="45"/>
      <c r="M120" s="220" t="s">
        <v>19</v>
      </c>
      <c r="N120" s="221" t="s">
        <v>43</v>
      </c>
      <c r="O120" s="85"/>
      <c r="P120" s="222">
        <f>O120*H120</f>
        <v>0</v>
      </c>
      <c r="Q120" s="222">
        <v>0</v>
      </c>
      <c r="R120" s="222">
        <f>Q120*H120</f>
        <v>0</v>
      </c>
      <c r="S120" s="222">
        <v>0</v>
      </c>
      <c r="T120" s="223">
        <f>S120*H120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R120" s="224" t="s">
        <v>164</v>
      </c>
      <c r="AT120" s="224" t="s">
        <v>159</v>
      </c>
      <c r="AU120" s="224" t="s">
        <v>81</v>
      </c>
      <c r="AY120" s="18" t="s">
        <v>156</v>
      </c>
      <c r="BE120" s="225">
        <f>IF(N120="základní",J120,0)</f>
        <v>0</v>
      </c>
      <c r="BF120" s="225">
        <f>IF(N120="snížená",J120,0)</f>
        <v>0</v>
      </c>
      <c r="BG120" s="225">
        <f>IF(N120="zákl. přenesená",J120,0)</f>
        <v>0</v>
      </c>
      <c r="BH120" s="225">
        <f>IF(N120="sníž. přenesená",J120,0)</f>
        <v>0</v>
      </c>
      <c r="BI120" s="225">
        <f>IF(N120="nulová",J120,0)</f>
        <v>0</v>
      </c>
      <c r="BJ120" s="18" t="s">
        <v>79</v>
      </c>
      <c r="BK120" s="225">
        <f>ROUND(I120*H120,2)</f>
        <v>0</v>
      </c>
      <c r="BL120" s="18" t="s">
        <v>164</v>
      </c>
      <c r="BM120" s="224" t="s">
        <v>234</v>
      </c>
    </row>
    <row r="121" spans="1:65" s="2" customFormat="1" ht="12">
      <c r="A121" s="39"/>
      <c r="B121" s="40"/>
      <c r="C121" s="213" t="s">
        <v>235</v>
      </c>
      <c r="D121" s="213" t="s">
        <v>159</v>
      </c>
      <c r="E121" s="214" t="s">
        <v>236</v>
      </c>
      <c r="F121" s="215" t="s">
        <v>237</v>
      </c>
      <c r="G121" s="216" t="s">
        <v>233</v>
      </c>
      <c r="H121" s="217">
        <v>0.187</v>
      </c>
      <c r="I121" s="218"/>
      <c r="J121" s="219">
        <f>ROUND(I121*H121,2)</f>
        <v>0</v>
      </c>
      <c r="K121" s="215" t="s">
        <v>163</v>
      </c>
      <c r="L121" s="45"/>
      <c r="M121" s="220" t="s">
        <v>19</v>
      </c>
      <c r="N121" s="221" t="s">
        <v>43</v>
      </c>
      <c r="O121" s="85"/>
      <c r="P121" s="222">
        <f>O121*H121</f>
        <v>0</v>
      </c>
      <c r="Q121" s="222">
        <v>0</v>
      </c>
      <c r="R121" s="222">
        <f>Q121*H121</f>
        <v>0</v>
      </c>
      <c r="S121" s="222">
        <v>0</v>
      </c>
      <c r="T121" s="223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24" t="s">
        <v>164</v>
      </c>
      <c r="AT121" s="224" t="s">
        <v>159</v>
      </c>
      <c r="AU121" s="224" t="s">
        <v>81</v>
      </c>
      <c r="AY121" s="18" t="s">
        <v>156</v>
      </c>
      <c r="BE121" s="225">
        <f>IF(N121="základní",J121,0)</f>
        <v>0</v>
      </c>
      <c r="BF121" s="225">
        <f>IF(N121="snížená",J121,0)</f>
        <v>0</v>
      </c>
      <c r="BG121" s="225">
        <f>IF(N121="zákl. přenesená",J121,0)</f>
        <v>0</v>
      </c>
      <c r="BH121" s="225">
        <f>IF(N121="sníž. přenesená",J121,0)</f>
        <v>0</v>
      </c>
      <c r="BI121" s="225">
        <f>IF(N121="nulová",J121,0)</f>
        <v>0</v>
      </c>
      <c r="BJ121" s="18" t="s">
        <v>79</v>
      </c>
      <c r="BK121" s="225">
        <f>ROUND(I121*H121,2)</f>
        <v>0</v>
      </c>
      <c r="BL121" s="18" t="s">
        <v>164</v>
      </c>
      <c r="BM121" s="224" t="s">
        <v>238</v>
      </c>
    </row>
    <row r="122" spans="1:65" s="2" customFormat="1" ht="33" customHeight="1">
      <c r="A122" s="39"/>
      <c r="B122" s="40"/>
      <c r="C122" s="213" t="s">
        <v>239</v>
      </c>
      <c r="D122" s="213" t="s">
        <v>159</v>
      </c>
      <c r="E122" s="214" t="s">
        <v>240</v>
      </c>
      <c r="F122" s="215" t="s">
        <v>241</v>
      </c>
      <c r="G122" s="216" t="s">
        <v>233</v>
      </c>
      <c r="H122" s="217">
        <v>0.187</v>
      </c>
      <c r="I122" s="218"/>
      <c r="J122" s="219">
        <f>ROUND(I122*H122,2)</f>
        <v>0</v>
      </c>
      <c r="K122" s="215" t="s">
        <v>163</v>
      </c>
      <c r="L122" s="45"/>
      <c r="M122" s="220" t="s">
        <v>19</v>
      </c>
      <c r="N122" s="221" t="s">
        <v>43</v>
      </c>
      <c r="O122" s="85"/>
      <c r="P122" s="222">
        <f>O122*H122</f>
        <v>0</v>
      </c>
      <c r="Q122" s="222">
        <v>0</v>
      </c>
      <c r="R122" s="222">
        <f>Q122*H122</f>
        <v>0</v>
      </c>
      <c r="S122" s="222">
        <v>0</v>
      </c>
      <c r="T122" s="223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24" t="s">
        <v>164</v>
      </c>
      <c r="AT122" s="224" t="s">
        <v>159</v>
      </c>
      <c r="AU122" s="224" t="s">
        <v>81</v>
      </c>
      <c r="AY122" s="18" t="s">
        <v>156</v>
      </c>
      <c r="BE122" s="225">
        <f>IF(N122="základní",J122,0)</f>
        <v>0</v>
      </c>
      <c r="BF122" s="225">
        <f>IF(N122="snížená",J122,0)</f>
        <v>0</v>
      </c>
      <c r="BG122" s="225">
        <f>IF(N122="zákl. přenesená",J122,0)</f>
        <v>0</v>
      </c>
      <c r="BH122" s="225">
        <f>IF(N122="sníž. přenesená",J122,0)</f>
        <v>0</v>
      </c>
      <c r="BI122" s="225">
        <f>IF(N122="nulová",J122,0)</f>
        <v>0</v>
      </c>
      <c r="BJ122" s="18" t="s">
        <v>79</v>
      </c>
      <c r="BK122" s="225">
        <f>ROUND(I122*H122,2)</f>
        <v>0</v>
      </c>
      <c r="BL122" s="18" t="s">
        <v>164</v>
      </c>
      <c r="BM122" s="224" t="s">
        <v>242</v>
      </c>
    </row>
    <row r="123" spans="1:65" s="2" customFormat="1" ht="44.25" customHeight="1">
      <c r="A123" s="39"/>
      <c r="B123" s="40"/>
      <c r="C123" s="213" t="s">
        <v>7</v>
      </c>
      <c r="D123" s="213" t="s">
        <v>159</v>
      </c>
      <c r="E123" s="214" t="s">
        <v>243</v>
      </c>
      <c r="F123" s="215" t="s">
        <v>244</v>
      </c>
      <c r="G123" s="216" t="s">
        <v>233</v>
      </c>
      <c r="H123" s="217">
        <v>3.74</v>
      </c>
      <c r="I123" s="218"/>
      <c r="J123" s="219">
        <f>ROUND(I123*H123,2)</f>
        <v>0</v>
      </c>
      <c r="K123" s="215" t="s">
        <v>163</v>
      </c>
      <c r="L123" s="45"/>
      <c r="M123" s="220" t="s">
        <v>19</v>
      </c>
      <c r="N123" s="221" t="s">
        <v>43</v>
      </c>
      <c r="O123" s="85"/>
      <c r="P123" s="222">
        <f>O123*H123</f>
        <v>0</v>
      </c>
      <c r="Q123" s="222">
        <v>0</v>
      </c>
      <c r="R123" s="222">
        <f>Q123*H123</f>
        <v>0</v>
      </c>
      <c r="S123" s="222">
        <v>0</v>
      </c>
      <c r="T123" s="223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24" t="s">
        <v>164</v>
      </c>
      <c r="AT123" s="224" t="s">
        <v>159</v>
      </c>
      <c r="AU123" s="224" t="s">
        <v>81</v>
      </c>
      <c r="AY123" s="18" t="s">
        <v>156</v>
      </c>
      <c r="BE123" s="225">
        <f>IF(N123="základní",J123,0)</f>
        <v>0</v>
      </c>
      <c r="BF123" s="225">
        <f>IF(N123="snížená",J123,0)</f>
        <v>0</v>
      </c>
      <c r="BG123" s="225">
        <f>IF(N123="zákl. přenesená",J123,0)</f>
        <v>0</v>
      </c>
      <c r="BH123" s="225">
        <f>IF(N123="sníž. přenesená",J123,0)</f>
        <v>0</v>
      </c>
      <c r="BI123" s="225">
        <f>IF(N123="nulová",J123,0)</f>
        <v>0</v>
      </c>
      <c r="BJ123" s="18" t="s">
        <v>79</v>
      </c>
      <c r="BK123" s="225">
        <f>ROUND(I123*H123,2)</f>
        <v>0</v>
      </c>
      <c r="BL123" s="18" t="s">
        <v>164</v>
      </c>
      <c r="BM123" s="224" t="s">
        <v>245</v>
      </c>
    </row>
    <row r="124" spans="1:65" s="2" customFormat="1" ht="12">
      <c r="A124" s="39"/>
      <c r="B124" s="40"/>
      <c r="C124" s="213" t="s">
        <v>173</v>
      </c>
      <c r="D124" s="213" t="s">
        <v>159</v>
      </c>
      <c r="E124" s="214" t="s">
        <v>246</v>
      </c>
      <c r="F124" s="215" t="s">
        <v>247</v>
      </c>
      <c r="G124" s="216" t="s">
        <v>233</v>
      </c>
      <c r="H124" s="217">
        <v>0.187</v>
      </c>
      <c r="I124" s="218"/>
      <c r="J124" s="219">
        <f>ROUND(I124*H124,2)</f>
        <v>0</v>
      </c>
      <c r="K124" s="215" t="s">
        <v>19</v>
      </c>
      <c r="L124" s="45"/>
      <c r="M124" s="220" t="s">
        <v>19</v>
      </c>
      <c r="N124" s="221" t="s">
        <v>43</v>
      </c>
      <c r="O124" s="85"/>
      <c r="P124" s="222">
        <f>O124*H124</f>
        <v>0</v>
      </c>
      <c r="Q124" s="222">
        <v>0</v>
      </c>
      <c r="R124" s="222">
        <f>Q124*H124</f>
        <v>0</v>
      </c>
      <c r="S124" s="222">
        <v>0</v>
      </c>
      <c r="T124" s="223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24" t="s">
        <v>164</v>
      </c>
      <c r="AT124" s="224" t="s">
        <v>159</v>
      </c>
      <c r="AU124" s="224" t="s">
        <v>81</v>
      </c>
      <c r="AY124" s="18" t="s">
        <v>156</v>
      </c>
      <c r="BE124" s="225">
        <f>IF(N124="základní",J124,0)</f>
        <v>0</v>
      </c>
      <c r="BF124" s="225">
        <f>IF(N124="snížená",J124,0)</f>
        <v>0</v>
      </c>
      <c r="BG124" s="225">
        <f>IF(N124="zákl. přenesená",J124,0)</f>
        <v>0</v>
      </c>
      <c r="BH124" s="225">
        <f>IF(N124="sníž. přenesená",J124,0)</f>
        <v>0</v>
      </c>
      <c r="BI124" s="225">
        <f>IF(N124="nulová",J124,0)</f>
        <v>0</v>
      </c>
      <c r="BJ124" s="18" t="s">
        <v>79</v>
      </c>
      <c r="BK124" s="225">
        <f>ROUND(I124*H124,2)</f>
        <v>0</v>
      </c>
      <c r="BL124" s="18" t="s">
        <v>164</v>
      </c>
      <c r="BM124" s="224" t="s">
        <v>248</v>
      </c>
    </row>
    <row r="125" spans="1:63" s="12" customFormat="1" ht="22.8" customHeight="1">
      <c r="A125" s="12"/>
      <c r="B125" s="197"/>
      <c r="C125" s="198"/>
      <c r="D125" s="199" t="s">
        <v>71</v>
      </c>
      <c r="E125" s="211" t="s">
        <v>249</v>
      </c>
      <c r="F125" s="211" t="s">
        <v>250</v>
      </c>
      <c r="G125" s="198"/>
      <c r="H125" s="198"/>
      <c r="I125" s="201"/>
      <c r="J125" s="212">
        <f>BK125</f>
        <v>0</v>
      </c>
      <c r="K125" s="198"/>
      <c r="L125" s="203"/>
      <c r="M125" s="204"/>
      <c r="N125" s="205"/>
      <c r="O125" s="205"/>
      <c r="P125" s="206">
        <f>P126</f>
        <v>0</v>
      </c>
      <c r="Q125" s="205"/>
      <c r="R125" s="206">
        <f>R126</f>
        <v>0</v>
      </c>
      <c r="S125" s="205"/>
      <c r="T125" s="207">
        <f>T126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08" t="s">
        <v>79</v>
      </c>
      <c r="AT125" s="209" t="s">
        <v>71</v>
      </c>
      <c r="AU125" s="209" t="s">
        <v>79</v>
      </c>
      <c r="AY125" s="208" t="s">
        <v>156</v>
      </c>
      <c r="BK125" s="210">
        <f>BK126</f>
        <v>0</v>
      </c>
    </row>
    <row r="126" spans="1:65" s="2" customFormat="1" ht="55.5" customHeight="1">
      <c r="A126" s="39"/>
      <c r="B126" s="40"/>
      <c r="C126" s="213" t="s">
        <v>251</v>
      </c>
      <c r="D126" s="213" t="s">
        <v>159</v>
      </c>
      <c r="E126" s="214" t="s">
        <v>252</v>
      </c>
      <c r="F126" s="215" t="s">
        <v>253</v>
      </c>
      <c r="G126" s="216" t="s">
        <v>233</v>
      </c>
      <c r="H126" s="217">
        <v>2</v>
      </c>
      <c r="I126" s="218"/>
      <c r="J126" s="219">
        <f>ROUND(I126*H126,2)</f>
        <v>0</v>
      </c>
      <c r="K126" s="215" t="s">
        <v>163</v>
      </c>
      <c r="L126" s="45"/>
      <c r="M126" s="220" t="s">
        <v>19</v>
      </c>
      <c r="N126" s="221" t="s">
        <v>43</v>
      </c>
      <c r="O126" s="85"/>
      <c r="P126" s="222">
        <f>O126*H126</f>
        <v>0</v>
      </c>
      <c r="Q126" s="222">
        <v>0</v>
      </c>
      <c r="R126" s="222">
        <f>Q126*H126</f>
        <v>0</v>
      </c>
      <c r="S126" s="222">
        <v>0</v>
      </c>
      <c r="T126" s="223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24" t="s">
        <v>164</v>
      </c>
      <c r="AT126" s="224" t="s">
        <v>159</v>
      </c>
      <c r="AU126" s="224" t="s">
        <v>81</v>
      </c>
      <c r="AY126" s="18" t="s">
        <v>156</v>
      </c>
      <c r="BE126" s="225">
        <f>IF(N126="základní",J126,0)</f>
        <v>0</v>
      </c>
      <c r="BF126" s="225">
        <f>IF(N126="snížená",J126,0)</f>
        <v>0</v>
      </c>
      <c r="BG126" s="225">
        <f>IF(N126="zákl. přenesená",J126,0)</f>
        <v>0</v>
      </c>
      <c r="BH126" s="225">
        <f>IF(N126="sníž. přenesená",J126,0)</f>
        <v>0</v>
      </c>
      <c r="BI126" s="225">
        <f>IF(N126="nulová",J126,0)</f>
        <v>0</v>
      </c>
      <c r="BJ126" s="18" t="s">
        <v>79</v>
      </c>
      <c r="BK126" s="225">
        <f>ROUND(I126*H126,2)</f>
        <v>0</v>
      </c>
      <c r="BL126" s="18" t="s">
        <v>164</v>
      </c>
      <c r="BM126" s="224" t="s">
        <v>254</v>
      </c>
    </row>
    <row r="127" spans="1:63" s="12" customFormat="1" ht="25.9" customHeight="1">
      <c r="A127" s="12"/>
      <c r="B127" s="197"/>
      <c r="C127" s="198"/>
      <c r="D127" s="199" t="s">
        <v>71</v>
      </c>
      <c r="E127" s="200" t="s">
        <v>255</v>
      </c>
      <c r="F127" s="200" t="s">
        <v>256</v>
      </c>
      <c r="G127" s="198"/>
      <c r="H127" s="198"/>
      <c r="I127" s="201"/>
      <c r="J127" s="202">
        <f>BK127</f>
        <v>0</v>
      </c>
      <c r="K127" s="198"/>
      <c r="L127" s="203"/>
      <c r="M127" s="204"/>
      <c r="N127" s="205"/>
      <c r="O127" s="205"/>
      <c r="P127" s="206">
        <f>P128+P134+P150+P159</f>
        <v>0</v>
      </c>
      <c r="Q127" s="205"/>
      <c r="R127" s="206">
        <f>R128+R134+R150+R159</f>
        <v>1.6215600000000001</v>
      </c>
      <c r="S127" s="205"/>
      <c r="T127" s="207">
        <f>T128+T134+T150+T159</f>
        <v>0.53863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08" t="s">
        <v>81</v>
      </c>
      <c r="AT127" s="209" t="s">
        <v>71</v>
      </c>
      <c r="AU127" s="209" t="s">
        <v>72</v>
      </c>
      <c r="AY127" s="208" t="s">
        <v>156</v>
      </c>
      <c r="BK127" s="210">
        <f>BK128+BK134+BK150+BK159</f>
        <v>0</v>
      </c>
    </row>
    <row r="128" spans="1:63" s="12" customFormat="1" ht="22.8" customHeight="1">
      <c r="A128" s="12"/>
      <c r="B128" s="197"/>
      <c r="C128" s="198"/>
      <c r="D128" s="199" t="s">
        <v>71</v>
      </c>
      <c r="E128" s="211" t="s">
        <v>257</v>
      </c>
      <c r="F128" s="211" t="s">
        <v>258</v>
      </c>
      <c r="G128" s="198"/>
      <c r="H128" s="198"/>
      <c r="I128" s="201"/>
      <c r="J128" s="212">
        <f>BK128</f>
        <v>0</v>
      </c>
      <c r="K128" s="198"/>
      <c r="L128" s="203"/>
      <c r="M128" s="204"/>
      <c r="N128" s="205"/>
      <c r="O128" s="205"/>
      <c r="P128" s="206">
        <f>SUM(P129:P133)</f>
        <v>0</v>
      </c>
      <c r="Q128" s="205"/>
      <c r="R128" s="206">
        <f>SUM(R129:R133)</f>
        <v>0.00016</v>
      </c>
      <c r="S128" s="205"/>
      <c r="T128" s="207">
        <f>SUM(T129:T133)</f>
        <v>0.02102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08" t="s">
        <v>81</v>
      </c>
      <c r="AT128" s="209" t="s">
        <v>71</v>
      </c>
      <c r="AU128" s="209" t="s">
        <v>79</v>
      </c>
      <c r="AY128" s="208" t="s">
        <v>156</v>
      </c>
      <c r="BK128" s="210">
        <f>SUM(BK129:BK133)</f>
        <v>0</v>
      </c>
    </row>
    <row r="129" spans="1:65" s="2" customFormat="1" ht="12">
      <c r="A129" s="39"/>
      <c r="B129" s="40"/>
      <c r="C129" s="213" t="s">
        <v>176</v>
      </c>
      <c r="D129" s="213" t="s">
        <v>159</v>
      </c>
      <c r="E129" s="214" t="s">
        <v>958</v>
      </c>
      <c r="F129" s="215" t="s">
        <v>959</v>
      </c>
      <c r="G129" s="216" t="s">
        <v>172</v>
      </c>
      <c r="H129" s="217">
        <v>1</v>
      </c>
      <c r="I129" s="218"/>
      <c r="J129" s="219">
        <f>ROUND(I129*H129,2)</f>
        <v>0</v>
      </c>
      <c r="K129" s="215" t="s">
        <v>19</v>
      </c>
      <c r="L129" s="45"/>
      <c r="M129" s="220" t="s">
        <v>19</v>
      </c>
      <c r="N129" s="221" t="s">
        <v>43</v>
      </c>
      <c r="O129" s="85"/>
      <c r="P129" s="222">
        <f>O129*H129</f>
        <v>0</v>
      </c>
      <c r="Q129" s="222">
        <v>0</v>
      </c>
      <c r="R129" s="222">
        <f>Q129*H129</f>
        <v>0</v>
      </c>
      <c r="S129" s="222">
        <v>0</v>
      </c>
      <c r="T129" s="223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24" t="s">
        <v>219</v>
      </c>
      <c r="AT129" s="224" t="s">
        <v>159</v>
      </c>
      <c r="AU129" s="224" t="s">
        <v>81</v>
      </c>
      <c r="AY129" s="18" t="s">
        <v>156</v>
      </c>
      <c r="BE129" s="225">
        <f>IF(N129="základní",J129,0)</f>
        <v>0</v>
      </c>
      <c r="BF129" s="225">
        <f>IF(N129="snížená",J129,0)</f>
        <v>0</v>
      </c>
      <c r="BG129" s="225">
        <f>IF(N129="zákl. přenesená",J129,0)</f>
        <v>0</v>
      </c>
      <c r="BH129" s="225">
        <f>IF(N129="sníž. přenesená",J129,0)</f>
        <v>0</v>
      </c>
      <c r="BI129" s="225">
        <f>IF(N129="nulová",J129,0)</f>
        <v>0</v>
      </c>
      <c r="BJ129" s="18" t="s">
        <v>79</v>
      </c>
      <c r="BK129" s="225">
        <f>ROUND(I129*H129,2)</f>
        <v>0</v>
      </c>
      <c r="BL129" s="18" t="s">
        <v>219</v>
      </c>
      <c r="BM129" s="224" t="s">
        <v>261</v>
      </c>
    </row>
    <row r="130" spans="1:65" s="2" customFormat="1" ht="21.75" customHeight="1">
      <c r="A130" s="39"/>
      <c r="B130" s="40"/>
      <c r="C130" s="213" t="s">
        <v>262</v>
      </c>
      <c r="D130" s="213" t="s">
        <v>159</v>
      </c>
      <c r="E130" s="214" t="s">
        <v>270</v>
      </c>
      <c r="F130" s="215" t="s">
        <v>271</v>
      </c>
      <c r="G130" s="216" t="s">
        <v>226</v>
      </c>
      <c r="H130" s="217">
        <v>1</v>
      </c>
      <c r="I130" s="218"/>
      <c r="J130" s="219">
        <f>ROUND(I130*H130,2)</f>
        <v>0</v>
      </c>
      <c r="K130" s="215" t="s">
        <v>163</v>
      </c>
      <c r="L130" s="45"/>
      <c r="M130" s="220" t="s">
        <v>19</v>
      </c>
      <c r="N130" s="221" t="s">
        <v>43</v>
      </c>
      <c r="O130" s="85"/>
      <c r="P130" s="222">
        <f>O130*H130</f>
        <v>0</v>
      </c>
      <c r="Q130" s="222">
        <v>0</v>
      </c>
      <c r="R130" s="222">
        <f>Q130*H130</f>
        <v>0</v>
      </c>
      <c r="S130" s="222">
        <v>0.01946</v>
      </c>
      <c r="T130" s="223">
        <f>S130*H130</f>
        <v>0.01946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24" t="s">
        <v>219</v>
      </c>
      <c r="AT130" s="224" t="s">
        <v>159</v>
      </c>
      <c r="AU130" s="224" t="s">
        <v>81</v>
      </c>
      <c r="AY130" s="18" t="s">
        <v>156</v>
      </c>
      <c r="BE130" s="225">
        <f>IF(N130="základní",J130,0)</f>
        <v>0</v>
      </c>
      <c r="BF130" s="225">
        <f>IF(N130="snížená",J130,0)</f>
        <v>0</v>
      </c>
      <c r="BG130" s="225">
        <f>IF(N130="zákl. přenesená",J130,0)</f>
        <v>0</v>
      </c>
      <c r="BH130" s="225">
        <f>IF(N130="sníž. přenesená",J130,0)</f>
        <v>0</v>
      </c>
      <c r="BI130" s="225">
        <f>IF(N130="nulová",J130,0)</f>
        <v>0</v>
      </c>
      <c r="BJ130" s="18" t="s">
        <v>79</v>
      </c>
      <c r="BK130" s="225">
        <f>ROUND(I130*H130,2)</f>
        <v>0</v>
      </c>
      <c r="BL130" s="18" t="s">
        <v>219</v>
      </c>
      <c r="BM130" s="224" t="s">
        <v>265</v>
      </c>
    </row>
    <row r="131" spans="1:65" s="2" customFormat="1" ht="16.5" customHeight="1">
      <c r="A131" s="39"/>
      <c r="B131" s="40"/>
      <c r="C131" s="213" t="s">
        <v>180</v>
      </c>
      <c r="D131" s="213" t="s">
        <v>159</v>
      </c>
      <c r="E131" s="214" t="s">
        <v>273</v>
      </c>
      <c r="F131" s="215" t="s">
        <v>274</v>
      </c>
      <c r="G131" s="216" t="s">
        <v>226</v>
      </c>
      <c r="H131" s="217">
        <v>1</v>
      </c>
      <c r="I131" s="218"/>
      <c r="J131" s="219">
        <f>ROUND(I131*H131,2)</f>
        <v>0</v>
      </c>
      <c r="K131" s="215" t="s">
        <v>163</v>
      </c>
      <c r="L131" s="45"/>
      <c r="M131" s="220" t="s">
        <v>19</v>
      </c>
      <c r="N131" s="221" t="s">
        <v>43</v>
      </c>
      <c r="O131" s="85"/>
      <c r="P131" s="222">
        <f>O131*H131</f>
        <v>0</v>
      </c>
      <c r="Q131" s="222">
        <v>0</v>
      </c>
      <c r="R131" s="222">
        <f>Q131*H131</f>
        <v>0</v>
      </c>
      <c r="S131" s="222">
        <v>0.00156</v>
      </c>
      <c r="T131" s="223">
        <f>S131*H131</f>
        <v>0.00156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24" t="s">
        <v>219</v>
      </c>
      <c r="AT131" s="224" t="s">
        <v>159</v>
      </c>
      <c r="AU131" s="224" t="s">
        <v>81</v>
      </c>
      <c r="AY131" s="18" t="s">
        <v>156</v>
      </c>
      <c r="BE131" s="225">
        <f>IF(N131="základní",J131,0)</f>
        <v>0</v>
      </c>
      <c r="BF131" s="225">
        <f>IF(N131="snížená",J131,0)</f>
        <v>0</v>
      </c>
      <c r="BG131" s="225">
        <f>IF(N131="zákl. přenesená",J131,0)</f>
        <v>0</v>
      </c>
      <c r="BH131" s="225">
        <f>IF(N131="sníž. přenesená",J131,0)</f>
        <v>0</v>
      </c>
      <c r="BI131" s="225">
        <f>IF(N131="nulová",J131,0)</f>
        <v>0</v>
      </c>
      <c r="BJ131" s="18" t="s">
        <v>79</v>
      </c>
      <c r="BK131" s="225">
        <f>ROUND(I131*H131,2)</f>
        <v>0</v>
      </c>
      <c r="BL131" s="18" t="s">
        <v>219</v>
      </c>
      <c r="BM131" s="224" t="s">
        <v>268</v>
      </c>
    </row>
    <row r="132" spans="1:65" s="2" customFormat="1" ht="12">
      <c r="A132" s="39"/>
      <c r="B132" s="40"/>
      <c r="C132" s="213" t="s">
        <v>269</v>
      </c>
      <c r="D132" s="213" t="s">
        <v>159</v>
      </c>
      <c r="E132" s="214" t="s">
        <v>961</v>
      </c>
      <c r="F132" s="215" t="s">
        <v>962</v>
      </c>
      <c r="G132" s="216" t="s">
        <v>172</v>
      </c>
      <c r="H132" s="217">
        <v>1</v>
      </c>
      <c r="I132" s="218"/>
      <c r="J132" s="219">
        <f>ROUND(I132*H132,2)</f>
        <v>0</v>
      </c>
      <c r="K132" s="215" t="s">
        <v>163</v>
      </c>
      <c r="L132" s="45"/>
      <c r="M132" s="220" t="s">
        <v>19</v>
      </c>
      <c r="N132" s="221" t="s">
        <v>43</v>
      </c>
      <c r="O132" s="85"/>
      <c r="P132" s="222">
        <f>O132*H132</f>
        <v>0</v>
      </c>
      <c r="Q132" s="222">
        <v>0.00016</v>
      </c>
      <c r="R132" s="222">
        <f>Q132*H132</f>
        <v>0.00016</v>
      </c>
      <c r="S132" s="222">
        <v>0</v>
      </c>
      <c r="T132" s="223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24" t="s">
        <v>219</v>
      </c>
      <c r="AT132" s="224" t="s">
        <v>159</v>
      </c>
      <c r="AU132" s="224" t="s">
        <v>81</v>
      </c>
      <c r="AY132" s="18" t="s">
        <v>156</v>
      </c>
      <c r="BE132" s="225">
        <f>IF(N132="základní",J132,0)</f>
        <v>0</v>
      </c>
      <c r="BF132" s="225">
        <f>IF(N132="snížená",J132,0)</f>
        <v>0</v>
      </c>
      <c r="BG132" s="225">
        <f>IF(N132="zákl. přenesená",J132,0)</f>
        <v>0</v>
      </c>
      <c r="BH132" s="225">
        <f>IF(N132="sníž. přenesená",J132,0)</f>
        <v>0</v>
      </c>
      <c r="BI132" s="225">
        <f>IF(N132="nulová",J132,0)</f>
        <v>0</v>
      </c>
      <c r="BJ132" s="18" t="s">
        <v>79</v>
      </c>
      <c r="BK132" s="225">
        <f>ROUND(I132*H132,2)</f>
        <v>0</v>
      </c>
      <c r="BL132" s="18" t="s">
        <v>219</v>
      </c>
      <c r="BM132" s="224" t="s">
        <v>965</v>
      </c>
    </row>
    <row r="133" spans="1:65" s="2" customFormat="1" ht="21.75" customHeight="1">
      <c r="A133" s="39"/>
      <c r="B133" s="40"/>
      <c r="C133" s="213" t="s">
        <v>183</v>
      </c>
      <c r="D133" s="213" t="s">
        <v>159</v>
      </c>
      <c r="E133" s="214" t="s">
        <v>963</v>
      </c>
      <c r="F133" s="215" t="s">
        <v>964</v>
      </c>
      <c r="G133" s="216" t="s">
        <v>172</v>
      </c>
      <c r="H133" s="217">
        <v>1</v>
      </c>
      <c r="I133" s="218"/>
      <c r="J133" s="219">
        <f>ROUND(I133*H133,2)</f>
        <v>0</v>
      </c>
      <c r="K133" s="215" t="s">
        <v>19</v>
      </c>
      <c r="L133" s="45"/>
      <c r="M133" s="220" t="s">
        <v>19</v>
      </c>
      <c r="N133" s="221" t="s">
        <v>43</v>
      </c>
      <c r="O133" s="85"/>
      <c r="P133" s="222">
        <f>O133*H133</f>
        <v>0</v>
      </c>
      <c r="Q133" s="222">
        <v>0</v>
      </c>
      <c r="R133" s="222">
        <f>Q133*H133</f>
        <v>0</v>
      </c>
      <c r="S133" s="222">
        <v>0</v>
      </c>
      <c r="T133" s="223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24" t="s">
        <v>219</v>
      </c>
      <c r="AT133" s="224" t="s">
        <v>159</v>
      </c>
      <c r="AU133" s="224" t="s">
        <v>81</v>
      </c>
      <c r="AY133" s="18" t="s">
        <v>156</v>
      </c>
      <c r="BE133" s="225">
        <f>IF(N133="základní",J133,0)</f>
        <v>0</v>
      </c>
      <c r="BF133" s="225">
        <f>IF(N133="snížená",J133,0)</f>
        <v>0</v>
      </c>
      <c r="BG133" s="225">
        <f>IF(N133="zákl. přenesená",J133,0)</f>
        <v>0</v>
      </c>
      <c r="BH133" s="225">
        <f>IF(N133="sníž. přenesená",J133,0)</f>
        <v>0</v>
      </c>
      <c r="BI133" s="225">
        <f>IF(N133="nulová",J133,0)</f>
        <v>0</v>
      </c>
      <c r="BJ133" s="18" t="s">
        <v>79</v>
      </c>
      <c r="BK133" s="225">
        <f>ROUND(I133*H133,2)</f>
        <v>0</v>
      </c>
      <c r="BL133" s="18" t="s">
        <v>219</v>
      </c>
      <c r="BM133" s="224" t="s">
        <v>1561</v>
      </c>
    </row>
    <row r="134" spans="1:63" s="12" customFormat="1" ht="22.8" customHeight="1">
      <c r="A134" s="12"/>
      <c r="B134" s="197"/>
      <c r="C134" s="198"/>
      <c r="D134" s="199" t="s">
        <v>71</v>
      </c>
      <c r="E134" s="211" t="s">
        <v>276</v>
      </c>
      <c r="F134" s="211" t="s">
        <v>277</v>
      </c>
      <c r="G134" s="198"/>
      <c r="H134" s="198"/>
      <c r="I134" s="201"/>
      <c r="J134" s="212">
        <f>BK134</f>
        <v>0</v>
      </c>
      <c r="K134" s="198"/>
      <c r="L134" s="203"/>
      <c r="M134" s="204"/>
      <c r="N134" s="205"/>
      <c r="O134" s="205"/>
      <c r="P134" s="206">
        <f>SUM(P135:P149)</f>
        <v>0</v>
      </c>
      <c r="Q134" s="205"/>
      <c r="R134" s="206">
        <f>SUM(R135:R149)</f>
        <v>0.9603999999999999</v>
      </c>
      <c r="S134" s="205"/>
      <c r="T134" s="207">
        <f>SUM(T135:T149)</f>
        <v>0.1995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08" t="s">
        <v>81</v>
      </c>
      <c r="AT134" s="209" t="s">
        <v>71</v>
      </c>
      <c r="AU134" s="209" t="s">
        <v>79</v>
      </c>
      <c r="AY134" s="208" t="s">
        <v>156</v>
      </c>
      <c r="BK134" s="210">
        <f>SUM(BK135:BK149)</f>
        <v>0</v>
      </c>
    </row>
    <row r="135" spans="1:65" s="2" customFormat="1" ht="12">
      <c r="A135" s="39"/>
      <c r="B135" s="40"/>
      <c r="C135" s="213" t="s">
        <v>278</v>
      </c>
      <c r="D135" s="213" t="s">
        <v>159</v>
      </c>
      <c r="E135" s="214" t="s">
        <v>279</v>
      </c>
      <c r="F135" s="215" t="s">
        <v>280</v>
      </c>
      <c r="G135" s="216" t="s">
        <v>162</v>
      </c>
      <c r="H135" s="217">
        <v>75</v>
      </c>
      <c r="I135" s="218"/>
      <c r="J135" s="219">
        <f>ROUND(I135*H135,2)</f>
        <v>0</v>
      </c>
      <c r="K135" s="215" t="s">
        <v>163</v>
      </c>
      <c r="L135" s="45"/>
      <c r="M135" s="220" t="s">
        <v>19</v>
      </c>
      <c r="N135" s="221" t="s">
        <v>43</v>
      </c>
      <c r="O135" s="85"/>
      <c r="P135" s="222">
        <f>O135*H135</f>
        <v>0</v>
      </c>
      <c r="Q135" s="222">
        <v>0</v>
      </c>
      <c r="R135" s="222">
        <f>Q135*H135</f>
        <v>0</v>
      </c>
      <c r="S135" s="222">
        <v>0</v>
      </c>
      <c r="T135" s="223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24" t="s">
        <v>219</v>
      </c>
      <c r="AT135" s="224" t="s">
        <v>159</v>
      </c>
      <c r="AU135" s="224" t="s">
        <v>81</v>
      </c>
      <c r="AY135" s="18" t="s">
        <v>156</v>
      </c>
      <c r="BE135" s="225">
        <f>IF(N135="základní",J135,0)</f>
        <v>0</v>
      </c>
      <c r="BF135" s="225">
        <f>IF(N135="snížená",J135,0)</f>
        <v>0</v>
      </c>
      <c r="BG135" s="225">
        <f>IF(N135="zákl. přenesená",J135,0)</f>
        <v>0</v>
      </c>
      <c r="BH135" s="225">
        <f>IF(N135="sníž. přenesená",J135,0)</f>
        <v>0</v>
      </c>
      <c r="BI135" s="225">
        <f>IF(N135="nulová",J135,0)</f>
        <v>0</v>
      </c>
      <c r="BJ135" s="18" t="s">
        <v>79</v>
      </c>
      <c r="BK135" s="225">
        <f>ROUND(I135*H135,2)</f>
        <v>0</v>
      </c>
      <c r="BL135" s="18" t="s">
        <v>219</v>
      </c>
      <c r="BM135" s="224" t="s">
        <v>967</v>
      </c>
    </row>
    <row r="136" spans="1:65" s="2" customFormat="1" ht="33" customHeight="1">
      <c r="A136" s="39"/>
      <c r="B136" s="40"/>
      <c r="C136" s="213" t="s">
        <v>282</v>
      </c>
      <c r="D136" s="213" t="s">
        <v>159</v>
      </c>
      <c r="E136" s="214" t="s">
        <v>283</v>
      </c>
      <c r="F136" s="215" t="s">
        <v>284</v>
      </c>
      <c r="G136" s="216" t="s">
        <v>162</v>
      </c>
      <c r="H136" s="217">
        <v>75</v>
      </c>
      <c r="I136" s="218"/>
      <c r="J136" s="219">
        <f>ROUND(I136*H136,2)</f>
        <v>0</v>
      </c>
      <c r="K136" s="215" t="s">
        <v>163</v>
      </c>
      <c r="L136" s="45"/>
      <c r="M136" s="220" t="s">
        <v>19</v>
      </c>
      <c r="N136" s="221" t="s">
        <v>43</v>
      </c>
      <c r="O136" s="85"/>
      <c r="P136" s="222">
        <f>O136*H136</f>
        <v>0</v>
      </c>
      <c r="Q136" s="222">
        <v>0</v>
      </c>
      <c r="R136" s="222">
        <f>Q136*H136</f>
        <v>0</v>
      </c>
      <c r="S136" s="222">
        <v>0</v>
      </c>
      <c r="T136" s="223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24" t="s">
        <v>219</v>
      </c>
      <c r="AT136" s="224" t="s">
        <v>159</v>
      </c>
      <c r="AU136" s="224" t="s">
        <v>81</v>
      </c>
      <c r="AY136" s="18" t="s">
        <v>156</v>
      </c>
      <c r="BE136" s="225">
        <f>IF(N136="základní",J136,0)</f>
        <v>0</v>
      </c>
      <c r="BF136" s="225">
        <f>IF(N136="snížená",J136,0)</f>
        <v>0</v>
      </c>
      <c r="BG136" s="225">
        <f>IF(N136="zákl. přenesená",J136,0)</f>
        <v>0</v>
      </c>
      <c r="BH136" s="225">
        <f>IF(N136="sníž. přenesená",J136,0)</f>
        <v>0</v>
      </c>
      <c r="BI136" s="225">
        <f>IF(N136="nulová",J136,0)</f>
        <v>0</v>
      </c>
      <c r="BJ136" s="18" t="s">
        <v>79</v>
      </c>
      <c r="BK136" s="225">
        <f>ROUND(I136*H136,2)</f>
        <v>0</v>
      </c>
      <c r="BL136" s="18" t="s">
        <v>219</v>
      </c>
      <c r="BM136" s="224" t="s">
        <v>1562</v>
      </c>
    </row>
    <row r="137" spans="1:65" s="2" customFormat="1" ht="16.5" customHeight="1">
      <c r="A137" s="39"/>
      <c r="B137" s="40"/>
      <c r="C137" s="213" t="s">
        <v>286</v>
      </c>
      <c r="D137" s="213" t="s">
        <v>159</v>
      </c>
      <c r="E137" s="214" t="s">
        <v>287</v>
      </c>
      <c r="F137" s="215" t="s">
        <v>288</v>
      </c>
      <c r="G137" s="216" t="s">
        <v>162</v>
      </c>
      <c r="H137" s="217">
        <v>75</v>
      </c>
      <c r="I137" s="218"/>
      <c r="J137" s="219">
        <f>ROUND(I137*H137,2)</f>
        <v>0</v>
      </c>
      <c r="K137" s="215" t="s">
        <v>163</v>
      </c>
      <c r="L137" s="45"/>
      <c r="M137" s="220" t="s">
        <v>19</v>
      </c>
      <c r="N137" s="221" t="s">
        <v>43</v>
      </c>
      <c r="O137" s="85"/>
      <c r="P137" s="222">
        <f>O137*H137</f>
        <v>0</v>
      </c>
      <c r="Q137" s="222">
        <v>0</v>
      </c>
      <c r="R137" s="222">
        <f>Q137*H137</f>
        <v>0</v>
      </c>
      <c r="S137" s="222">
        <v>0</v>
      </c>
      <c r="T137" s="223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24" t="s">
        <v>219</v>
      </c>
      <c r="AT137" s="224" t="s">
        <v>159</v>
      </c>
      <c r="AU137" s="224" t="s">
        <v>81</v>
      </c>
      <c r="AY137" s="18" t="s">
        <v>156</v>
      </c>
      <c r="BE137" s="225">
        <f>IF(N137="základní",J137,0)</f>
        <v>0</v>
      </c>
      <c r="BF137" s="225">
        <f>IF(N137="snížená",J137,0)</f>
        <v>0</v>
      </c>
      <c r="BG137" s="225">
        <f>IF(N137="zákl. přenesená",J137,0)</f>
        <v>0</v>
      </c>
      <c r="BH137" s="225">
        <f>IF(N137="sníž. přenesená",J137,0)</f>
        <v>0</v>
      </c>
      <c r="BI137" s="225">
        <f>IF(N137="nulová",J137,0)</f>
        <v>0</v>
      </c>
      <c r="BJ137" s="18" t="s">
        <v>79</v>
      </c>
      <c r="BK137" s="225">
        <f>ROUND(I137*H137,2)</f>
        <v>0</v>
      </c>
      <c r="BL137" s="18" t="s">
        <v>219</v>
      </c>
      <c r="BM137" s="224" t="s">
        <v>285</v>
      </c>
    </row>
    <row r="138" spans="1:65" s="2" customFormat="1" ht="12">
      <c r="A138" s="39"/>
      <c r="B138" s="40"/>
      <c r="C138" s="213" t="s">
        <v>290</v>
      </c>
      <c r="D138" s="213" t="s">
        <v>159</v>
      </c>
      <c r="E138" s="214" t="s">
        <v>291</v>
      </c>
      <c r="F138" s="215" t="s">
        <v>292</v>
      </c>
      <c r="G138" s="216" t="s">
        <v>162</v>
      </c>
      <c r="H138" s="217">
        <v>75</v>
      </c>
      <c r="I138" s="218"/>
      <c r="J138" s="219">
        <f>ROUND(I138*H138,2)</f>
        <v>0</v>
      </c>
      <c r="K138" s="215" t="s">
        <v>163</v>
      </c>
      <c r="L138" s="45"/>
      <c r="M138" s="220" t="s">
        <v>19</v>
      </c>
      <c r="N138" s="221" t="s">
        <v>43</v>
      </c>
      <c r="O138" s="85"/>
      <c r="P138" s="222">
        <f>O138*H138</f>
        <v>0</v>
      </c>
      <c r="Q138" s="222">
        <v>0.0005</v>
      </c>
      <c r="R138" s="222">
        <f>Q138*H138</f>
        <v>0.0375</v>
      </c>
      <c r="S138" s="222">
        <v>0</v>
      </c>
      <c r="T138" s="223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24" t="s">
        <v>219</v>
      </c>
      <c r="AT138" s="224" t="s">
        <v>159</v>
      </c>
      <c r="AU138" s="224" t="s">
        <v>81</v>
      </c>
      <c r="AY138" s="18" t="s">
        <v>156</v>
      </c>
      <c r="BE138" s="225">
        <f>IF(N138="základní",J138,0)</f>
        <v>0</v>
      </c>
      <c r="BF138" s="225">
        <f>IF(N138="snížená",J138,0)</f>
        <v>0</v>
      </c>
      <c r="BG138" s="225">
        <f>IF(N138="zákl. přenesená",J138,0)</f>
        <v>0</v>
      </c>
      <c r="BH138" s="225">
        <f>IF(N138="sníž. přenesená",J138,0)</f>
        <v>0</v>
      </c>
      <c r="BI138" s="225">
        <f>IF(N138="nulová",J138,0)</f>
        <v>0</v>
      </c>
      <c r="BJ138" s="18" t="s">
        <v>79</v>
      </c>
      <c r="BK138" s="225">
        <f>ROUND(I138*H138,2)</f>
        <v>0</v>
      </c>
      <c r="BL138" s="18" t="s">
        <v>219</v>
      </c>
      <c r="BM138" s="224" t="s">
        <v>1563</v>
      </c>
    </row>
    <row r="139" spans="1:65" s="2" customFormat="1" ht="33" customHeight="1">
      <c r="A139" s="39"/>
      <c r="B139" s="40"/>
      <c r="C139" s="213" t="s">
        <v>294</v>
      </c>
      <c r="D139" s="213" t="s">
        <v>159</v>
      </c>
      <c r="E139" s="214" t="s">
        <v>295</v>
      </c>
      <c r="F139" s="215" t="s">
        <v>296</v>
      </c>
      <c r="G139" s="216" t="s">
        <v>162</v>
      </c>
      <c r="H139" s="217">
        <v>75</v>
      </c>
      <c r="I139" s="218"/>
      <c r="J139" s="219">
        <f>ROUND(I139*H139,2)</f>
        <v>0</v>
      </c>
      <c r="K139" s="215" t="s">
        <v>163</v>
      </c>
      <c r="L139" s="45"/>
      <c r="M139" s="220" t="s">
        <v>19</v>
      </c>
      <c r="N139" s="221" t="s">
        <v>43</v>
      </c>
      <c r="O139" s="85"/>
      <c r="P139" s="222">
        <f>O139*H139</f>
        <v>0</v>
      </c>
      <c r="Q139" s="222">
        <v>0.012</v>
      </c>
      <c r="R139" s="222">
        <f>Q139*H139</f>
        <v>0.9</v>
      </c>
      <c r="S139" s="222">
        <v>0</v>
      </c>
      <c r="T139" s="223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24" t="s">
        <v>219</v>
      </c>
      <c r="AT139" s="224" t="s">
        <v>159</v>
      </c>
      <c r="AU139" s="224" t="s">
        <v>81</v>
      </c>
      <c r="AY139" s="18" t="s">
        <v>156</v>
      </c>
      <c r="BE139" s="225">
        <f>IF(N139="základní",J139,0)</f>
        <v>0</v>
      </c>
      <c r="BF139" s="225">
        <f>IF(N139="snížená",J139,0)</f>
        <v>0</v>
      </c>
      <c r="BG139" s="225">
        <f>IF(N139="zákl. přenesená",J139,0)</f>
        <v>0</v>
      </c>
      <c r="BH139" s="225">
        <f>IF(N139="sníž. přenesená",J139,0)</f>
        <v>0</v>
      </c>
      <c r="BI139" s="225">
        <f>IF(N139="nulová",J139,0)</f>
        <v>0</v>
      </c>
      <c r="BJ139" s="18" t="s">
        <v>79</v>
      </c>
      <c r="BK139" s="225">
        <f>ROUND(I139*H139,2)</f>
        <v>0</v>
      </c>
      <c r="BL139" s="18" t="s">
        <v>219</v>
      </c>
      <c r="BM139" s="224" t="s">
        <v>1564</v>
      </c>
    </row>
    <row r="140" spans="1:65" s="2" customFormat="1" ht="12">
      <c r="A140" s="39"/>
      <c r="B140" s="40"/>
      <c r="C140" s="213" t="s">
        <v>298</v>
      </c>
      <c r="D140" s="213" t="s">
        <v>159</v>
      </c>
      <c r="E140" s="214" t="s">
        <v>299</v>
      </c>
      <c r="F140" s="215" t="s">
        <v>300</v>
      </c>
      <c r="G140" s="216" t="s">
        <v>162</v>
      </c>
      <c r="H140" s="217">
        <v>75</v>
      </c>
      <c r="I140" s="218"/>
      <c r="J140" s="219">
        <f>ROUND(I140*H140,2)</f>
        <v>0</v>
      </c>
      <c r="K140" s="215" t="s">
        <v>163</v>
      </c>
      <c r="L140" s="45"/>
      <c r="M140" s="220" t="s">
        <v>19</v>
      </c>
      <c r="N140" s="221" t="s">
        <v>43</v>
      </c>
      <c r="O140" s="85"/>
      <c r="P140" s="222">
        <f>O140*H140</f>
        <v>0</v>
      </c>
      <c r="Q140" s="222">
        <v>0</v>
      </c>
      <c r="R140" s="222">
        <f>Q140*H140</f>
        <v>0</v>
      </c>
      <c r="S140" s="222">
        <v>0.0025</v>
      </c>
      <c r="T140" s="223">
        <f>S140*H140</f>
        <v>0.1875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24" t="s">
        <v>219</v>
      </c>
      <c r="AT140" s="224" t="s">
        <v>159</v>
      </c>
      <c r="AU140" s="224" t="s">
        <v>81</v>
      </c>
      <c r="AY140" s="18" t="s">
        <v>156</v>
      </c>
      <c r="BE140" s="225">
        <f>IF(N140="základní",J140,0)</f>
        <v>0</v>
      </c>
      <c r="BF140" s="225">
        <f>IF(N140="snížená",J140,0)</f>
        <v>0</v>
      </c>
      <c r="BG140" s="225">
        <f>IF(N140="zákl. přenesená",J140,0)</f>
        <v>0</v>
      </c>
      <c r="BH140" s="225">
        <f>IF(N140="sníž. přenesená",J140,0)</f>
        <v>0</v>
      </c>
      <c r="BI140" s="225">
        <f>IF(N140="nulová",J140,0)</f>
        <v>0</v>
      </c>
      <c r="BJ140" s="18" t="s">
        <v>79</v>
      </c>
      <c r="BK140" s="225">
        <f>ROUND(I140*H140,2)</f>
        <v>0</v>
      </c>
      <c r="BL140" s="18" t="s">
        <v>219</v>
      </c>
      <c r="BM140" s="224" t="s">
        <v>1565</v>
      </c>
    </row>
    <row r="141" spans="1:65" s="2" customFormat="1" ht="12">
      <c r="A141" s="39"/>
      <c r="B141" s="40"/>
      <c r="C141" s="213" t="s">
        <v>302</v>
      </c>
      <c r="D141" s="213" t="s">
        <v>159</v>
      </c>
      <c r="E141" s="214" t="s">
        <v>303</v>
      </c>
      <c r="F141" s="215" t="s">
        <v>304</v>
      </c>
      <c r="G141" s="216" t="s">
        <v>162</v>
      </c>
      <c r="H141" s="217">
        <v>75</v>
      </c>
      <c r="I141" s="218"/>
      <c r="J141" s="219">
        <f>ROUND(I141*H141,2)</f>
        <v>0</v>
      </c>
      <c r="K141" s="215" t="s">
        <v>163</v>
      </c>
      <c r="L141" s="45"/>
      <c r="M141" s="220" t="s">
        <v>19</v>
      </c>
      <c r="N141" s="221" t="s">
        <v>43</v>
      </c>
      <c r="O141" s="85"/>
      <c r="P141" s="222">
        <f>O141*H141</f>
        <v>0</v>
      </c>
      <c r="Q141" s="222">
        <v>0.0003</v>
      </c>
      <c r="R141" s="222">
        <f>Q141*H141</f>
        <v>0.0225</v>
      </c>
      <c r="S141" s="222">
        <v>0</v>
      </c>
      <c r="T141" s="223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24" t="s">
        <v>219</v>
      </c>
      <c r="AT141" s="224" t="s">
        <v>159</v>
      </c>
      <c r="AU141" s="224" t="s">
        <v>81</v>
      </c>
      <c r="AY141" s="18" t="s">
        <v>156</v>
      </c>
      <c r="BE141" s="225">
        <f>IF(N141="základní",J141,0)</f>
        <v>0</v>
      </c>
      <c r="BF141" s="225">
        <f>IF(N141="snížená",J141,0)</f>
        <v>0</v>
      </c>
      <c r="BG141" s="225">
        <f>IF(N141="zákl. přenesená",J141,0)</f>
        <v>0</v>
      </c>
      <c r="BH141" s="225">
        <f>IF(N141="sníž. přenesená",J141,0)</f>
        <v>0</v>
      </c>
      <c r="BI141" s="225">
        <f>IF(N141="nulová",J141,0)</f>
        <v>0</v>
      </c>
      <c r="BJ141" s="18" t="s">
        <v>79</v>
      </c>
      <c r="BK141" s="225">
        <f>ROUND(I141*H141,2)</f>
        <v>0</v>
      </c>
      <c r="BL141" s="18" t="s">
        <v>219</v>
      </c>
      <c r="BM141" s="224" t="s">
        <v>970</v>
      </c>
    </row>
    <row r="142" spans="1:65" s="2" customFormat="1" ht="44.25" customHeight="1">
      <c r="A142" s="39"/>
      <c r="B142" s="40"/>
      <c r="C142" s="213" t="s">
        <v>306</v>
      </c>
      <c r="D142" s="213" t="s">
        <v>159</v>
      </c>
      <c r="E142" s="214" t="s">
        <v>307</v>
      </c>
      <c r="F142" s="215" t="s">
        <v>308</v>
      </c>
      <c r="G142" s="216" t="s">
        <v>162</v>
      </c>
      <c r="H142" s="217">
        <v>75</v>
      </c>
      <c r="I142" s="218"/>
      <c r="J142" s="219">
        <f>ROUND(I142*H142,2)</f>
        <v>0</v>
      </c>
      <c r="K142" s="215" t="s">
        <v>19</v>
      </c>
      <c r="L142" s="45"/>
      <c r="M142" s="220" t="s">
        <v>19</v>
      </c>
      <c r="N142" s="221" t="s">
        <v>43</v>
      </c>
      <c r="O142" s="85"/>
      <c r="P142" s="222">
        <f>O142*H142</f>
        <v>0</v>
      </c>
      <c r="Q142" s="222">
        <v>0</v>
      </c>
      <c r="R142" s="222">
        <f>Q142*H142</f>
        <v>0</v>
      </c>
      <c r="S142" s="222">
        <v>0</v>
      </c>
      <c r="T142" s="223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24" t="s">
        <v>219</v>
      </c>
      <c r="AT142" s="224" t="s">
        <v>159</v>
      </c>
      <c r="AU142" s="224" t="s">
        <v>81</v>
      </c>
      <c r="AY142" s="18" t="s">
        <v>156</v>
      </c>
      <c r="BE142" s="225">
        <f>IF(N142="základní",J142,0)</f>
        <v>0</v>
      </c>
      <c r="BF142" s="225">
        <f>IF(N142="snížená",J142,0)</f>
        <v>0</v>
      </c>
      <c r="BG142" s="225">
        <f>IF(N142="zákl. přenesená",J142,0)</f>
        <v>0</v>
      </c>
      <c r="BH142" s="225">
        <f>IF(N142="sníž. přenesená",J142,0)</f>
        <v>0</v>
      </c>
      <c r="BI142" s="225">
        <f>IF(N142="nulová",J142,0)</f>
        <v>0</v>
      </c>
      <c r="BJ142" s="18" t="s">
        <v>79</v>
      </c>
      <c r="BK142" s="225">
        <f>ROUND(I142*H142,2)</f>
        <v>0</v>
      </c>
      <c r="BL142" s="18" t="s">
        <v>219</v>
      </c>
      <c r="BM142" s="224" t="s">
        <v>1566</v>
      </c>
    </row>
    <row r="143" spans="1:65" s="2" customFormat="1" ht="12">
      <c r="A143" s="39"/>
      <c r="B143" s="40"/>
      <c r="C143" s="213" t="s">
        <v>310</v>
      </c>
      <c r="D143" s="213" t="s">
        <v>159</v>
      </c>
      <c r="E143" s="214" t="s">
        <v>311</v>
      </c>
      <c r="F143" s="215" t="s">
        <v>312</v>
      </c>
      <c r="G143" s="216" t="s">
        <v>207</v>
      </c>
      <c r="H143" s="217">
        <v>27</v>
      </c>
      <c r="I143" s="218"/>
      <c r="J143" s="219">
        <f>ROUND(I143*H143,2)</f>
        <v>0</v>
      </c>
      <c r="K143" s="215" t="s">
        <v>163</v>
      </c>
      <c r="L143" s="45"/>
      <c r="M143" s="220" t="s">
        <v>19</v>
      </c>
      <c r="N143" s="221" t="s">
        <v>43</v>
      </c>
      <c r="O143" s="85"/>
      <c r="P143" s="222">
        <f>O143*H143</f>
        <v>0</v>
      </c>
      <c r="Q143" s="222">
        <v>0</v>
      </c>
      <c r="R143" s="222">
        <f>Q143*H143</f>
        <v>0</v>
      </c>
      <c r="S143" s="222">
        <v>0</v>
      </c>
      <c r="T143" s="223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24" t="s">
        <v>219</v>
      </c>
      <c r="AT143" s="224" t="s">
        <v>159</v>
      </c>
      <c r="AU143" s="224" t="s">
        <v>81</v>
      </c>
      <c r="AY143" s="18" t="s">
        <v>156</v>
      </c>
      <c r="BE143" s="225">
        <f>IF(N143="základní",J143,0)</f>
        <v>0</v>
      </c>
      <c r="BF143" s="225">
        <f>IF(N143="snížená",J143,0)</f>
        <v>0</v>
      </c>
      <c r="BG143" s="225">
        <f>IF(N143="zákl. přenesená",J143,0)</f>
        <v>0</v>
      </c>
      <c r="BH143" s="225">
        <f>IF(N143="sníž. přenesená",J143,0)</f>
        <v>0</v>
      </c>
      <c r="BI143" s="225">
        <f>IF(N143="nulová",J143,0)</f>
        <v>0</v>
      </c>
      <c r="BJ143" s="18" t="s">
        <v>79</v>
      </c>
      <c r="BK143" s="225">
        <f>ROUND(I143*H143,2)</f>
        <v>0</v>
      </c>
      <c r="BL143" s="18" t="s">
        <v>219</v>
      </c>
      <c r="BM143" s="224" t="s">
        <v>1567</v>
      </c>
    </row>
    <row r="144" spans="1:65" s="2" customFormat="1" ht="21.75" customHeight="1">
      <c r="A144" s="39"/>
      <c r="B144" s="40"/>
      <c r="C144" s="213" t="s">
        <v>314</v>
      </c>
      <c r="D144" s="213" t="s">
        <v>159</v>
      </c>
      <c r="E144" s="214" t="s">
        <v>315</v>
      </c>
      <c r="F144" s="215" t="s">
        <v>316</v>
      </c>
      <c r="G144" s="216" t="s">
        <v>207</v>
      </c>
      <c r="H144" s="217">
        <v>40</v>
      </c>
      <c r="I144" s="218"/>
      <c r="J144" s="219">
        <f>ROUND(I144*H144,2)</f>
        <v>0</v>
      </c>
      <c r="K144" s="215" t="s">
        <v>163</v>
      </c>
      <c r="L144" s="45"/>
      <c r="M144" s="220" t="s">
        <v>19</v>
      </c>
      <c r="N144" s="221" t="s">
        <v>43</v>
      </c>
      <c r="O144" s="85"/>
      <c r="P144" s="222">
        <f>O144*H144</f>
        <v>0</v>
      </c>
      <c r="Q144" s="222">
        <v>0</v>
      </c>
      <c r="R144" s="222">
        <f>Q144*H144</f>
        <v>0</v>
      </c>
      <c r="S144" s="222">
        <v>0.0003</v>
      </c>
      <c r="T144" s="223">
        <f>S144*H144</f>
        <v>0.011999999999999999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24" t="s">
        <v>219</v>
      </c>
      <c r="AT144" s="224" t="s">
        <v>159</v>
      </c>
      <c r="AU144" s="224" t="s">
        <v>81</v>
      </c>
      <c r="AY144" s="18" t="s">
        <v>156</v>
      </c>
      <c r="BE144" s="225">
        <f>IF(N144="základní",J144,0)</f>
        <v>0</v>
      </c>
      <c r="BF144" s="225">
        <f>IF(N144="snížená",J144,0)</f>
        <v>0</v>
      </c>
      <c r="BG144" s="225">
        <f>IF(N144="zákl. přenesená",J144,0)</f>
        <v>0</v>
      </c>
      <c r="BH144" s="225">
        <f>IF(N144="sníž. přenesená",J144,0)</f>
        <v>0</v>
      </c>
      <c r="BI144" s="225">
        <f>IF(N144="nulová",J144,0)</f>
        <v>0</v>
      </c>
      <c r="BJ144" s="18" t="s">
        <v>79</v>
      </c>
      <c r="BK144" s="225">
        <f>ROUND(I144*H144,2)</f>
        <v>0</v>
      </c>
      <c r="BL144" s="18" t="s">
        <v>219</v>
      </c>
      <c r="BM144" s="224" t="s">
        <v>1568</v>
      </c>
    </row>
    <row r="145" spans="1:65" s="2" customFormat="1" ht="16.5" customHeight="1">
      <c r="A145" s="39"/>
      <c r="B145" s="40"/>
      <c r="C145" s="213" t="s">
        <v>318</v>
      </c>
      <c r="D145" s="213" t="s">
        <v>159</v>
      </c>
      <c r="E145" s="214" t="s">
        <v>319</v>
      </c>
      <c r="F145" s="215" t="s">
        <v>320</v>
      </c>
      <c r="G145" s="216" t="s">
        <v>207</v>
      </c>
      <c r="H145" s="217">
        <v>40</v>
      </c>
      <c r="I145" s="218"/>
      <c r="J145" s="219">
        <f>ROUND(I145*H145,2)</f>
        <v>0</v>
      </c>
      <c r="K145" s="215" t="s">
        <v>19</v>
      </c>
      <c r="L145" s="45"/>
      <c r="M145" s="220" t="s">
        <v>19</v>
      </c>
      <c r="N145" s="221" t="s">
        <v>43</v>
      </c>
      <c r="O145" s="85"/>
      <c r="P145" s="222">
        <f>O145*H145</f>
        <v>0</v>
      </c>
      <c r="Q145" s="222">
        <v>0</v>
      </c>
      <c r="R145" s="222">
        <f>Q145*H145</f>
        <v>0</v>
      </c>
      <c r="S145" s="222">
        <v>0</v>
      </c>
      <c r="T145" s="223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24" t="s">
        <v>219</v>
      </c>
      <c r="AT145" s="224" t="s">
        <v>159</v>
      </c>
      <c r="AU145" s="224" t="s">
        <v>81</v>
      </c>
      <c r="AY145" s="18" t="s">
        <v>156</v>
      </c>
      <c r="BE145" s="225">
        <f>IF(N145="základní",J145,0)</f>
        <v>0</v>
      </c>
      <c r="BF145" s="225">
        <f>IF(N145="snížená",J145,0)</f>
        <v>0</v>
      </c>
      <c r="BG145" s="225">
        <f>IF(N145="zákl. přenesená",J145,0)</f>
        <v>0</v>
      </c>
      <c r="BH145" s="225">
        <f>IF(N145="sníž. přenesená",J145,0)</f>
        <v>0</v>
      </c>
      <c r="BI145" s="225">
        <f>IF(N145="nulová",J145,0)</f>
        <v>0</v>
      </c>
      <c r="BJ145" s="18" t="s">
        <v>79</v>
      </c>
      <c r="BK145" s="225">
        <f>ROUND(I145*H145,2)</f>
        <v>0</v>
      </c>
      <c r="BL145" s="18" t="s">
        <v>219</v>
      </c>
      <c r="BM145" s="224" t="s">
        <v>317</v>
      </c>
    </row>
    <row r="146" spans="1:65" s="2" customFormat="1" ht="16.5" customHeight="1">
      <c r="A146" s="39"/>
      <c r="B146" s="40"/>
      <c r="C146" s="213" t="s">
        <v>322</v>
      </c>
      <c r="D146" s="213" t="s">
        <v>159</v>
      </c>
      <c r="E146" s="214" t="s">
        <v>323</v>
      </c>
      <c r="F146" s="215" t="s">
        <v>324</v>
      </c>
      <c r="G146" s="216" t="s">
        <v>207</v>
      </c>
      <c r="H146" s="217">
        <v>40</v>
      </c>
      <c r="I146" s="218"/>
      <c r="J146" s="219">
        <f>ROUND(I146*H146,2)</f>
        <v>0</v>
      </c>
      <c r="K146" s="215" t="s">
        <v>163</v>
      </c>
      <c r="L146" s="45"/>
      <c r="M146" s="220" t="s">
        <v>19</v>
      </c>
      <c r="N146" s="221" t="s">
        <v>43</v>
      </c>
      <c r="O146" s="85"/>
      <c r="P146" s="222">
        <f>O146*H146</f>
        <v>0</v>
      </c>
      <c r="Q146" s="222">
        <v>1E-05</v>
      </c>
      <c r="R146" s="222">
        <f>Q146*H146</f>
        <v>0.0004</v>
      </c>
      <c r="S146" s="222">
        <v>0</v>
      </c>
      <c r="T146" s="223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24" t="s">
        <v>219</v>
      </c>
      <c r="AT146" s="224" t="s">
        <v>159</v>
      </c>
      <c r="AU146" s="224" t="s">
        <v>81</v>
      </c>
      <c r="AY146" s="18" t="s">
        <v>156</v>
      </c>
      <c r="BE146" s="225">
        <f>IF(N146="základní",J146,0)</f>
        <v>0</v>
      </c>
      <c r="BF146" s="225">
        <f>IF(N146="snížená",J146,0)</f>
        <v>0</v>
      </c>
      <c r="BG146" s="225">
        <f>IF(N146="zákl. přenesená",J146,0)</f>
        <v>0</v>
      </c>
      <c r="BH146" s="225">
        <f>IF(N146="sníž. přenesená",J146,0)</f>
        <v>0</v>
      </c>
      <c r="BI146" s="225">
        <f>IF(N146="nulová",J146,0)</f>
        <v>0</v>
      </c>
      <c r="BJ146" s="18" t="s">
        <v>79</v>
      </c>
      <c r="BK146" s="225">
        <f>ROUND(I146*H146,2)</f>
        <v>0</v>
      </c>
      <c r="BL146" s="18" t="s">
        <v>219</v>
      </c>
      <c r="BM146" s="224" t="s">
        <v>974</v>
      </c>
    </row>
    <row r="147" spans="1:65" s="2" customFormat="1" ht="12">
      <c r="A147" s="39"/>
      <c r="B147" s="40"/>
      <c r="C147" s="213" t="s">
        <v>326</v>
      </c>
      <c r="D147" s="213" t="s">
        <v>159</v>
      </c>
      <c r="E147" s="214" t="s">
        <v>327</v>
      </c>
      <c r="F147" s="215" t="s">
        <v>328</v>
      </c>
      <c r="G147" s="216" t="s">
        <v>162</v>
      </c>
      <c r="H147" s="217">
        <v>75</v>
      </c>
      <c r="I147" s="218"/>
      <c r="J147" s="219">
        <f>ROUND(I147*H147,2)</f>
        <v>0</v>
      </c>
      <c r="K147" s="215" t="s">
        <v>163</v>
      </c>
      <c r="L147" s="45"/>
      <c r="M147" s="220" t="s">
        <v>19</v>
      </c>
      <c r="N147" s="221" t="s">
        <v>43</v>
      </c>
      <c r="O147" s="85"/>
      <c r="P147" s="222">
        <f>O147*H147</f>
        <v>0</v>
      </c>
      <c r="Q147" s="222">
        <v>0</v>
      </c>
      <c r="R147" s="222">
        <f>Q147*H147</f>
        <v>0</v>
      </c>
      <c r="S147" s="222">
        <v>0</v>
      </c>
      <c r="T147" s="223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24" t="s">
        <v>219</v>
      </c>
      <c r="AT147" s="224" t="s">
        <v>159</v>
      </c>
      <c r="AU147" s="224" t="s">
        <v>81</v>
      </c>
      <c r="AY147" s="18" t="s">
        <v>156</v>
      </c>
      <c r="BE147" s="225">
        <f>IF(N147="základní",J147,0)</f>
        <v>0</v>
      </c>
      <c r="BF147" s="225">
        <f>IF(N147="snížená",J147,0)</f>
        <v>0</v>
      </c>
      <c r="BG147" s="225">
        <f>IF(N147="zákl. přenesená",J147,0)</f>
        <v>0</v>
      </c>
      <c r="BH147" s="225">
        <f>IF(N147="sníž. přenesená",J147,0)</f>
        <v>0</v>
      </c>
      <c r="BI147" s="225">
        <f>IF(N147="nulová",J147,0)</f>
        <v>0</v>
      </c>
      <c r="BJ147" s="18" t="s">
        <v>79</v>
      </c>
      <c r="BK147" s="225">
        <f>ROUND(I147*H147,2)</f>
        <v>0</v>
      </c>
      <c r="BL147" s="18" t="s">
        <v>219</v>
      </c>
      <c r="BM147" s="224" t="s">
        <v>1569</v>
      </c>
    </row>
    <row r="148" spans="1:65" s="2" customFormat="1" ht="16.5" customHeight="1">
      <c r="A148" s="39"/>
      <c r="B148" s="40"/>
      <c r="C148" s="213" t="s">
        <v>189</v>
      </c>
      <c r="D148" s="213" t="s">
        <v>159</v>
      </c>
      <c r="E148" s="214" t="s">
        <v>330</v>
      </c>
      <c r="F148" s="215" t="s">
        <v>331</v>
      </c>
      <c r="G148" s="216" t="s">
        <v>162</v>
      </c>
      <c r="H148" s="217">
        <v>75</v>
      </c>
      <c r="I148" s="218"/>
      <c r="J148" s="219">
        <f>ROUND(I148*H148,2)</f>
        <v>0</v>
      </c>
      <c r="K148" s="215" t="s">
        <v>163</v>
      </c>
      <c r="L148" s="45"/>
      <c r="M148" s="220" t="s">
        <v>19</v>
      </c>
      <c r="N148" s="221" t="s">
        <v>43</v>
      </c>
      <c r="O148" s="85"/>
      <c r="P148" s="222">
        <f>O148*H148</f>
        <v>0</v>
      </c>
      <c r="Q148" s="222">
        <v>0</v>
      </c>
      <c r="R148" s="222">
        <f>Q148*H148</f>
        <v>0</v>
      </c>
      <c r="S148" s="222">
        <v>0</v>
      </c>
      <c r="T148" s="223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24" t="s">
        <v>219</v>
      </c>
      <c r="AT148" s="224" t="s">
        <v>159</v>
      </c>
      <c r="AU148" s="224" t="s">
        <v>81</v>
      </c>
      <c r="AY148" s="18" t="s">
        <v>156</v>
      </c>
      <c r="BE148" s="225">
        <f>IF(N148="základní",J148,0)</f>
        <v>0</v>
      </c>
      <c r="BF148" s="225">
        <f>IF(N148="snížená",J148,0)</f>
        <v>0</v>
      </c>
      <c r="BG148" s="225">
        <f>IF(N148="zákl. přenesená",J148,0)</f>
        <v>0</v>
      </c>
      <c r="BH148" s="225">
        <f>IF(N148="sníž. přenesená",J148,0)</f>
        <v>0</v>
      </c>
      <c r="BI148" s="225">
        <f>IF(N148="nulová",J148,0)</f>
        <v>0</v>
      </c>
      <c r="BJ148" s="18" t="s">
        <v>79</v>
      </c>
      <c r="BK148" s="225">
        <f>ROUND(I148*H148,2)</f>
        <v>0</v>
      </c>
      <c r="BL148" s="18" t="s">
        <v>219</v>
      </c>
      <c r="BM148" s="224" t="s">
        <v>1570</v>
      </c>
    </row>
    <row r="149" spans="1:65" s="2" customFormat="1" ht="44.25" customHeight="1">
      <c r="A149" s="39"/>
      <c r="B149" s="40"/>
      <c r="C149" s="213" t="s">
        <v>333</v>
      </c>
      <c r="D149" s="213" t="s">
        <v>159</v>
      </c>
      <c r="E149" s="214" t="s">
        <v>334</v>
      </c>
      <c r="F149" s="215" t="s">
        <v>335</v>
      </c>
      <c r="G149" s="216" t="s">
        <v>336</v>
      </c>
      <c r="H149" s="226"/>
      <c r="I149" s="218"/>
      <c r="J149" s="219">
        <f>ROUND(I149*H149,2)</f>
        <v>0</v>
      </c>
      <c r="K149" s="215" t="s">
        <v>163</v>
      </c>
      <c r="L149" s="45"/>
      <c r="M149" s="220" t="s">
        <v>19</v>
      </c>
      <c r="N149" s="221" t="s">
        <v>43</v>
      </c>
      <c r="O149" s="85"/>
      <c r="P149" s="222">
        <f>O149*H149</f>
        <v>0</v>
      </c>
      <c r="Q149" s="222">
        <v>0</v>
      </c>
      <c r="R149" s="222">
        <f>Q149*H149</f>
        <v>0</v>
      </c>
      <c r="S149" s="222">
        <v>0</v>
      </c>
      <c r="T149" s="223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24" t="s">
        <v>219</v>
      </c>
      <c r="AT149" s="224" t="s">
        <v>159</v>
      </c>
      <c r="AU149" s="224" t="s">
        <v>81</v>
      </c>
      <c r="AY149" s="18" t="s">
        <v>156</v>
      </c>
      <c r="BE149" s="225">
        <f>IF(N149="základní",J149,0)</f>
        <v>0</v>
      </c>
      <c r="BF149" s="225">
        <f>IF(N149="snížená",J149,0)</f>
        <v>0</v>
      </c>
      <c r="BG149" s="225">
        <f>IF(N149="zákl. přenesená",J149,0)</f>
        <v>0</v>
      </c>
      <c r="BH149" s="225">
        <f>IF(N149="sníž. přenesená",J149,0)</f>
        <v>0</v>
      </c>
      <c r="BI149" s="225">
        <f>IF(N149="nulová",J149,0)</f>
        <v>0</v>
      </c>
      <c r="BJ149" s="18" t="s">
        <v>79</v>
      </c>
      <c r="BK149" s="225">
        <f>ROUND(I149*H149,2)</f>
        <v>0</v>
      </c>
      <c r="BL149" s="18" t="s">
        <v>219</v>
      </c>
      <c r="BM149" s="224" t="s">
        <v>332</v>
      </c>
    </row>
    <row r="150" spans="1:63" s="12" customFormat="1" ht="22.8" customHeight="1">
      <c r="A150" s="12"/>
      <c r="B150" s="197"/>
      <c r="C150" s="198"/>
      <c r="D150" s="199" t="s">
        <v>71</v>
      </c>
      <c r="E150" s="211" t="s">
        <v>338</v>
      </c>
      <c r="F150" s="211" t="s">
        <v>339</v>
      </c>
      <c r="G150" s="198"/>
      <c r="H150" s="198"/>
      <c r="I150" s="201"/>
      <c r="J150" s="212">
        <f>BK150</f>
        <v>0</v>
      </c>
      <c r="K150" s="198"/>
      <c r="L150" s="203"/>
      <c r="M150" s="204"/>
      <c r="N150" s="205"/>
      <c r="O150" s="205"/>
      <c r="P150" s="206">
        <f>SUM(P151:P158)</f>
        <v>0</v>
      </c>
      <c r="Q150" s="205"/>
      <c r="R150" s="206">
        <f>SUM(R151:R158)</f>
        <v>0.027239999999999997</v>
      </c>
      <c r="S150" s="205"/>
      <c r="T150" s="207">
        <f>SUM(T151:T158)</f>
        <v>0.24526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208" t="s">
        <v>81</v>
      </c>
      <c r="AT150" s="209" t="s">
        <v>71</v>
      </c>
      <c r="AU150" s="209" t="s">
        <v>79</v>
      </c>
      <c r="AY150" s="208" t="s">
        <v>156</v>
      </c>
      <c r="BK150" s="210">
        <f>SUM(BK151:BK158)</f>
        <v>0</v>
      </c>
    </row>
    <row r="151" spans="1:65" s="2" customFormat="1" ht="12">
      <c r="A151" s="39"/>
      <c r="B151" s="40"/>
      <c r="C151" s="213" t="s">
        <v>340</v>
      </c>
      <c r="D151" s="213" t="s">
        <v>159</v>
      </c>
      <c r="E151" s="214" t="s">
        <v>341</v>
      </c>
      <c r="F151" s="215" t="s">
        <v>342</v>
      </c>
      <c r="G151" s="216" t="s">
        <v>162</v>
      </c>
      <c r="H151" s="217">
        <v>3</v>
      </c>
      <c r="I151" s="218"/>
      <c r="J151" s="219">
        <f>ROUND(I151*H151,2)</f>
        <v>0</v>
      </c>
      <c r="K151" s="215" t="s">
        <v>163</v>
      </c>
      <c r="L151" s="45"/>
      <c r="M151" s="220" t="s">
        <v>19</v>
      </c>
      <c r="N151" s="221" t="s">
        <v>43</v>
      </c>
      <c r="O151" s="85"/>
      <c r="P151" s="222">
        <f>O151*H151</f>
        <v>0</v>
      </c>
      <c r="Q151" s="222">
        <v>0</v>
      </c>
      <c r="R151" s="222">
        <f>Q151*H151</f>
        <v>0</v>
      </c>
      <c r="S151" s="222">
        <v>0.0815</v>
      </c>
      <c r="T151" s="223">
        <f>S151*H151</f>
        <v>0.2445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24" t="s">
        <v>219</v>
      </c>
      <c r="AT151" s="224" t="s">
        <v>159</v>
      </c>
      <c r="AU151" s="224" t="s">
        <v>81</v>
      </c>
      <c r="AY151" s="18" t="s">
        <v>156</v>
      </c>
      <c r="BE151" s="225">
        <f>IF(N151="základní",J151,0)</f>
        <v>0</v>
      </c>
      <c r="BF151" s="225">
        <f>IF(N151="snížená",J151,0)</f>
        <v>0</v>
      </c>
      <c r="BG151" s="225">
        <f>IF(N151="zákl. přenesená",J151,0)</f>
        <v>0</v>
      </c>
      <c r="BH151" s="225">
        <f>IF(N151="sníž. přenesená",J151,0)</f>
        <v>0</v>
      </c>
      <c r="BI151" s="225">
        <f>IF(N151="nulová",J151,0)</f>
        <v>0</v>
      </c>
      <c r="BJ151" s="18" t="s">
        <v>79</v>
      </c>
      <c r="BK151" s="225">
        <f>ROUND(I151*H151,2)</f>
        <v>0</v>
      </c>
      <c r="BL151" s="18" t="s">
        <v>219</v>
      </c>
      <c r="BM151" s="224" t="s">
        <v>337</v>
      </c>
    </row>
    <row r="152" spans="1:65" s="2" customFormat="1" ht="12">
      <c r="A152" s="39"/>
      <c r="B152" s="40"/>
      <c r="C152" s="213" t="s">
        <v>344</v>
      </c>
      <c r="D152" s="213" t="s">
        <v>159</v>
      </c>
      <c r="E152" s="214" t="s">
        <v>345</v>
      </c>
      <c r="F152" s="215" t="s">
        <v>346</v>
      </c>
      <c r="G152" s="216" t="s">
        <v>162</v>
      </c>
      <c r="H152" s="217">
        <v>3</v>
      </c>
      <c r="I152" s="218"/>
      <c r="J152" s="219">
        <f>ROUND(I152*H152,2)</f>
        <v>0</v>
      </c>
      <c r="K152" s="215" t="s">
        <v>163</v>
      </c>
      <c r="L152" s="45"/>
      <c r="M152" s="220" t="s">
        <v>19</v>
      </c>
      <c r="N152" s="221" t="s">
        <v>43</v>
      </c>
      <c r="O152" s="85"/>
      <c r="P152" s="222">
        <f>O152*H152</f>
        <v>0</v>
      </c>
      <c r="Q152" s="222">
        <v>0.0049</v>
      </c>
      <c r="R152" s="222">
        <f>Q152*H152</f>
        <v>0.0147</v>
      </c>
      <c r="S152" s="222">
        <v>0</v>
      </c>
      <c r="T152" s="223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24" t="s">
        <v>219</v>
      </c>
      <c r="AT152" s="224" t="s">
        <v>159</v>
      </c>
      <c r="AU152" s="224" t="s">
        <v>81</v>
      </c>
      <c r="AY152" s="18" t="s">
        <v>156</v>
      </c>
      <c r="BE152" s="225">
        <f>IF(N152="základní",J152,0)</f>
        <v>0</v>
      </c>
      <c r="BF152" s="225">
        <f>IF(N152="snížená",J152,0)</f>
        <v>0</v>
      </c>
      <c r="BG152" s="225">
        <f>IF(N152="zákl. přenesená",J152,0)</f>
        <v>0</v>
      </c>
      <c r="BH152" s="225">
        <f>IF(N152="sníž. přenesená",J152,0)</f>
        <v>0</v>
      </c>
      <c r="BI152" s="225">
        <f>IF(N152="nulová",J152,0)</f>
        <v>0</v>
      </c>
      <c r="BJ152" s="18" t="s">
        <v>79</v>
      </c>
      <c r="BK152" s="225">
        <f>ROUND(I152*H152,2)</f>
        <v>0</v>
      </c>
      <c r="BL152" s="18" t="s">
        <v>219</v>
      </c>
      <c r="BM152" s="224" t="s">
        <v>1571</v>
      </c>
    </row>
    <row r="153" spans="1:65" s="2" customFormat="1" ht="12">
      <c r="A153" s="39"/>
      <c r="B153" s="40"/>
      <c r="C153" s="213" t="s">
        <v>348</v>
      </c>
      <c r="D153" s="213" t="s">
        <v>159</v>
      </c>
      <c r="E153" s="214" t="s">
        <v>349</v>
      </c>
      <c r="F153" s="215" t="s">
        <v>350</v>
      </c>
      <c r="G153" s="216" t="s">
        <v>162</v>
      </c>
      <c r="H153" s="217">
        <v>3</v>
      </c>
      <c r="I153" s="218"/>
      <c r="J153" s="219">
        <f>ROUND(I153*H153,2)</f>
        <v>0</v>
      </c>
      <c r="K153" s="215" t="s">
        <v>163</v>
      </c>
      <c r="L153" s="45"/>
      <c r="M153" s="220" t="s">
        <v>19</v>
      </c>
      <c r="N153" s="221" t="s">
        <v>43</v>
      </c>
      <c r="O153" s="85"/>
      <c r="P153" s="222">
        <f>O153*H153</f>
        <v>0</v>
      </c>
      <c r="Q153" s="222">
        <v>0.0028</v>
      </c>
      <c r="R153" s="222">
        <f>Q153*H153</f>
        <v>0.0084</v>
      </c>
      <c r="S153" s="222">
        <v>0</v>
      </c>
      <c r="T153" s="223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24" t="s">
        <v>219</v>
      </c>
      <c r="AT153" s="224" t="s">
        <v>159</v>
      </c>
      <c r="AU153" s="224" t="s">
        <v>81</v>
      </c>
      <c r="AY153" s="18" t="s">
        <v>156</v>
      </c>
      <c r="BE153" s="225">
        <f>IF(N153="základní",J153,0)</f>
        <v>0</v>
      </c>
      <c r="BF153" s="225">
        <f>IF(N153="snížená",J153,0)</f>
        <v>0</v>
      </c>
      <c r="BG153" s="225">
        <f>IF(N153="zákl. přenesená",J153,0)</f>
        <v>0</v>
      </c>
      <c r="BH153" s="225">
        <f>IF(N153="sníž. přenesená",J153,0)</f>
        <v>0</v>
      </c>
      <c r="BI153" s="225">
        <f>IF(N153="nulová",J153,0)</f>
        <v>0</v>
      </c>
      <c r="BJ153" s="18" t="s">
        <v>79</v>
      </c>
      <c r="BK153" s="225">
        <f>ROUND(I153*H153,2)</f>
        <v>0</v>
      </c>
      <c r="BL153" s="18" t="s">
        <v>219</v>
      </c>
      <c r="BM153" s="224" t="s">
        <v>980</v>
      </c>
    </row>
    <row r="154" spans="1:65" s="2" customFormat="1" ht="21.75" customHeight="1">
      <c r="A154" s="39"/>
      <c r="B154" s="40"/>
      <c r="C154" s="213" t="s">
        <v>352</v>
      </c>
      <c r="D154" s="213" t="s">
        <v>159</v>
      </c>
      <c r="E154" s="214" t="s">
        <v>353</v>
      </c>
      <c r="F154" s="215" t="s">
        <v>354</v>
      </c>
      <c r="G154" s="216" t="s">
        <v>207</v>
      </c>
      <c r="H154" s="217">
        <v>4</v>
      </c>
      <c r="I154" s="218"/>
      <c r="J154" s="219">
        <f>ROUND(I154*H154,2)</f>
        <v>0</v>
      </c>
      <c r="K154" s="215" t="s">
        <v>163</v>
      </c>
      <c r="L154" s="45"/>
      <c r="M154" s="220" t="s">
        <v>19</v>
      </c>
      <c r="N154" s="221" t="s">
        <v>43</v>
      </c>
      <c r="O154" s="85"/>
      <c r="P154" s="222">
        <f>O154*H154</f>
        <v>0</v>
      </c>
      <c r="Q154" s="222">
        <v>0</v>
      </c>
      <c r="R154" s="222">
        <f>Q154*H154</f>
        <v>0</v>
      </c>
      <c r="S154" s="222">
        <v>0.00019</v>
      </c>
      <c r="T154" s="223">
        <f>S154*H154</f>
        <v>0.00076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24" t="s">
        <v>219</v>
      </c>
      <c r="AT154" s="224" t="s">
        <v>159</v>
      </c>
      <c r="AU154" s="224" t="s">
        <v>81</v>
      </c>
      <c r="AY154" s="18" t="s">
        <v>156</v>
      </c>
      <c r="BE154" s="225">
        <f>IF(N154="základní",J154,0)</f>
        <v>0</v>
      </c>
      <c r="BF154" s="225">
        <f>IF(N154="snížená",J154,0)</f>
        <v>0</v>
      </c>
      <c r="BG154" s="225">
        <f>IF(N154="zákl. přenesená",J154,0)</f>
        <v>0</v>
      </c>
      <c r="BH154" s="225">
        <f>IF(N154="sníž. přenesená",J154,0)</f>
        <v>0</v>
      </c>
      <c r="BI154" s="225">
        <f>IF(N154="nulová",J154,0)</f>
        <v>0</v>
      </c>
      <c r="BJ154" s="18" t="s">
        <v>79</v>
      </c>
      <c r="BK154" s="225">
        <f>ROUND(I154*H154,2)</f>
        <v>0</v>
      </c>
      <c r="BL154" s="18" t="s">
        <v>219</v>
      </c>
      <c r="BM154" s="224" t="s">
        <v>1572</v>
      </c>
    </row>
    <row r="155" spans="1:65" s="2" customFormat="1" ht="12">
      <c r="A155" s="39"/>
      <c r="B155" s="40"/>
      <c r="C155" s="213" t="s">
        <v>193</v>
      </c>
      <c r="D155" s="213" t="s">
        <v>159</v>
      </c>
      <c r="E155" s="214" t="s">
        <v>356</v>
      </c>
      <c r="F155" s="215" t="s">
        <v>357</v>
      </c>
      <c r="G155" s="216" t="s">
        <v>207</v>
      </c>
      <c r="H155" s="217">
        <v>2</v>
      </c>
      <c r="I155" s="218"/>
      <c r="J155" s="219">
        <f>ROUND(I155*H155,2)</f>
        <v>0</v>
      </c>
      <c r="K155" s="215" t="s">
        <v>163</v>
      </c>
      <c r="L155" s="45"/>
      <c r="M155" s="220" t="s">
        <v>19</v>
      </c>
      <c r="N155" s="221" t="s">
        <v>43</v>
      </c>
      <c r="O155" s="85"/>
      <c r="P155" s="222">
        <f>O155*H155</f>
        <v>0</v>
      </c>
      <c r="Q155" s="222">
        <v>0.00055</v>
      </c>
      <c r="R155" s="222">
        <f>Q155*H155</f>
        <v>0.0011</v>
      </c>
      <c r="S155" s="222">
        <v>0</v>
      </c>
      <c r="T155" s="223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24" t="s">
        <v>219</v>
      </c>
      <c r="AT155" s="224" t="s">
        <v>159</v>
      </c>
      <c r="AU155" s="224" t="s">
        <v>81</v>
      </c>
      <c r="AY155" s="18" t="s">
        <v>156</v>
      </c>
      <c r="BE155" s="225">
        <f>IF(N155="základní",J155,0)</f>
        <v>0</v>
      </c>
      <c r="BF155" s="225">
        <f>IF(N155="snížená",J155,0)</f>
        <v>0</v>
      </c>
      <c r="BG155" s="225">
        <f>IF(N155="zákl. přenesená",J155,0)</f>
        <v>0</v>
      </c>
      <c r="BH155" s="225">
        <f>IF(N155="sníž. přenesená",J155,0)</f>
        <v>0</v>
      </c>
      <c r="BI155" s="225">
        <f>IF(N155="nulová",J155,0)</f>
        <v>0</v>
      </c>
      <c r="BJ155" s="18" t="s">
        <v>79</v>
      </c>
      <c r="BK155" s="225">
        <f>ROUND(I155*H155,2)</f>
        <v>0</v>
      </c>
      <c r="BL155" s="18" t="s">
        <v>219</v>
      </c>
      <c r="BM155" s="224" t="s">
        <v>981</v>
      </c>
    </row>
    <row r="156" spans="1:65" s="2" customFormat="1" ht="12">
      <c r="A156" s="39"/>
      <c r="B156" s="40"/>
      <c r="C156" s="213" t="s">
        <v>359</v>
      </c>
      <c r="D156" s="213" t="s">
        <v>159</v>
      </c>
      <c r="E156" s="214" t="s">
        <v>360</v>
      </c>
      <c r="F156" s="215" t="s">
        <v>361</v>
      </c>
      <c r="G156" s="216" t="s">
        <v>207</v>
      </c>
      <c r="H156" s="217">
        <v>5</v>
      </c>
      <c r="I156" s="218"/>
      <c r="J156" s="219">
        <f>ROUND(I156*H156,2)</f>
        <v>0</v>
      </c>
      <c r="K156" s="215" t="s">
        <v>163</v>
      </c>
      <c r="L156" s="45"/>
      <c r="M156" s="220" t="s">
        <v>19</v>
      </c>
      <c r="N156" s="221" t="s">
        <v>43</v>
      </c>
      <c r="O156" s="85"/>
      <c r="P156" s="222">
        <f>O156*H156</f>
        <v>0</v>
      </c>
      <c r="Q156" s="222">
        <v>0.0005</v>
      </c>
      <c r="R156" s="222">
        <f>Q156*H156</f>
        <v>0.0025</v>
      </c>
      <c r="S156" s="222">
        <v>0</v>
      </c>
      <c r="T156" s="223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24" t="s">
        <v>219</v>
      </c>
      <c r="AT156" s="224" t="s">
        <v>159</v>
      </c>
      <c r="AU156" s="224" t="s">
        <v>81</v>
      </c>
      <c r="AY156" s="18" t="s">
        <v>156</v>
      </c>
      <c r="BE156" s="225">
        <f>IF(N156="základní",J156,0)</f>
        <v>0</v>
      </c>
      <c r="BF156" s="225">
        <f>IF(N156="snížená",J156,0)</f>
        <v>0</v>
      </c>
      <c r="BG156" s="225">
        <f>IF(N156="zákl. přenesená",J156,0)</f>
        <v>0</v>
      </c>
      <c r="BH156" s="225">
        <f>IF(N156="sníž. přenesená",J156,0)</f>
        <v>0</v>
      </c>
      <c r="BI156" s="225">
        <f>IF(N156="nulová",J156,0)</f>
        <v>0</v>
      </c>
      <c r="BJ156" s="18" t="s">
        <v>79</v>
      </c>
      <c r="BK156" s="225">
        <f>ROUND(I156*H156,2)</f>
        <v>0</v>
      </c>
      <c r="BL156" s="18" t="s">
        <v>219</v>
      </c>
      <c r="BM156" s="224" t="s">
        <v>982</v>
      </c>
    </row>
    <row r="157" spans="1:65" s="2" customFormat="1" ht="12">
      <c r="A157" s="39"/>
      <c r="B157" s="40"/>
      <c r="C157" s="213" t="s">
        <v>363</v>
      </c>
      <c r="D157" s="213" t="s">
        <v>159</v>
      </c>
      <c r="E157" s="214" t="s">
        <v>364</v>
      </c>
      <c r="F157" s="215" t="s">
        <v>365</v>
      </c>
      <c r="G157" s="216" t="s">
        <v>207</v>
      </c>
      <c r="H157" s="217">
        <v>18</v>
      </c>
      <c r="I157" s="218"/>
      <c r="J157" s="219">
        <f>ROUND(I157*H157,2)</f>
        <v>0</v>
      </c>
      <c r="K157" s="215" t="s">
        <v>163</v>
      </c>
      <c r="L157" s="45"/>
      <c r="M157" s="220" t="s">
        <v>19</v>
      </c>
      <c r="N157" s="221" t="s">
        <v>43</v>
      </c>
      <c r="O157" s="85"/>
      <c r="P157" s="222">
        <f>O157*H157</f>
        <v>0</v>
      </c>
      <c r="Q157" s="222">
        <v>3E-05</v>
      </c>
      <c r="R157" s="222">
        <f>Q157*H157</f>
        <v>0.00054</v>
      </c>
      <c r="S157" s="222">
        <v>0</v>
      </c>
      <c r="T157" s="223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24" t="s">
        <v>219</v>
      </c>
      <c r="AT157" s="224" t="s">
        <v>159</v>
      </c>
      <c r="AU157" s="224" t="s">
        <v>81</v>
      </c>
      <c r="AY157" s="18" t="s">
        <v>156</v>
      </c>
      <c r="BE157" s="225">
        <f>IF(N157="základní",J157,0)</f>
        <v>0</v>
      </c>
      <c r="BF157" s="225">
        <f>IF(N157="snížená",J157,0)</f>
        <v>0</v>
      </c>
      <c r="BG157" s="225">
        <f>IF(N157="zákl. přenesená",J157,0)</f>
        <v>0</v>
      </c>
      <c r="BH157" s="225">
        <f>IF(N157="sníž. přenesená",J157,0)</f>
        <v>0</v>
      </c>
      <c r="BI157" s="225">
        <f>IF(N157="nulová",J157,0)</f>
        <v>0</v>
      </c>
      <c r="BJ157" s="18" t="s">
        <v>79</v>
      </c>
      <c r="BK157" s="225">
        <f>ROUND(I157*H157,2)</f>
        <v>0</v>
      </c>
      <c r="BL157" s="18" t="s">
        <v>219</v>
      </c>
      <c r="BM157" s="224" t="s">
        <v>358</v>
      </c>
    </row>
    <row r="158" spans="1:65" s="2" customFormat="1" ht="44.25" customHeight="1">
      <c r="A158" s="39"/>
      <c r="B158" s="40"/>
      <c r="C158" s="213" t="s">
        <v>367</v>
      </c>
      <c r="D158" s="213" t="s">
        <v>159</v>
      </c>
      <c r="E158" s="214" t="s">
        <v>368</v>
      </c>
      <c r="F158" s="215" t="s">
        <v>369</v>
      </c>
      <c r="G158" s="216" t="s">
        <v>336</v>
      </c>
      <c r="H158" s="226"/>
      <c r="I158" s="218"/>
      <c r="J158" s="219">
        <f>ROUND(I158*H158,2)</f>
        <v>0</v>
      </c>
      <c r="K158" s="215" t="s">
        <v>163</v>
      </c>
      <c r="L158" s="45"/>
      <c r="M158" s="220" t="s">
        <v>19</v>
      </c>
      <c r="N158" s="221" t="s">
        <v>43</v>
      </c>
      <c r="O158" s="85"/>
      <c r="P158" s="222">
        <f>O158*H158</f>
        <v>0</v>
      </c>
      <c r="Q158" s="222">
        <v>0</v>
      </c>
      <c r="R158" s="222">
        <f>Q158*H158</f>
        <v>0</v>
      </c>
      <c r="S158" s="222">
        <v>0</v>
      </c>
      <c r="T158" s="223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24" t="s">
        <v>219</v>
      </c>
      <c r="AT158" s="224" t="s">
        <v>159</v>
      </c>
      <c r="AU158" s="224" t="s">
        <v>81</v>
      </c>
      <c r="AY158" s="18" t="s">
        <v>156</v>
      </c>
      <c r="BE158" s="225">
        <f>IF(N158="základní",J158,0)</f>
        <v>0</v>
      </c>
      <c r="BF158" s="225">
        <f>IF(N158="snížená",J158,0)</f>
        <v>0</v>
      </c>
      <c r="BG158" s="225">
        <f>IF(N158="zákl. přenesená",J158,0)</f>
        <v>0</v>
      </c>
      <c r="BH158" s="225">
        <f>IF(N158="sníž. přenesená",J158,0)</f>
        <v>0</v>
      </c>
      <c r="BI158" s="225">
        <f>IF(N158="nulová",J158,0)</f>
        <v>0</v>
      </c>
      <c r="BJ158" s="18" t="s">
        <v>79</v>
      </c>
      <c r="BK158" s="225">
        <f>ROUND(I158*H158,2)</f>
        <v>0</v>
      </c>
      <c r="BL158" s="18" t="s">
        <v>219</v>
      </c>
      <c r="BM158" s="224" t="s">
        <v>1573</v>
      </c>
    </row>
    <row r="159" spans="1:63" s="12" customFormat="1" ht="22.8" customHeight="1">
      <c r="A159" s="12"/>
      <c r="B159" s="197"/>
      <c r="C159" s="198"/>
      <c r="D159" s="199" t="s">
        <v>71</v>
      </c>
      <c r="E159" s="211" t="s">
        <v>371</v>
      </c>
      <c r="F159" s="211" t="s">
        <v>372</v>
      </c>
      <c r="G159" s="198"/>
      <c r="H159" s="198"/>
      <c r="I159" s="201"/>
      <c r="J159" s="212">
        <f>BK159</f>
        <v>0</v>
      </c>
      <c r="K159" s="198"/>
      <c r="L159" s="203"/>
      <c r="M159" s="204"/>
      <c r="N159" s="205"/>
      <c r="O159" s="205"/>
      <c r="P159" s="206">
        <f>SUM(P160:P167)</f>
        <v>0</v>
      </c>
      <c r="Q159" s="205"/>
      <c r="R159" s="206">
        <f>SUM(R160:R167)</f>
        <v>0.6337600000000001</v>
      </c>
      <c r="S159" s="205"/>
      <c r="T159" s="207">
        <f>SUM(T160:T167)</f>
        <v>0.07285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R159" s="208" t="s">
        <v>81</v>
      </c>
      <c r="AT159" s="209" t="s">
        <v>71</v>
      </c>
      <c r="AU159" s="209" t="s">
        <v>79</v>
      </c>
      <c r="AY159" s="208" t="s">
        <v>156</v>
      </c>
      <c r="BK159" s="210">
        <f>SUM(BK160:BK167)</f>
        <v>0</v>
      </c>
    </row>
    <row r="160" spans="1:65" s="2" customFormat="1" ht="21.75" customHeight="1">
      <c r="A160" s="39"/>
      <c r="B160" s="40"/>
      <c r="C160" s="213" t="s">
        <v>196</v>
      </c>
      <c r="D160" s="213" t="s">
        <v>159</v>
      </c>
      <c r="E160" s="214" t="s">
        <v>373</v>
      </c>
      <c r="F160" s="215" t="s">
        <v>374</v>
      </c>
      <c r="G160" s="216" t="s">
        <v>162</v>
      </c>
      <c r="H160" s="217">
        <v>235</v>
      </c>
      <c r="I160" s="218"/>
      <c r="J160" s="219">
        <f>ROUND(I160*H160,2)</f>
        <v>0</v>
      </c>
      <c r="K160" s="215" t="s">
        <v>163</v>
      </c>
      <c r="L160" s="45"/>
      <c r="M160" s="220" t="s">
        <v>19</v>
      </c>
      <c r="N160" s="221" t="s">
        <v>43</v>
      </c>
      <c r="O160" s="85"/>
      <c r="P160" s="222">
        <f>O160*H160</f>
        <v>0</v>
      </c>
      <c r="Q160" s="222">
        <v>0</v>
      </c>
      <c r="R160" s="222">
        <f>Q160*H160</f>
        <v>0</v>
      </c>
      <c r="S160" s="222">
        <v>0</v>
      </c>
      <c r="T160" s="223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24" t="s">
        <v>219</v>
      </c>
      <c r="AT160" s="224" t="s">
        <v>159</v>
      </c>
      <c r="AU160" s="224" t="s">
        <v>81</v>
      </c>
      <c r="AY160" s="18" t="s">
        <v>156</v>
      </c>
      <c r="BE160" s="225">
        <f>IF(N160="základní",J160,0)</f>
        <v>0</v>
      </c>
      <c r="BF160" s="225">
        <f>IF(N160="snížená",J160,0)</f>
        <v>0</v>
      </c>
      <c r="BG160" s="225">
        <f>IF(N160="zákl. přenesená",J160,0)</f>
        <v>0</v>
      </c>
      <c r="BH160" s="225">
        <f>IF(N160="sníž. přenesená",J160,0)</f>
        <v>0</v>
      </c>
      <c r="BI160" s="225">
        <f>IF(N160="nulová",J160,0)</f>
        <v>0</v>
      </c>
      <c r="BJ160" s="18" t="s">
        <v>79</v>
      </c>
      <c r="BK160" s="225">
        <f>ROUND(I160*H160,2)</f>
        <v>0</v>
      </c>
      <c r="BL160" s="18" t="s">
        <v>219</v>
      </c>
      <c r="BM160" s="224" t="s">
        <v>370</v>
      </c>
    </row>
    <row r="161" spans="1:65" s="2" customFormat="1" ht="16.5" customHeight="1">
      <c r="A161" s="39"/>
      <c r="B161" s="40"/>
      <c r="C161" s="213" t="s">
        <v>376</v>
      </c>
      <c r="D161" s="213" t="s">
        <v>159</v>
      </c>
      <c r="E161" s="214" t="s">
        <v>377</v>
      </c>
      <c r="F161" s="215" t="s">
        <v>378</v>
      </c>
      <c r="G161" s="216" t="s">
        <v>162</v>
      </c>
      <c r="H161" s="217">
        <v>235</v>
      </c>
      <c r="I161" s="218"/>
      <c r="J161" s="219">
        <f>ROUND(I161*H161,2)</f>
        <v>0</v>
      </c>
      <c r="K161" s="215" t="s">
        <v>163</v>
      </c>
      <c r="L161" s="45"/>
      <c r="M161" s="220" t="s">
        <v>19</v>
      </c>
      <c r="N161" s="221" t="s">
        <v>43</v>
      </c>
      <c r="O161" s="85"/>
      <c r="P161" s="222">
        <f>O161*H161</f>
        <v>0</v>
      </c>
      <c r="Q161" s="222">
        <v>0.001</v>
      </c>
      <c r="R161" s="222">
        <f>Q161*H161</f>
        <v>0.23500000000000001</v>
      </c>
      <c r="S161" s="222">
        <v>0.00031</v>
      </c>
      <c r="T161" s="223">
        <f>S161*H161</f>
        <v>0.07285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24" t="s">
        <v>219</v>
      </c>
      <c r="AT161" s="224" t="s">
        <v>159</v>
      </c>
      <c r="AU161" s="224" t="s">
        <v>81</v>
      </c>
      <c r="AY161" s="18" t="s">
        <v>156</v>
      </c>
      <c r="BE161" s="225">
        <f>IF(N161="základní",J161,0)</f>
        <v>0</v>
      </c>
      <c r="BF161" s="225">
        <f>IF(N161="snížená",J161,0)</f>
        <v>0</v>
      </c>
      <c r="BG161" s="225">
        <f>IF(N161="zákl. přenesená",J161,0)</f>
        <v>0</v>
      </c>
      <c r="BH161" s="225">
        <f>IF(N161="sníž. přenesená",J161,0)</f>
        <v>0</v>
      </c>
      <c r="BI161" s="225">
        <f>IF(N161="nulová",J161,0)</f>
        <v>0</v>
      </c>
      <c r="BJ161" s="18" t="s">
        <v>79</v>
      </c>
      <c r="BK161" s="225">
        <f>ROUND(I161*H161,2)</f>
        <v>0</v>
      </c>
      <c r="BL161" s="18" t="s">
        <v>219</v>
      </c>
      <c r="BM161" s="224" t="s">
        <v>375</v>
      </c>
    </row>
    <row r="162" spans="1:65" s="2" customFormat="1" ht="12">
      <c r="A162" s="39"/>
      <c r="B162" s="40"/>
      <c r="C162" s="213" t="s">
        <v>199</v>
      </c>
      <c r="D162" s="213" t="s">
        <v>159</v>
      </c>
      <c r="E162" s="214" t="s">
        <v>380</v>
      </c>
      <c r="F162" s="215" t="s">
        <v>381</v>
      </c>
      <c r="G162" s="216" t="s">
        <v>172</v>
      </c>
      <c r="H162" s="217">
        <v>235</v>
      </c>
      <c r="I162" s="218"/>
      <c r="J162" s="219">
        <f>ROUND(I162*H162,2)</f>
        <v>0</v>
      </c>
      <c r="K162" s="215" t="s">
        <v>163</v>
      </c>
      <c r="L162" s="45"/>
      <c r="M162" s="220" t="s">
        <v>19</v>
      </c>
      <c r="N162" s="221" t="s">
        <v>43</v>
      </c>
      <c r="O162" s="85"/>
      <c r="P162" s="222">
        <f>O162*H162</f>
        <v>0</v>
      </c>
      <c r="Q162" s="222">
        <v>0.0012</v>
      </c>
      <c r="R162" s="222">
        <f>Q162*H162</f>
        <v>0.282</v>
      </c>
      <c r="S162" s="222">
        <v>0</v>
      </c>
      <c r="T162" s="223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24" t="s">
        <v>219</v>
      </c>
      <c r="AT162" s="224" t="s">
        <v>159</v>
      </c>
      <c r="AU162" s="224" t="s">
        <v>81</v>
      </c>
      <c r="AY162" s="18" t="s">
        <v>156</v>
      </c>
      <c r="BE162" s="225">
        <f>IF(N162="základní",J162,0)</f>
        <v>0</v>
      </c>
      <c r="BF162" s="225">
        <f>IF(N162="snížená",J162,0)</f>
        <v>0</v>
      </c>
      <c r="BG162" s="225">
        <f>IF(N162="zákl. přenesená",J162,0)</f>
        <v>0</v>
      </c>
      <c r="BH162" s="225">
        <f>IF(N162="sníž. přenesená",J162,0)</f>
        <v>0</v>
      </c>
      <c r="BI162" s="225">
        <f>IF(N162="nulová",J162,0)</f>
        <v>0</v>
      </c>
      <c r="BJ162" s="18" t="s">
        <v>79</v>
      </c>
      <c r="BK162" s="225">
        <f>ROUND(I162*H162,2)</f>
        <v>0</v>
      </c>
      <c r="BL162" s="18" t="s">
        <v>219</v>
      </c>
      <c r="BM162" s="224" t="s">
        <v>1574</v>
      </c>
    </row>
    <row r="163" spans="1:65" s="2" customFormat="1" ht="12">
      <c r="A163" s="39"/>
      <c r="B163" s="40"/>
      <c r="C163" s="213" t="s">
        <v>383</v>
      </c>
      <c r="D163" s="213" t="s">
        <v>159</v>
      </c>
      <c r="E163" s="214" t="s">
        <v>384</v>
      </c>
      <c r="F163" s="215" t="s">
        <v>385</v>
      </c>
      <c r="G163" s="216" t="s">
        <v>162</v>
      </c>
      <c r="H163" s="217">
        <v>235</v>
      </c>
      <c r="I163" s="218"/>
      <c r="J163" s="219">
        <f>ROUND(I163*H163,2)</f>
        <v>0</v>
      </c>
      <c r="K163" s="215" t="s">
        <v>163</v>
      </c>
      <c r="L163" s="45"/>
      <c r="M163" s="220" t="s">
        <v>19</v>
      </c>
      <c r="N163" s="221" t="s">
        <v>43</v>
      </c>
      <c r="O163" s="85"/>
      <c r="P163" s="222">
        <f>O163*H163</f>
        <v>0</v>
      </c>
      <c r="Q163" s="222">
        <v>0.0002</v>
      </c>
      <c r="R163" s="222">
        <f>Q163*H163</f>
        <v>0.047</v>
      </c>
      <c r="S163" s="222">
        <v>0</v>
      </c>
      <c r="T163" s="223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24" t="s">
        <v>219</v>
      </c>
      <c r="AT163" s="224" t="s">
        <v>159</v>
      </c>
      <c r="AU163" s="224" t="s">
        <v>81</v>
      </c>
      <c r="AY163" s="18" t="s">
        <v>156</v>
      </c>
      <c r="BE163" s="225">
        <f>IF(N163="základní",J163,0)</f>
        <v>0</v>
      </c>
      <c r="BF163" s="225">
        <f>IF(N163="snížená",J163,0)</f>
        <v>0</v>
      </c>
      <c r="BG163" s="225">
        <f>IF(N163="zákl. přenesená",J163,0)</f>
        <v>0</v>
      </c>
      <c r="BH163" s="225">
        <f>IF(N163="sníž. přenesená",J163,0)</f>
        <v>0</v>
      </c>
      <c r="BI163" s="225">
        <f>IF(N163="nulová",J163,0)</f>
        <v>0</v>
      </c>
      <c r="BJ163" s="18" t="s">
        <v>79</v>
      </c>
      <c r="BK163" s="225">
        <f>ROUND(I163*H163,2)</f>
        <v>0</v>
      </c>
      <c r="BL163" s="18" t="s">
        <v>219</v>
      </c>
      <c r="BM163" s="224" t="s">
        <v>1575</v>
      </c>
    </row>
    <row r="164" spans="1:65" s="2" customFormat="1" ht="12">
      <c r="A164" s="39"/>
      <c r="B164" s="40"/>
      <c r="C164" s="213" t="s">
        <v>203</v>
      </c>
      <c r="D164" s="213" t="s">
        <v>159</v>
      </c>
      <c r="E164" s="214" t="s">
        <v>387</v>
      </c>
      <c r="F164" s="215" t="s">
        <v>388</v>
      </c>
      <c r="G164" s="216" t="s">
        <v>162</v>
      </c>
      <c r="H164" s="217">
        <v>40</v>
      </c>
      <c r="I164" s="218"/>
      <c r="J164" s="219">
        <f>ROUND(I164*H164,2)</f>
        <v>0</v>
      </c>
      <c r="K164" s="215" t="s">
        <v>163</v>
      </c>
      <c r="L164" s="45"/>
      <c r="M164" s="220" t="s">
        <v>19</v>
      </c>
      <c r="N164" s="221" t="s">
        <v>43</v>
      </c>
      <c r="O164" s="85"/>
      <c r="P164" s="222">
        <f>O164*H164</f>
        <v>0</v>
      </c>
      <c r="Q164" s="222">
        <v>2E-05</v>
      </c>
      <c r="R164" s="222">
        <f>Q164*H164</f>
        <v>0.0008</v>
      </c>
      <c r="S164" s="222">
        <v>0</v>
      </c>
      <c r="T164" s="223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24" t="s">
        <v>219</v>
      </c>
      <c r="AT164" s="224" t="s">
        <v>159</v>
      </c>
      <c r="AU164" s="224" t="s">
        <v>81</v>
      </c>
      <c r="AY164" s="18" t="s">
        <v>156</v>
      </c>
      <c r="BE164" s="225">
        <f>IF(N164="základní",J164,0)</f>
        <v>0</v>
      </c>
      <c r="BF164" s="225">
        <f>IF(N164="snížená",J164,0)</f>
        <v>0</v>
      </c>
      <c r="BG164" s="225">
        <f>IF(N164="zákl. přenesená",J164,0)</f>
        <v>0</v>
      </c>
      <c r="BH164" s="225">
        <f>IF(N164="sníž. přenesená",J164,0)</f>
        <v>0</v>
      </c>
      <c r="BI164" s="225">
        <f>IF(N164="nulová",J164,0)</f>
        <v>0</v>
      </c>
      <c r="BJ164" s="18" t="s">
        <v>79</v>
      </c>
      <c r="BK164" s="225">
        <f>ROUND(I164*H164,2)</f>
        <v>0</v>
      </c>
      <c r="BL164" s="18" t="s">
        <v>219</v>
      </c>
      <c r="BM164" s="224" t="s">
        <v>1576</v>
      </c>
    </row>
    <row r="165" spans="1:65" s="2" customFormat="1" ht="12">
      <c r="A165" s="39"/>
      <c r="B165" s="40"/>
      <c r="C165" s="213" t="s">
        <v>390</v>
      </c>
      <c r="D165" s="213" t="s">
        <v>159</v>
      </c>
      <c r="E165" s="214" t="s">
        <v>391</v>
      </c>
      <c r="F165" s="215" t="s">
        <v>392</v>
      </c>
      <c r="G165" s="216" t="s">
        <v>162</v>
      </c>
      <c r="H165" s="217">
        <v>6</v>
      </c>
      <c r="I165" s="218"/>
      <c r="J165" s="219">
        <f>ROUND(I165*H165,2)</f>
        <v>0</v>
      </c>
      <c r="K165" s="215" t="s">
        <v>163</v>
      </c>
      <c r="L165" s="45"/>
      <c r="M165" s="220" t="s">
        <v>19</v>
      </c>
      <c r="N165" s="221" t="s">
        <v>43</v>
      </c>
      <c r="O165" s="85"/>
      <c r="P165" s="222">
        <f>O165*H165</f>
        <v>0</v>
      </c>
      <c r="Q165" s="222">
        <v>1E-05</v>
      </c>
      <c r="R165" s="222">
        <f>Q165*H165</f>
        <v>6.000000000000001E-05</v>
      </c>
      <c r="S165" s="222">
        <v>0</v>
      </c>
      <c r="T165" s="223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24" t="s">
        <v>219</v>
      </c>
      <c r="AT165" s="224" t="s">
        <v>159</v>
      </c>
      <c r="AU165" s="224" t="s">
        <v>81</v>
      </c>
      <c r="AY165" s="18" t="s">
        <v>156</v>
      </c>
      <c r="BE165" s="225">
        <f>IF(N165="základní",J165,0)</f>
        <v>0</v>
      </c>
      <c r="BF165" s="225">
        <f>IF(N165="snížená",J165,0)</f>
        <v>0</v>
      </c>
      <c r="BG165" s="225">
        <f>IF(N165="zákl. přenesená",J165,0)</f>
        <v>0</v>
      </c>
      <c r="BH165" s="225">
        <f>IF(N165="sníž. přenesená",J165,0)</f>
        <v>0</v>
      </c>
      <c r="BI165" s="225">
        <f>IF(N165="nulová",J165,0)</f>
        <v>0</v>
      </c>
      <c r="BJ165" s="18" t="s">
        <v>79</v>
      </c>
      <c r="BK165" s="225">
        <f>ROUND(I165*H165,2)</f>
        <v>0</v>
      </c>
      <c r="BL165" s="18" t="s">
        <v>219</v>
      </c>
      <c r="BM165" s="224" t="s">
        <v>389</v>
      </c>
    </row>
    <row r="166" spans="1:65" s="2" customFormat="1" ht="12">
      <c r="A166" s="39"/>
      <c r="B166" s="40"/>
      <c r="C166" s="213" t="s">
        <v>394</v>
      </c>
      <c r="D166" s="213" t="s">
        <v>159</v>
      </c>
      <c r="E166" s="214" t="s">
        <v>395</v>
      </c>
      <c r="F166" s="215" t="s">
        <v>396</v>
      </c>
      <c r="G166" s="216" t="s">
        <v>162</v>
      </c>
      <c r="H166" s="217">
        <v>75</v>
      </c>
      <c r="I166" s="218"/>
      <c r="J166" s="219">
        <f>ROUND(I166*H166,2)</f>
        <v>0</v>
      </c>
      <c r="K166" s="215" t="s">
        <v>163</v>
      </c>
      <c r="L166" s="45"/>
      <c r="M166" s="220" t="s">
        <v>19</v>
      </c>
      <c r="N166" s="221" t="s">
        <v>43</v>
      </c>
      <c r="O166" s="85"/>
      <c r="P166" s="222">
        <f>O166*H166</f>
        <v>0</v>
      </c>
      <c r="Q166" s="222">
        <v>1E-05</v>
      </c>
      <c r="R166" s="222">
        <f>Q166*H166</f>
        <v>0.00075</v>
      </c>
      <c r="S166" s="222">
        <v>0</v>
      </c>
      <c r="T166" s="223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24" t="s">
        <v>219</v>
      </c>
      <c r="AT166" s="224" t="s">
        <v>159</v>
      </c>
      <c r="AU166" s="224" t="s">
        <v>81</v>
      </c>
      <c r="AY166" s="18" t="s">
        <v>156</v>
      </c>
      <c r="BE166" s="225">
        <f>IF(N166="základní",J166,0)</f>
        <v>0</v>
      </c>
      <c r="BF166" s="225">
        <f>IF(N166="snížená",J166,0)</f>
        <v>0</v>
      </c>
      <c r="BG166" s="225">
        <f>IF(N166="zákl. přenesená",J166,0)</f>
        <v>0</v>
      </c>
      <c r="BH166" s="225">
        <f>IF(N166="sníž. přenesená",J166,0)</f>
        <v>0</v>
      </c>
      <c r="BI166" s="225">
        <f>IF(N166="nulová",J166,0)</f>
        <v>0</v>
      </c>
      <c r="BJ166" s="18" t="s">
        <v>79</v>
      </c>
      <c r="BK166" s="225">
        <f>ROUND(I166*H166,2)</f>
        <v>0</v>
      </c>
      <c r="BL166" s="18" t="s">
        <v>219</v>
      </c>
      <c r="BM166" s="224" t="s">
        <v>1577</v>
      </c>
    </row>
    <row r="167" spans="1:65" s="2" customFormat="1" ht="12">
      <c r="A167" s="39"/>
      <c r="B167" s="40"/>
      <c r="C167" s="213" t="s">
        <v>398</v>
      </c>
      <c r="D167" s="213" t="s">
        <v>159</v>
      </c>
      <c r="E167" s="214" t="s">
        <v>399</v>
      </c>
      <c r="F167" s="215" t="s">
        <v>400</v>
      </c>
      <c r="G167" s="216" t="s">
        <v>162</v>
      </c>
      <c r="H167" s="217">
        <v>235</v>
      </c>
      <c r="I167" s="218"/>
      <c r="J167" s="219">
        <f>ROUND(I167*H167,2)</f>
        <v>0</v>
      </c>
      <c r="K167" s="215" t="s">
        <v>163</v>
      </c>
      <c r="L167" s="45"/>
      <c r="M167" s="220" t="s">
        <v>19</v>
      </c>
      <c r="N167" s="221" t="s">
        <v>43</v>
      </c>
      <c r="O167" s="85"/>
      <c r="P167" s="222">
        <f>O167*H167</f>
        <v>0</v>
      </c>
      <c r="Q167" s="222">
        <v>0.00029</v>
      </c>
      <c r="R167" s="222">
        <f>Q167*H167</f>
        <v>0.06815</v>
      </c>
      <c r="S167" s="222">
        <v>0</v>
      </c>
      <c r="T167" s="223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24" t="s">
        <v>219</v>
      </c>
      <c r="AT167" s="224" t="s">
        <v>159</v>
      </c>
      <c r="AU167" s="224" t="s">
        <v>81</v>
      </c>
      <c r="AY167" s="18" t="s">
        <v>156</v>
      </c>
      <c r="BE167" s="225">
        <f>IF(N167="základní",J167,0)</f>
        <v>0</v>
      </c>
      <c r="BF167" s="225">
        <f>IF(N167="snížená",J167,0)</f>
        <v>0</v>
      </c>
      <c r="BG167" s="225">
        <f>IF(N167="zákl. přenesená",J167,0)</f>
        <v>0</v>
      </c>
      <c r="BH167" s="225">
        <f>IF(N167="sníž. přenesená",J167,0)</f>
        <v>0</v>
      </c>
      <c r="BI167" s="225">
        <f>IF(N167="nulová",J167,0)</f>
        <v>0</v>
      </c>
      <c r="BJ167" s="18" t="s">
        <v>79</v>
      </c>
      <c r="BK167" s="225">
        <f>ROUND(I167*H167,2)</f>
        <v>0</v>
      </c>
      <c r="BL167" s="18" t="s">
        <v>219</v>
      </c>
      <c r="BM167" s="224" t="s">
        <v>1578</v>
      </c>
    </row>
    <row r="168" spans="1:63" s="12" customFormat="1" ht="25.9" customHeight="1">
      <c r="A168" s="12"/>
      <c r="B168" s="197"/>
      <c r="C168" s="198"/>
      <c r="D168" s="199" t="s">
        <v>71</v>
      </c>
      <c r="E168" s="200" t="s">
        <v>402</v>
      </c>
      <c r="F168" s="200" t="s">
        <v>403</v>
      </c>
      <c r="G168" s="198"/>
      <c r="H168" s="198"/>
      <c r="I168" s="201"/>
      <c r="J168" s="202">
        <f>BK168</f>
        <v>0</v>
      </c>
      <c r="K168" s="198"/>
      <c r="L168" s="203"/>
      <c r="M168" s="204"/>
      <c r="N168" s="205"/>
      <c r="O168" s="205"/>
      <c r="P168" s="206">
        <f>P169+P181</f>
        <v>0</v>
      </c>
      <c r="Q168" s="205"/>
      <c r="R168" s="206">
        <f>R169+R181</f>
        <v>0</v>
      </c>
      <c r="S168" s="205"/>
      <c r="T168" s="207">
        <f>T169+T181</f>
        <v>0</v>
      </c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R168" s="208" t="s">
        <v>79</v>
      </c>
      <c r="AT168" s="209" t="s">
        <v>71</v>
      </c>
      <c r="AU168" s="209" t="s">
        <v>72</v>
      </c>
      <c r="AY168" s="208" t="s">
        <v>156</v>
      </c>
      <c r="BK168" s="210">
        <f>BK169+BK181</f>
        <v>0</v>
      </c>
    </row>
    <row r="169" spans="1:63" s="12" customFormat="1" ht="22.8" customHeight="1">
      <c r="A169" s="12"/>
      <c r="B169" s="197"/>
      <c r="C169" s="198"/>
      <c r="D169" s="199" t="s">
        <v>71</v>
      </c>
      <c r="E169" s="211" t="s">
        <v>404</v>
      </c>
      <c r="F169" s="211" t="s">
        <v>405</v>
      </c>
      <c r="G169" s="198"/>
      <c r="H169" s="198"/>
      <c r="I169" s="201"/>
      <c r="J169" s="212">
        <f>BK169</f>
        <v>0</v>
      </c>
      <c r="K169" s="198"/>
      <c r="L169" s="203"/>
      <c r="M169" s="204"/>
      <c r="N169" s="205"/>
      <c r="O169" s="205"/>
      <c r="P169" s="206">
        <f>SUM(P170:P180)</f>
        <v>0</v>
      </c>
      <c r="Q169" s="205"/>
      <c r="R169" s="206">
        <f>SUM(R170:R180)</f>
        <v>0</v>
      </c>
      <c r="S169" s="205"/>
      <c r="T169" s="207">
        <f>SUM(T170:T180)</f>
        <v>0</v>
      </c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R169" s="208" t="s">
        <v>81</v>
      </c>
      <c r="AT169" s="209" t="s">
        <v>71</v>
      </c>
      <c r="AU169" s="209" t="s">
        <v>79</v>
      </c>
      <c r="AY169" s="208" t="s">
        <v>156</v>
      </c>
      <c r="BK169" s="210">
        <f>SUM(BK170:BK180)</f>
        <v>0</v>
      </c>
    </row>
    <row r="170" spans="1:65" s="2" customFormat="1" ht="21.75" customHeight="1">
      <c r="A170" s="39"/>
      <c r="B170" s="40"/>
      <c r="C170" s="213" t="s">
        <v>406</v>
      </c>
      <c r="D170" s="213" t="s">
        <v>159</v>
      </c>
      <c r="E170" s="214" t="s">
        <v>407</v>
      </c>
      <c r="F170" s="215" t="s">
        <v>408</v>
      </c>
      <c r="G170" s="216" t="s">
        <v>172</v>
      </c>
      <c r="H170" s="217">
        <v>2</v>
      </c>
      <c r="I170" s="218"/>
      <c r="J170" s="219">
        <f>ROUND(I170*H170,2)</f>
        <v>0</v>
      </c>
      <c r="K170" s="215" t="s">
        <v>163</v>
      </c>
      <c r="L170" s="45"/>
      <c r="M170" s="220" t="s">
        <v>19</v>
      </c>
      <c r="N170" s="221" t="s">
        <v>43</v>
      </c>
      <c r="O170" s="85"/>
      <c r="P170" s="222">
        <f>O170*H170</f>
        <v>0</v>
      </c>
      <c r="Q170" s="222">
        <v>0</v>
      </c>
      <c r="R170" s="222">
        <f>Q170*H170</f>
        <v>0</v>
      </c>
      <c r="S170" s="222">
        <v>0</v>
      </c>
      <c r="T170" s="223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24" t="s">
        <v>219</v>
      </c>
      <c r="AT170" s="224" t="s">
        <v>159</v>
      </c>
      <c r="AU170" s="224" t="s">
        <v>81</v>
      </c>
      <c r="AY170" s="18" t="s">
        <v>156</v>
      </c>
      <c r="BE170" s="225">
        <f>IF(N170="základní",J170,0)</f>
        <v>0</v>
      </c>
      <c r="BF170" s="225">
        <f>IF(N170="snížená",J170,0)</f>
        <v>0</v>
      </c>
      <c r="BG170" s="225">
        <f>IF(N170="zákl. přenesená",J170,0)</f>
        <v>0</v>
      </c>
      <c r="BH170" s="225">
        <f>IF(N170="sníž. přenesená",J170,0)</f>
        <v>0</v>
      </c>
      <c r="BI170" s="225">
        <f>IF(N170="nulová",J170,0)</f>
        <v>0</v>
      </c>
      <c r="BJ170" s="18" t="s">
        <v>79</v>
      </c>
      <c r="BK170" s="225">
        <f>ROUND(I170*H170,2)</f>
        <v>0</v>
      </c>
      <c r="BL170" s="18" t="s">
        <v>219</v>
      </c>
      <c r="BM170" s="224" t="s">
        <v>991</v>
      </c>
    </row>
    <row r="171" spans="1:65" s="2" customFormat="1" ht="16.5" customHeight="1">
      <c r="A171" s="39"/>
      <c r="B171" s="40"/>
      <c r="C171" s="213" t="s">
        <v>410</v>
      </c>
      <c r="D171" s="213" t="s">
        <v>159</v>
      </c>
      <c r="E171" s="214" t="s">
        <v>411</v>
      </c>
      <c r="F171" s="215" t="s">
        <v>412</v>
      </c>
      <c r="G171" s="216" t="s">
        <v>172</v>
      </c>
      <c r="H171" s="217">
        <v>2</v>
      </c>
      <c r="I171" s="218"/>
      <c r="J171" s="219">
        <f>ROUND(I171*H171,2)</f>
        <v>0</v>
      </c>
      <c r="K171" s="215" t="s">
        <v>19</v>
      </c>
      <c r="L171" s="45"/>
      <c r="M171" s="220" t="s">
        <v>19</v>
      </c>
      <c r="N171" s="221" t="s">
        <v>43</v>
      </c>
      <c r="O171" s="85"/>
      <c r="P171" s="222">
        <f>O171*H171</f>
        <v>0</v>
      </c>
      <c r="Q171" s="222">
        <v>0</v>
      </c>
      <c r="R171" s="222">
        <f>Q171*H171</f>
        <v>0</v>
      </c>
      <c r="S171" s="222">
        <v>0</v>
      </c>
      <c r="T171" s="223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24" t="s">
        <v>219</v>
      </c>
      <c r="AT171" s="224" t="s">
        <v>159</v>
      </c>
      <c r="AU171" s="224" t="s">
        <v>81</v>
      </c>
      <c r="AY171" s="18" t="s">
        <v>156</v>
      </c>
      <c r="BE171" s="225">
        <f>IF(N171="základní",J171,0)</f>
        <v>0</v>
      </c>
      <c r="BF171" s="225">
        <f>IF(N171="snížená",J171,0)</f>
        <v>0</v>
      </c>
      <c r="BG171" s="225">
        <f>IF(N171="zákl. přenesená",J171,0)</f>
        <v>0</v>
      </c>
      <c r="BH171" s="225">
        <f>IF(N171="sníž. přenesená",J171,0)</f>
        <v>0</v>
      </c>
      <c r="BI171" s="225">
        <f>IF(N171="nulová",J171,0)</f>
        <v>0</v>
      </c>
      <c r="BJ171" s="18" t="s">
        <v>79</v>
      </c>
      <c r="BK171" s="225">
        <f>ROUND(I171*H171,2)</f>
        <v>0</v>
      </c>
      <c r="BL171" s="18" t="s">
        <v>219</v>
      </c>
      <c r="BM171" s="224" t="s">
        <v>992</v>
      </c>
    </row>
    <row r="172" spans="1:65" s="2" customFormat="1" ht="12">
      <c r="A172" s="39"/>
      <c r="B172" s="40"/>
      <c r="C172" s="213" t="s">
        <v>414</v>
      </c>
      <c r="D172" s="213" t="s">
        <v>159</v>
      </c>
      <c r="E172" s="214" t="s">
        <v>415</v>
      </c>
      <c r="F172" s="215" t="s">
        <v>416</v>
      </c>
      <c r="G172" s="216" t="s">
        <v>172</v>
      </c>
      <c r="H172" s="217">
        <v>1</v>
      </c>
      <c r="I172" s="218"/>
      <c r="J172" s="219">
        <f>ROUND(I172*H172,2)</f>
        <v>0</v>
      </c>
      <c r="K172" s="215" t="s">
        <v>163</v>
      </c>
      <c r="L172" s="45"/>
      <c r="M172" s="220" t="s">
        <v>19</v>
      </c>
      <c r="N172" s="221" t="s">
        <v>43</v>
      </c>
      <c r="O172" s="85"/>
      <c r="P172" s="222">
        <f>O172*H172</f>
        <v>0</v>
      </c>
      <c r="Q172" s="222">
        <v>0</v>
      </c>
      <c r="R172" s="222">
        <f>Q172*H172</f>
        <v>0</v>
      </c>
      <c r="S172" s="222">
        <v>0</v>
      </c>
      <c r="T172" s="223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24" t="s">
        <v>219</v>
      </c>
      <c r="AT172" s="224" t="s">
        <v>159</v>
      </c>
      <c r="AU172" s="224" t="s">
        <v>81</v>
      </c>
      <c r="AY172" s="18" t="s">
        <v>156</v>
      </c>
      <c r="BE172" s="225">
        <f>IF(N172="základní",J172,0)</f>
        <v>0</v>
      </c>
      <c r="BF172" s="225">
        <f>IF(N172="snížená",J172,0)</f>
        <v>0</v>
      </c>
      <c r="BG172" s="225">
        <f>IF(N172="zákl. přenesená",J172,0)</f>
        <v>0</v>
      </c>
      <c r="BH172" s="225">
        <f>IF(N172="sníž. přenesená",J172,0)</f>
        <v>0</v>
      </c>
      <c r="BI172" s="225">
        <f>IF(N172="nulová",J172,0)</f>
        <v>0</v>
      </c>
      <c r="BJ172" s="18" t="s">
        <v>79</v>
      </c>
      <c r="BK172" s="225">
        <f>ROUND(I172*H172,2)</f>
        <v>0</v>
      </c>
      <c r="BL172" s="18" t="s">
        <v>219</v>
      </c>
      <c r="BM172" s="224" t="s">
        <v>994</v>
      </c>
    </row>
    <row r="173" spans="1:65" s="2" customFormat="1" ht="16.5" customHeight="1">
      <c r="A173" s="39"/>
      <c r="B173" s="40"/>
      <c r="C173" s="213" t="s">
        <v>418</v>
      </c>
      <c r="D173" s="213" t="s">
        <v>159</v>
      </c>
      <c r="E173" s="214" t="s">
        <v>419</v>
      </c>
      <c r="F173" s="215" t="s">
        <v>993</v>
      </c>
      <c r="G173" s="216" t="s">
        <v>172</v>
      </c>
      <c r="H173" s="217">
        <v>1</v>
      </c>
      <c r="I173" s="218"/>
      <c r="J173" s="219">
        <f>ROUND(I173*H173,2)</f>
        <v>0</v>
      </c>
      <c r="K173" s="215" t="s">
        <v>19</v>
      </c>
      <c r="L173" s="45"/>
      <c r="M173" s="220" t="s">
        <v>19</v>
      </c>
      <c r="N173" s="221" t="s">
        <v>43</v>
      </c>
      <c r="O173" s="85"/>
      <c r="P173" s="222">
        <f>O173*H173</f>
        <v>0</v>
      </c>
      <c r="Q173" s="222">
        <v>0</v>
      </c>
      <c r="R173" s="222">
        <f>Q173*H173</f>
        <v>0</v>
      </c>
      <c r="S173" s="222">
        <v>0</v>
      </c>
      <c r="T173" s="223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24" t="s">
        <v>219</v>
      </c>
      <c r="AT173" s="224" t="s">
        <v>159</v>
      </c>
      <c r="AU173" s="224" t="s">
        <v>81</v>
      </c>
      <c r="AY173" s="18" t="s">
        <v>156</v>
      </c>
      <c r="BE173" s="225">
        <f>IF(N173="základní",J173,0)</f>
        <v>0</v>
      </c>
      <c r="BF173" s="225">
        <f>IF(N173="snížená",J173,0)</f>
        <v>0</v>
      </c>
      <c r="BG173" s="225">
        <f>IF(N173="zákl. přenesená",J173,0)</f>
        <v>0</v>
      </c>
      <c r="BH173" s="225">
        <f>IF(N173="sníž. přenesená",J173,0)</f>
        <v>0</v>
      </c>
      <c r="BI173" s="225">
        <f>IF(N173="nulová",J173,0)</f>
        <v>0</v>
      </c>
      <c r="BJ173" s="18" t="s">
        <v>79</v>
      </c>
      <c r="BK173" s="225">
        <f>ROUND(I173*H173,2)</f>
        <v>0</v>
      </c>
      <c r="BL173" s="18" t="s">
        <v>219</v>
      </c>
      <c r="BM173" s="224" t="s">
        <v>995</v>
      </c>
    </row>
    <row r="174" spans="1:65" s="2" customFormat="1" ht="21.75" customHeight="1">
      <c r="A174" s="39"/>
      <c r="B174" s="40"/>
      <c r="C174" s="213" t="s">
        <v>422</v>
      </c>
      <c r="D174" s="213" t="s">
        <v>159</v>
      </c>
      <c r="E174" s="214" t="s">
        <v>407</v>
      </c>
      <c r="F174" s="215" t="s">
        <v>408</v>
      </c>
      <c r="G174" s="216" t="s">
        <v>172</v>
      </c>
      <c r="H174" s="217">
        <v>6</v>
      </c>
      <c r="I174" s="218"/>
      <c r="J174" s="219">
        <f>ROUND(I174*H174,2)</f>
        <v>0</v>
      </c>
      <c r="K174" s="215" t="s">
        <v>163</v>
      </c>
      <c r="L174" s="45"/>
      <c r="M174" s="220" t="s">
        <v>19</v>
      </c>
      <c r="N174" s="221" t="s">
        <v>43</v>
      </c>
      <c r="O174" s="85"/>
      <c r="P174" s="222">
        <f>O174*H174</f>
        <v>0</v>
      </c>
      <c r="Q174" s="222">
        <v>0</v>
      </c>
      <c r="R174" s="222">
        <f>Q174*H174</f>
        <v>0</v>
      </c>
      <c r="S174" s="222">
        <v>0</v>
      </c>
      <c r="T174" s="223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24" t="s">
        <v>219</v>
      </c>
      <c r="AT174" s="224" t="s">
        <v>159</v>
      </c>
      <c r="AU174" s="224" t="s">
        <v>81</v>
      </c>
      <c r="AY174" s="18" t="s">
        <v>156</v>
      </c>
      <c r="BE174" s="225">
        <f>IF(N174="základní",J174,0)</f>
        <v>0</v>
      </c>
      <c r="BF174" s="225">
        <f>IF(N174="snížená",J174,0)</f>
        <v>0</v>
      </c>
      <c r="BG174" s="225">
        <f>IF(N174="zákl. přenesená",J174,0)</f>
        <v>0</v>
      </c>
      <c r="BH174" s="225">
        <f>IF(N174="sníž. přenesená",J174,0)</f>
        <v>0</v>
      </c>
      <c r="BI174" s="225">
        <f>IF(N174="nulová",J174,0)</f>
        <v>0</v>
      </c>
      <c r="BJ174" s="18" t="s">
        <v>79</v>
      </c>
      <c r="BK174" s="225">
        <f>ROUND(I174*H174,2)</f>
        <v>0</v>
      </c>
      <c r="BL174" s="18" t="s">
        <v>219</v>
      </c>
      <c r="BM174" s="224" t="s">
        <v>417</v>
      </c>
    </row>
    <row r="175" spans="1:65" s="2" customFormat="1" ht="16.5" customHeight="1">
      <c r="A175" s="39"/>
      <c r="B175" s="40"/>
      <c r="C175" s="213" t="s">
        <v>424</v>
      </c>
      <c r="D175" s="213" t="s">
        <v>159</v>
      </c>
      <c r="E175" s="214" t="s">
        <v>425</v>
      </c>
      <c r="F175" s="215" t="s">
        <v>426</v>
      </c>
      <c r="G175" s="216" t="s">
        <v>172</v>
      </c>
      <c r="H175" s="217">
        <v>6</v>
      </c>
      <c r="I175" s="218"/>
      <c r="J175" s="219">
        <f>ROUND(I175*H175,2)</f>
        <v>0</v>
      </c>
      <c r="K175" s="215" t="s">
        <v>19</v>
      </c>
      <c r="L175" s="45"/>
      <c r="M175" s="220" t="s">
        <v>19</v>
      </c>
      <c r="N175" s="221" t="s">
        <v>43</v>
      </c>
      <c r="O175" s="85"/>
      <c r="P175" s="222">
        <f>O175*H175</f>
        <v>0</v>
      </c>
      <c r="Q175" s="222">
        <v>0</v>
      </c>
      <c r="R175" s="222">
        <f>Q175*H175</f>
        <v>0</v>
      </c>
      <c r="S175" s="222">
        <v>0</v>
      </c>
      <c r="T175" s="223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24" t="s">
        <v>219</v>
      </c>
      <c r="AT175" s="224" t="s">
        <v>159</v>
      </c>
      <c r="AU175" s="224" t="s">
        <v>81</v>
      </c>
      <c r="AY175" s="18" t="s">
        <v>156</v>
      </c>
      <c r="BE175" s="225">
        <f>IF(N175="základní",J175,0)</f>
        <v>0</v>
      </c>
      <c r="BF175" s="225">
        <f>IF(N175="snížená",J175,0)</f>
        <v>0</v>
      </c>
      <c r="BG175" s="225">
        <f>IF(N175="zákl. přenesená",J175,0)</f>
        <v>0</v>
      </c>
      <c r="BH175" s="225">
        <f>IF(N175="sníž. přenesená",J175,0)</f>
        <v>0</v>
      </c>
      <c r="BI175" s="225">
        <f>IF(N175="nulová",J175,0)</f>
        <v>0</v>
      </c>
      <c r="BJ175" s="18" t="s">
        <v>79</v>
      </c>
      <c r="BK175" s="225">
        <f>ROUND(I175*H175,2)</f>
        <v>0</v>
      </c>
      <c r="BL175" s="18" t="s">
        <v>219</v>
      </c>
      <c r="BM175" s="224" t="s">
        <v>421</v>
      </c>
    </row>
    <row r="176" spans="1:65" s="2" customFormat="1" ht="12">
      <c r="A176" s="39"/>
      <c r="B176" s="40"/>
      <c r="C176" s="213" t="s">
        <v>428</v>
      </c>
      <c r="D176" s="213" t="s">
        <v>159</v>
      </c>
      <c r="E176" s="214" t="s">
        <v>429</v>
      </c>
      <c r="F176" s="215" t="s">
        <v>430</v>
      </c>
      <c r="G176" s="216" t="s">
        <v>207</v>
      </c>
      <c r="H176" s="217">
        <v>15</v>
      </c>
      <c r="I176" s="218"/>
      <c r="J176" s="219">
        <f>ROUND(I176*H176,2)</f>
        <v>0</v>
      </c>
      <c r="K176" s="215" t="s">
        <v>163</v>
      </c>
      <c r="L176" s="45"/>
      <c r="M176" s="220" t="s">
        <v>19</v>
      </c>
      <c r="N176" s="221" t="s">
        <v>43</v>
      </c>
      <c r="O176" s="85"/>
      <c r="P176" s="222">
        <f>O176*H176</f>
        <v>0</v>
      </c>
      <c r="Q176" s="222">
        <v>0</v>
      </c>
      <c r="R176" s="222">
        <f>Q176*H176</f>
        <v>0</v>
      </c>
      <c r="S176" s="222">
        <v>0</v>
      </c>
      <c r="T176" s="223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24" t="s">
        <v>219</v>
      </c>
      <c r="AT176" s="224" t="s">
        <v>159</v>
      </c>
      <c r="AU176" s="224" t="s">
        <v>81</v>
      </c>
      <c r="AY176" s="18" t="s">
        <v>156</v>
      </c>
      <c r="BE176" s="225">
        <f>IF(N176="základní",J176,0)</f>
        <v>0</v>
      </c>
      <c r="BF176" s="225">
        <f>IF(N176="snížená",J176,0)</f>
        <v>0</v>
      </c>
      <c r="BG176" s="225">
        <f>IF(N176="zákl. přenesená",J176,0)</f>
        <v>0</v>
      </c>
      <c r="BH176" s="225">
        <f>IF(N176="sníž. přenesená",J176,0)</f>
        <v>0</v>
      </c>
      <c r="BI176" s="225">
        <f>IF(N176="nulová",J176,0)</f>
        <v>0</v>
      </c>
      <c r="BJ176" s="18" t="s">
        <v>79</v>
      </c>
      <c r="BK176" s="225">
        <f>ROUND(I176*H176,2)</f>
        <v>0</v>
      </c>
      <c r="BL176" s="18" t="s">
        <v>219</v>
      </c>
      <c r="BM176" s="224" t="s">
        <v>423</v>
      </c>
    </row>
    <row r="177" spans="1:65" s="2" customFormat="1" ht="16.5" customHeight="1">
      <c r="A177" s="39"/>
      <c r="B177" s="40"/>
      <c r="C177" s="213" t="s">
        <v>432</v>
      </c>
      <c r="D177" s="213" t="s">
        <v>159</v>
      </c>
      <c r="E177" s="214" t="s">
        <v>433</v>
      </c>
      <c r="F177" s="215" t="s">
        <v>434</v>
      </c>
      <c r="G177" s="216" t="s">
        <v>207</v>
      </c>
      <c r="H177" s="217">
        <v>15</v>
      </c>
      <c r="I177" s="218"/>
      <c r="J177" s="219">
        <f>ROUND(I177*H177,2)</f>
        <v>0</v>
      </c>
      <c r="K177" s="215" t="s">
        <v>19</v>
      </c>
      <c r="L177" s="45"/>
      <c r="M177" s="220" t="s">
        <v>19</v>
      </c>
      <c r="N177" s="221" t="s">
        <v>43</v>
      </c>
      <c r="O177" s="85"/>
      <c r="P177" s="222">
        <f>O177*H177</f>
        <v>0</v>
      </c>
      <c r="Q177" s="222">
        <v>0</v>
      </c>
      <c r="R177" s="222">
        <f>Q177*H177</f>
        <v>0</v>
      </c>
      <c r="S177" s="222">
        <v>0</v>
      </c>
      <c r="T177" s="223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24" t="s">
        <v>219</v>
      </c>
      <c r="AT177" s="224" t="s">
        <v>159</v>
      </c>
      <c r="AU177" s="224" t="s">
        <v>81</v>
      </c>
      <c r="AY177" s="18" t="s">
        <v>156</v>
      </c>
      <c r="BE177" s="225">
        <f>IF(N177="základní",J177,0)</f>
        <v>0</v>
      </c>
      <c r="BF177" s="225">
        <f>IF(N177="snížená",J177,0)</f>
        <v>0</v>
      </c>
      <c r="BG177" s="225">
        <f>IF(N177="zákl. přenesená",J177,0)</f>
        <v>0</v>
      </c>
      <c r="BH177" s="225">
        <f>IF(N177="sníž. přenesená",J177,0)</f>
        <v>0</v>
      </c>
      <c r="BI177" s="225">
        <f>IF(N177="nulová",J177,0)</f>
        <v>0</v>
      </c>
      <c r="BJ177" s="18" t="s">
        <v>79</v>
      </c>
      <c r="BK177" s="225">
        <f>ROUND(I177*H177,2)</f>
        <v>0</v>
      </c>
      <c r="BL177" s="18" t="s">
        <v>219</v>
      </c>
      <c r="BM177" s="224" t="s">
        <v>427</v>
      </c>
    </row>
    <row r="178" spans="1:65" s="2" customFormat="1" ht="21.75" customHeight="1">
      <c r="A178" s="39"/>
      <c r="B178" s="40"/>
      <c r="C178" s="213" t="s">
        <v>436</v>
      </c>
      <c r="D178" s="213" t="s">
        <v>159</v>
      </c>
      <c r="E178" s="214" t="s">
        <v>437</v>
      </c>
      <c r="F178" s="215" t="s">
        <v>438</v>
      </c>
      <c r="G178" s="216" t="s">
        <v>172</v>
      </c>
      <c r="H178" s="217">
        <v>1</v>
      </c>
      <c r="I178" s="218"/>
      <c r="J178" s="219">
        <f>ROUND(I178*H178,2)</f>
        <v>0</v>
      </c>
      <c r="K178" s="215" t="s">
        <v>163</v>
      </c>
      <c r="L178" s="45"/>
      <c r="M178" s="220" t="s">
        <v>19</v>
      </c>
      <c r="N178" s="221" t="s">
        <v>43</v>
      </c>
      <c r="O178" s="85"/>
      <c r="P178" s="222">
        <f>O178*H178</f>
        <v>0</v>
      </c>
      <c r="Q178" s="222">
        <v>0</v>
      </c>
      <c r="R178" s="222">
        <f>Q178*H178</f>
        <v>0</v>
      </c>
      <c r="S178" s="222">
        <v>0</v>
      </c>
      <c r="T178" s="223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24" t="s">
        <v>219</v>
      </c>
      <c r="AT178" s="224" t="s">
        <v>159</v>
      </c>
      <c r="AU178" s="224" t="s">
        <v>81</v>
      </c>
      <c r="AY178" s="18" t="s">
        <v>156</v>
      </c>
      <c r="BE178" s="225">
        <f>IF(N178="základní",J178,0)</f>
        <v>0</v>
      </c>
      <c r="BF178" s="225">
        <f>IF(N178="snížená",J178,0)</f>
        <v>0</v>
      </c>
      <c r="BG178" s="225">
        <f>IF(N178="zákl. přenesená",J178,0)</f>
        <v>0</v>
      </c>
      <c r="BH178" s="225">
        <f>IF(N178="sníž. přenesená",J178,0)</f>
        <v>0</v>
      </c>
      <c r="BI178" s="225">
        <f>IF(N178="nulová",J178,0)</f>
        <v>0</v>
      </c>
      <c r="BJ178" s="18" t="s">
        <v>79</v>
      </c>
      <c r="BK178" s="225">
        <f>ROUND(I178*H178,2)</f>
        <v>0</v>
      </c>
      <c r="BL178" s="18" t="s">
        <v>219</v>
      </c>
      <c r="BM178" s="224" t="s">
        <v>431</v>
      </c>
    </row>
    <row r="179" spans="1:65" s="2" customFormat="1" ht="55.5" customHeight="1">
      <c r="A179" s="39"/>
      <c r="B179" s="40"/>
      <c r="C179" s="213" t="s">
        <v>440</v>
      </c>
      <c r="D179" s="213" t="s">
        <v>159</v>
      </c>
      <c r="E179" s="214" t="s">
        <v>441</v>
      </c>
      <c r="F179" s="215" t="s">
        <v>442</v>
      </c>
      <c r="G179" s="216" t="s">
        <v>172</v>
      </c>
      <c r="H179" s="217">
        <v>1</v>
      </c>
      <c r="I179" s="218"/>
      <c r="J179" s="219">
        <f>ROUND(I179*H179,2)</f>
        <v>0</v>
      </c>
      <c r="K179" s="215" t="s">
        <v>19</v>
      </c>
      <c r="L179" s="45"/>
      <c r="M179" s="220" t="s">
        <v>19</v>
      </c>
      <c r="N179" s="221" t="s">
        <v>43</v>
      </c>
      <c r="O179" s="85"/>
      <c r="P179" s="222">
        <f>O179*H179</f>
        <v>0</v>
      </c>
      <c r="Q179" s="222">
        <v>0</v>
      </c>
      <c r="R179" s="222">
        <f>Q179*H179</f>
        <v>0</v>
      </c>
      <c r="S179" s="222">
        <v>0</v>
      </c>
      <c r="T179" s="223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24" t="s">
        <v>219</v>
      </c>
      <c r="AT179" s="224" t="s">
        <v>159</v>
      </c>
      <c r="AU179" s="224" t="s">
        <v>81</v>
      </c>
      <c r="AY179" s="18" t="s">
        <v>156</v>
      </c>
      <c r="BE179" s="225">
        <f>IF(N179="základní",J179,0)</f>
        <v>0</v>
      </c>
      <c r="BF179" s="225">
        <f>IF(N179="snížená",J179,0)</f>
        <v>0</v>
      </c>
      <c r="BG179" s="225">
        <f>IF(N179="zákl. přenesená",J179,0)</f>
        <v>0</v>
      </c>
      <c r="BH179" s="225">
        <f>IF(N179="sníž. přenesená",J179,0)</f>
        <v>0</v>
      </c>
      <c r="BI179" s="225">
        <f>IF(N179="nulová",J179,0)</f>
        <v>0</v>
      </c>
      <c r="BJ179" s="18" t="s">
        <v>79</v>
      </c>
      <c r="BK179" s="225">
        <f>ROUND(I179*H179,2)</f>
        <v>0</v>
      </c>
      <c r="BL179" s="18" t="s">
        <v>219</v>
      </c>
      <c r="BM179" s="224" t="s">
        <v>435</v>
      </c>
    </row>
    <row r="180" spans="1:65" s="2" customFormat="1" ht="12">
      <c r="A180" s="39"/>
      <c r="B180" s="40"/>
      <c r="C180" s="213" t="s">
        <v>444</v>
      </c>
      <c r="D180" s="213" t="s">
        <v>159</v>
      </c>
      <c r="E180" s="214" t="s">
        <v>445</v>
      </c>
      <c r="F180" s="215" t="s">
        <v>446</v>
      </c>
      <c r="G180" s="216" t="s">
        <v>172</v>
      </c>
      <c r="H180" s="217">
        <v>4</v>
      </c>
      <c r="I180" s="218"/>
      <c r="J180" s="219">
        <f>ROUND(I180*H180,2)</f>
        <v>0</v>
      </c>
      <c r="K180" s="215" t="s">
        <v>163</v>
      </c>
      <c r="L180" s="45"/>
      <c r="M180" s="220" t="s">
        <v>19</v>
      </c>
      <c r="N180" s="221" t="s">
        <v>43</v>
      </c>
      <c r="O180" s="85"/>
      <c r="P180" s="222">
        <f>O180*H180</f>
        <v>0</v>
      </c>
      <c r="Q180" s="222">
        <v>0</v>
      </c>
      <c r="R180" s="222">
        <f>Q180*H180</f>
        <v>0</v>
      </c>
      <c r="S180" s="222">
        <v>0</v>
      </c>
      <c r="T180" s="223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24" t="s">
        <v>219</v>
      </c>
      <c r="AT180" s="224" t="s">
        <v>159</v>
      </c>
      <c r="AU180" s="224" t="s">
        <v>81</v>
      </c>
      <c r="AY180" s="18" t="s">
        <v>156</v>
      </c>
      <c r="BE180" s="225">
        <f>IF(N180="základní",J180,0)</f>
        <v>0</v>
      </c>
      <c r="BF180" s="225">
        <f>IF(N180="snížená",J180,0)</f>
        <v>0</v>
      </c>
      <c r="BG180" s="225">
        <f>IF(N180="zákl. přenesená",J180,0)</f>
        <v>0</v>
      </c>
      <c r="BH180" s="225">
        <f>IF(N180="sníž. přenesená",J180,0)</f>
        <v>0</v>
      </c>
      <c r="BI180" s="225">
        <f>IF(N180="nulová",J180,0)</f>
        <v>0</v>
      </c>
      <c r="BJ180" s="18" t="s">
        <v>79</v>
      </c>
      <c r="BK180" s="225">
        <f>ROUND(I180*H180,2)</f>
        <v>0</v>
      </c>
      <c r="BL180" s="18" t="s">
        <v>219</v>
      </c>
      <c r="BM180" s="224" t="s">
        <v>439</v>
      </c>
    </row>
    <row r="181" spans="1:63" s="12" customFormat="1" ht="22.8" customHeight="1">
      <c r="A181" s="12"/>
      <c r="B181" s="197"/>
      <c r="C181" s="198"/>
      <c r="D181" s="199" t="s">
        <v>71</v>
      </c>
      <c r="E181" s="211" t="s">
        <v>448</v>
      </c>
      <c r="F181" s="211" t="s">
        <v>449</v>
      </c>
      <c r="G181" s="198"/>
      <c r="H181" s="198"/>
      <c r="I181" s="201"/>
      <c r="J181" s="212">
        <f>BK181</f>
        <v>0</v>
      </c>
      <c r="K181" s="198"/>
      <c r="L181" s="203"/>
      <c r="M181" s="204"/>
      <c r="N181" s="205"/>
      <c r="O181" s="205"/>
      <c r="P181" s="206">
        <f>SUM(P182:P217)</f>
        <v>0</v>
      </c>
      <c r="Q181" s="205"/>
      <c r="R181" s="206">
        <f>SUM(R182:R217)</f>
        <v>0</v>
      </c>
      <c r="S181" s="205"/>
      <c r="T181" s="207">
        <f>SUM(T182:T217)</f>
        <v>0</v>
      </c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R181" s="208" t="s">
        <v>81</v>
      </c>
      <c r="AT181" s="209" t="s">
        <v>71</v>
      </c>
      <c r="AU181" s="209" t="s">
        <v>79</v>
      </c>
      <c r="AY181" s="208" t="s">
        <v>156</v>
      </c>
      <c r="BK181" s="210">
        <f>SUM(BK182:BK217)</f>
        <v>0</v>
      </c>
    </row>
    <row r="182" spans="1:65" s="2" customFormat="1" ht="12">
      <c r="A182" s="39"/>
      <c r="B182" s="40"/>
      <c r="C182" s="213" t="s">
        <v>450</v>
      </c>
      <c r="D182" s="213" t="s">
        <v>159</v>
      </c>
      <c r="E182" s="214" t="s">
        <v>451</v>
      </c>
      <c r="F182" s="215" t="s">
        <v>452</v>
      </c>
      <c r="G182" s="216" t="s">
        <v>172</v>
      </c>
      <c r="H182" s="217">
        <v>1</v>
      </c>
      <c r="I182" s="218"/>
      <c r="J182" s="219">
        <f>ROUND(I182*H182,2)</f>
        <v>0</v>
      </c>
      <c r="K182" s="215" t="s">
        <v>163</v>
      </c>
      <c r="L182" s="45"/>
      <c r="M182" s="220" t="s">
        <v>19</v>
      </c>
      <c r="N182" s="221" t="s">
        <v>43</v>
      </c>
      <c r="O182" s="85"/>
      <c r="P182" s="222">
        <f>O182*H182</f>
        <v>0</v>
      </c>
      <c r="Q182" s="222">
        <v>0</v>
      </c>
      <c r="R182" s="222">
        <f>Q182*H182</f>
        <v>0</v>
      </c>
      <c r="S182" s="222">
        <v>0</v>
      </c>
      <c r="T182" s="223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24" t="s">
        <v>219</v>
      </c>
      <c r="AT182" s="224" t="s">
        <v>159</v>
      </c>
      <c r="AU182" s="224" t="s">
        <v>81</v>
      </c>
      <c r="AY182" s="18" t="s">
        <v>156</v>
      </c>
      <c r="BE182" s="225">
        <f>IF(N182="základní",J182,0)</f>
        <v>0</v>
      </c>
      <c r="BF182" s="225">
        <f>IF(N182="snížená",J182,0)</f>
        <v>0</v>
      </c>
      <c r="BG182" s="225">
        <f>IF(N182="zákl. přenesená",J182,0)</f>
        <v>0</v>
      </c>
      <c r="BH182" s="225">
        <f>IF(N182="sníž. přenesená",J182,0)</f>
        <v>0</v>
      </c>
      <c r="BI182" s="225">
        <f>IF(N182="nulová",J182,0)</f>
        <v>0</v>
      </c>
      <c r="BJ182" s="18" t="s">
        <v>79</v>
      </c>
      <c r="BK182" s="225">
        <f>ROUND(I182*H182,2)</f>
        <v>0</v>
      </c>
      <c r="BL182" s="18" t="s">
        <v>219</v>
      </c>
      <c r="BM182" s="224" t="s">
        <v>443</v>
      </c>
    </row>
    <row r="183" spans="1:65" s="2" customFormat="1" ht="21.75" customHeight="1">
      <c r="A183" s="39"/>
      <c r="B183" s="40"/>
      <c r="C183" s="213" t="s">
        <v>454</v>
      </c>
      <c r="D183" s="213" t="s">
        <v>159</v>
      </c>
      <c r="E183" s="214" t="s">
        <v>996</v>
      </c>
      <c r="F183" s="215" t="s">
        <v>997</v>
      </c>
      <c r="G183" s="216" t="s">
        <v>172</v>
      </c>
      <c r="H183" s="217">
        <v>1</v>
      </c>
      <c r="I183" s="218"/>
      <c r="J183" s="219">
        <f>ROUND(I183*H183,2)</f>
        <v>0</v>
      </c>
      <c r="K183" s="215" t="s">
        <v>19</v>
      </c>
      <c r="L183" s="45"/>
      <c r="M183" s="220" t="s">
        <v>19</v>
      </c>
      <c r="N183" s="221" t="s">
        <v>43</v>
      </c>
      <c r="O183" s="85"/>
      <c r="P183" s="222">
        <f>O183*H183</f>
        <v>0</v>
      </c>
      <c r="Q183" s="222">
        <v>0</v>
      </c>
      <c r="R183" s="222">
        <f>Q183*H183</f>
        <v>0</v>
      </c>
      <c r="S183" s="222">
        <v>0</v>
      </c>
      <c r="T183" s="223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24" t="s">
        <v>219</v>
      </c>
      <c r="AT183" s="224" t="s">
        <v>159</v>
      </c>
      <c r="AU183" s="224" t="s">
        <v>81</v>
      </c>
      <c r="AY183" s="18" t="s">
        <v>156</v>
      </c>
      <c r="BE183" s="225">
        <f>IF(N183="základní",J183,0)</f>
        <v>0</v>
      </c>
      <c r="BF183" s="225">
        <f>IF(N183="snížená",J183,0)</f>
        <v>0</v>
      </c>
      <c r="BG183" s="225">
        <f>IF(N183="zákl. přenesená",J183,0)</f>
        <v>0</v>
      </c>
      <c r="BH183" s="225">
        <f>IF(N183="sníž. přenesená",J183,0)</f>
        <v>0</v>
      </c>
      <c r="BI183" s="225">
        <f>IF(N183="nulová",J183,0)</f>
        <v>0</v>
      </c>
      <c r="BJ183" s="18" t="s">
        <v>79</v>
      </c>
      <c r="BK183" s="225">
        <f>ROUND(I183*H183,2)</f>
        <v>0</v>
      </c>
      <c r="BL183" s="18" t="s">
        <v>219</v>
      </c>
      <c r="BM183" s="224" t="s">
        <v>447</v>
      </c>
    </row>
    <row r="184" spans="1:65" s="2" customFormat="1" ht="12">
      <c r="A184" s="39"/>
      <c r="B184" s="40"/>
      <c r="C184" s="213" t="s">
        <v>458</v>
      </c>
      <c r="D184" s="213" t="s">
        <v>159</v>
      </c>
      <c r="E184" s="214" t="s">
        <v>459</v>
      </c>
      <c r="F184" s="215" t="s">
        <v>460</v>
      </c>
      <c r="G184" s="216" t="s">
        <v>172</v>
      </c>
      <c r="H184" s="217">
        <v>7</v>
      </c>
      <c r="I184" s="218"/>
      <c r="J184" s="219">
        <f>ROUND(I184*H184,2)</f>
        <v>0</v>
      </c>
      <c r="K184" s="215" t="s">
        <v>163</v>
      </c>
      <c r="L184" s="45"/>
      <c r="M184" s="220" t="s">
        <v>19</v>
      </c>
      <c r="N184" s="221" t="s">
        <v>43</v>
      </c>
      <c r="O184" s="85"/>
      <c r="P184" s="222">
        <f>O184*H184</f>
        <v>0</v>
      </c>
      <c r="Q184" s="222">
        <v>0</v>
      </c>
      <c r="R184" s="222">
        <f>Q184*H184</f>
        <v>0</v>
      </c>
      <c r="S184" s="222">
        <v>0</v>
      </c>
      <c r="T184" s="223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24" t="s">
        <v>219</v>
      </c>
      <c r="AT184" s="224" t="s">
        <v>159</v>
      </c>
      <c r="AU184" s="224" t="s">
        <v>81</v>
      </c>
      <c r="AY184" s="18" t="s">
        <v>156</v>
      </c>
      <c r="BE184" s="225">
        <f>IF(N184="základní",J184,0)</f>
        <v>0</v>
      </c>
      <c r="BF184" s="225">
        <f>IF(N184="snížená",J184,0)</f>
        <v>0</v>
      </c>
      <c r="BG184" s="225">
        <f>IF(N184="zákl. přenesená",J184,0)</f>
        <v>0</v>
      </c>
      <c r="BH184" s="225">
        <f>IF(N184="sníž. přenesená",J184,0)</f>
        <v>0</v>
      </c>
      <c r="BI184" s="225">
        <f>IF(N184="nulová",J184,0)</f>
        <v>0</v>
      </c>
      <c r="BJ184" s="18" t="s">
        <v>79</v>
      </c>
      <c r="BK184" s="225">
        <f>ROUND(I184*H184,2)</f>
        <v>0</v>
      </c>
      <c r="BL184" s="18" t="s">
        <v>219</v>
      </c>
      <c r="BM184" s="224" t="s">
        <v>453</v>
      </c>
    </row>
    <row r="185" spans="1:65" s="2" customFormat="1" ht="12">
      <c r="A185" s="39"/>
      <c r="B185" s="40"/>
      <c r="C185" s="213" t="s">
        <v>462</v>
      </c>
      <c r="D185" s="213" t="s">
        <v>159</v>
      </c>
      <c r="E185" s="214" t="s">
        <v>463</v>
      </c>
      <c r="F185" s="215" t="s">
        <v>464</v>
      </c>
      <c r="G185" s="216" t="s">
        <v>172</v>
      </c>
      <c r="H185" s="217">
        <v>7</v>
      </c>
      <c r="I185" s="218"/>
      <c r="J185" s="219">
        <f>ROUND(I185*H185,2)</f>
        <v>0</v>
      </c>
      <c r="K185" s="215" t="s">
        <v>19</v>
      </c>
      <c r="L185" s="45"/>
      <c r="M185" s="220" t="s">
        <v>19</v>
      </c>
      <c r="N185" s="221" t="s">
        <v>43</v>
      </c>
      <c r="O185" s="85"/>
      <c r="P185" s="222">
        <f>O185*H185</f>
        <v>0</v>
      </c>
      <c r="Q185" s="222">
        <v>0</v>
      </c>
      <c r="R185" s="222">
        <f>Q185*H185</f>
        <v>0</v>
      </c>
      <c r="S185" s="222">
        <v>0</v>
      </c>
      <c r="T185" s="223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24" t="s">
        <v>219</v>
      </c>
      <c r="AT185" s="224" t="s">
        <v>159</v>
      </c>
      <c r="AU185" s="224" t="s">
        <v>81</v>
      </c>
      <c r="AY185" s="18" t="s">
        <v>156</v>
      </c>
      <c r="BE185" s="225">
        <f>IF(N185="základní",J185,0)</f>
        <v>0</v>
      </c>
      <c r="BF185" s="225">
        <f>IF(N185="snížená",J185,0)</f>
        <v>0</v>
      </c>
      <c r="BG185" s="225">
        <f>IF(N185="zákl. přenesená",J185,0)</f>
        <v>0</v>
      </c>
      <c r="BH185" s="225">
        <f>IF(N185="sníž. přenesená",J185,0)</f>
        <v>0</v>
      </c>
      <c r="BI185" s="225">
        <f>IF(N185="nulová",J185,0)</f>
        <v>0</v>
      </c>
      <c r="BJ185" s="18" t="s">
        <v>79</v>
      </c>
      <c r="BK185" s="225">
        <f>ROUND(I185*H185,2)</f>
        <v>0</v>
      </c>
      <c r="BL185" s="18" t="s">
        <v>219</v>
      </c>
      <c r="BM185" s="224" t="s">
        <v>457</v>
      </c>
    </row>
    <row r="186" spans="1:65" s="2" customFormat="1" ht="12">
      <c r="A186" s="39"/>
      <c r="B186" s="40"/>
      <c r="C186" s="213" t="s">
        <v>466</v>
      </c>
      <c r="D186" s="213" t="s">
        <v>159</v>
      </c>
      <c r="E186" s="214" t="s">
        <v>467</v>
      </c>
      <c r="F186" s="215" t="s">
        <v>468</v>
      </c>
      <c r="G186" s="216" t="s">
        <v>172</v>
      </c>
      <c r="H186" s="217">
        <v>1</v>
      </c>
      <c r="I186" s="218"/>
      <c r="J186" s="219">
        <f>ROUND(I186*H186,2)</f>
        <v>0</v>
      </c>
      <c r="K186" s="215" t="s">
        <v>163</v>
      </c>
      <c r="L186" s="45"/>
      <c r="M186" s="220" t="s">
        <v>19</v>
      </c>
      <c r="N186" s="221" t="s">
        <v>43</v>
      </c>
      <c r="O186" s="85"/>
      <c r="P186" s="222">
        <f>O186*H186</f>
        <v>0</v>
      </c>
      <c r="Q186" s="222">
        <v>0</v>
      </c>
      <c r="R186" s="222">
        <f>Q186*H186</f>
        <v>0</v>
      </c>
      <c r="S186" s="222">
        <v>0</v>
      </c>
      <c r="T186" s="223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24" t="s">
        <v>219</v>
      </c>
      <c r="AT186" s="224" t="s">
        <v>159</v>
      </c>
      <c r="AU186" s="224" t="s">
        <v>81</v>
      </c>
      <c r="AY186" s="18" t="s">
        <v>156</v>
      </c>
      <c r="BE186" s="225">
        <f>IF(N186="základní",J186,0)</f>
        <v>0</v>
      </c>
      <c r="BF186" s="225">
        <f>IF(N186="snížená",J186,0)</f>
        <v>0</v>
      </c>
      <c r="BG186" s="225">
        <f>IF(N186="zákl. přenesená",J186,0)</f>
        <v>0</v>
      </c>
      <c r="BH186" s="225">
        <f>IF(N186="sníž. přenesená",J186,0)</f>
        <v>0</v>
      </c>
      <c r="BI186" s="225">
        <f>IF(N186="nulová",J186,0)</f>
        <v>0</v>
      </c>
      <c r="BJ186" s="18" t="s">
        <v>79</v>
      </c>
      <c r="BK186" s="225">
        <f>ROUND(I186*H186,2)</f>
        <v>0</v>
      </c>
      <c r="BL186" s="18" t="s">
        <v>219</v>
      </c>
      <c r="BM186" s="224" t="s">
        <v>1579</v>
      </c>
    </row>
    <row r="187" spans="1:65" s="2" customFormat="1" ht="16.5" customHeight="1">
      <c r="A187" s="39"/>
      <c r="B187" s="40"/>
      <c r="C187" s="213" t="s">
        <v>470</v>
      </c>
      <c r="D187" s="213" t="s">
        <v>159</v>
      </c>
      <c r="E187" s="214" t="s">
        <v>471</v>
      </c>
      <c r="F187" s="215" t="s">
        <v>472</v>
      </c>
      <c r="G187" s="216" t="s">
        <v>172</v>
      </c>
      <c r="H187" s="217">
        <v>1</v>
      </c>
      <c r="I187" s="218"/>
      <c r="J187" s="219">
        <f>ROUND(I187*H187,2)</f>
        <v>0</v>
      </c>
      <c r="K187" s="215" t="s">
        <v>19</v>
      </c>
      <c r="L187" s="45"/>
      <c r="M187" s="220" t="s">
        <v>19</v>
      </c>
      <c r="N187" s="221" t="s">
        <v>43</v>
      </c>
      <c r="O187" s="85"/>
      <c r="P187" s="222">
        <f>O187*H187</f>
        <v>0</v>
      </c>
      <c r="Q187" s="222">
        <v>0</v>
      </c>
      <c r="R187" s="222">
        <f>Q187*H187</f>
        <v>0</v>
      </c>
      <c r="S187" s="222">
        <v>0</v>
      </c>
      <c r="T187" s="223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24" t="s">
        <v>219</v>
      </c>
      <c r="AT187" s="224" t="s">
        <v>159</v>
      </c>
      <c r="AU187" s="224" t="s">
        <v>81</v>
      </c>
      <c r="AY187" s="18" t="s">
        <v>156</v>
      </c>
      <c r="BE187" s="225">
        <f>IF(N187="základní",J187,0)</f>
        <v>0</v>
      </c>
      <c r="BF187" s="225">
        <f>IF(N187="snížená",J187,0)</f>
        <v>0</v>
      </c>
      <c r="BG187" s="225">
        <f>IF(N187="zákl. přenesená",J187,0)</f>
        <v>0</v>
      </c>
      <c r="BH187" s="225">
        <f>IF(N187="sníž. přenesená",J187,0)</f>
        <v>0</v>
      </c>
      <c r="BI187" s="225">
        <f>IF(N187="nulová",J187,0)</f>
        <v>0</v>
      </c>
      <c r="BJ187" s="18" t="s">
        <v>79</v>
      </c>
      <c r="BK187" s="225">
        <f>ROUND(I187*H187,2)</f>
        <v>0</v>
      </c>
      <c r="BL187" s="18" t="s">
        <v>219</v>
      </c>
      <c r="BM187" s="224" t="s">
        <v>461</v>
      </c>
    </row>
    <row r="188" spans="1:65" s="2" customFormat="1" ht="33" customHeight="1">
      <c r="A188" s="39"/>
      <c r="B188" s="40"/>
      <c r="C188" s="213" t="s">
        <v>474</v>
      </c>
      <c r="D188" s="213" t="s">
        <v>159</v>
      </c>
      <c r="E188" s="214" t="s">
        <v>475</v>
      </c>
      <c r="F188" s="215" t="s">
        <v>476</v>
      </c>
      <c r="G188" s="216" t="s">
        <v>172</v>
      </c>
      <c r="H188" s="217">
        <v>1</v>
      </c>
      <c r="I188" s="218"/>
      <c r="J188" s="219">
        <f>ROUND(I188*H188,2)</f>
        <v>0</v>
      </c>
      <c r="K188" s="215" t="s">
        <v>163</v>
      </c>
      <c r="L188" s="45"/>
      <c r="M188" s="220" t="s">
        <v>19</v>
      </c>
      <c r="N188" s="221" t="s">
        <v>43</v>
      </c>
      <c r="O188" s="85"/>
      <c r="P188" s="222">
        <f>O188*H188</f>
        <v>0</v>
      </c>
      <c r="Q188" s="222">
        <v>0</v>
      </c>
      <c r="R188" s="222">
        <f>Q188*H188</f>
        <v>0</v>
      </c>
      <c r="S188" s="222">
        <v>0</v>
      </c>
      <c r="T188" s="223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24" t="s">
        <v>219</v>
      </c>
      <c r="AT188" s="224" t="s">
        <v>159</v>
      </c>
      <c r="AU188" s="224" t="s">
        <v>81</v>
      </c>
      <c r="AY188" s="18" t="s">
        <v>156</v>
      </c>
      <c r="BE188" s="225">
        <f>IF(N188="základní",J188,0)</f>
        <v>0</v>
      </c>
      <c r="BF188" s="225">
        <f>IF(N188="snížená",J188,0)</f>
        <v>0</v>
      </c>
      <c r="BG188" s="225">
        <f>IF(N188="zákl. přenesená",J188,0)</f>
        <v>0</v>
      </c>
      <c r="BH188" s="225">
        <f>IF(N188="sníž. přenesená",J188,0)</f>
        <v>0</v>
      </c>
      <c r="BI188" s="225">
        <f>IF(N188="nulová",J188,0)</f>
        <v>0</v>
      </c>
      <c r="BJ188" s="18" t="s">
        <v>79</v>
      </c>
      <c r="BK188" s="225">
        <f>ROUND(I188*H188,2)</f>
        <v>0</v>
      </c>
      <c r="BL188" s="18" t="s">
        <v>219</v>
      </c>
      <c r="BM188" s="224" t="s">
        <v>465</v>
      </c>
    </row>
    <row r="189" spans="1:65" s="2" customFormat="1" ht="33" customHeight="1">
      <c r="A189" s="39"/>
      <c r="B189" s="40"/>
      <c r="C189" s="213" t="s">
        <v>478</v>
      </c>
      <c r="D189" s="213" t="s">
        <v>159</v>
      </c>
      <c r="E189" s="214" t="s">
        <v>479</v>
      </c>
      <c r="F189" s="215" t="s">
        <v>480</v>
      </c>
      <c r="G189" s="216" t="s">
        <v>207</v>
      </c>
      <c r="H189" s="217">
        <v>100</v>
      </c>
      <c r="I189" s="218"/>
      <c r="J189" s="219">
        <f>ROUND(I189*H189,2)</f>
        <v>0</v>
      </c>
      <c r="K189" s="215" t="s">
        <v>163</v>
      </c>
      <c r="L189" s="45"/>
      <c r="M189" s="220" t="s">
        <v>19</v>
      </c>
      <c r="N189" s="221" t="s">
        <v>43</v>
      </c>
      <c r="O189" s="85"/>
      <c r="P189" s="222">
        <f>O189*H189</f>
        <v>0</v>
      </c>
      <c r="Q189" s="222">
        <v>0</v>
      </c>
      <c r="R189" s="222">
        <f>Q189*H189</f>
        <v>0</v>
      </c>
      <c r="S189" s="222">
        <v>0</v>
      </c>
      <c r="T189" s="223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24" t="s">
        <v>219</v>
      </c>
      <c r="AT189" s="224" t="s">
        <v>159</v>
      </c>
      <c r="AU189" s="224" t="s">
        <v>81</v>
      </c>
      <c r="AY189" s="18" t="s">
        <v>156</v>
      </c>
      <c r="BE189" s="225">
        <f>IF(N189="základní",J189,0)</f>
        <v>0</v>
      </c>
      <c r="BF189" s="225">
        <f>IF(N189="snížená",J189,0)</f>
        <v>0</v>
      </c>
      <c r="BG189" s="225">
        <f>IF(N189="zákl. přenesená",J189,0)</f>
        <v>0</v>
      </c>
      <c r="BH189" s="225">
        <f>IF(N189="sníž. přenesená",J189,0)</f>
        <v>0</v>
      </c>
      <c r="BI189" s="225">
        <f>IF(N189="nulová",J189,0)</f>
        <v>0</v>
      </c>
      <c r="BJ189" s="18" t="s">
        <v>79</v>
      </c>
      <c r="BK189" s="225">
        <f>ROUND(I189*H189,2)</f>
        <v>0</v>
      </c>
      <c r="BL189" s="18" t="s">
        <v>219</v>
      </c>
      <c r="BM189" s="224" t="s">
        <v>469</v>
      </c>
    </row>
    <row r="190" spans="1:65" s="2" customFormat="1" ht="33" customHeight="1">
      <c r="A190" s="39"/>
      <c r="B190" s="40"/>
      <c r="C190" s="213" t="s">
        <v>482</v>
      </c>
      <c r="D190" s="213" t="s">
        <v>159</v>
      </c>
      <c r="E190" s="214" t="s">
        <v>483</v>
      </c>
      <c r="F190" s="215" t="s">
        <v>484</v>
      </c>
      <c r="G190" s="216" t="s">
        <v>207</v>
      </c>
      <c r="H190" s="217">
        <v>100</v>
      </c>
      <c r="I190" s="218"/>
      <c r="J190" s="219">
        <f>ROUND(I190*H190,2)</f>
        <v>0</v>
      </c>
      <c r="K190" s="215" t="s">
        <v>19</v>
      </c>
      <c r="L190" s="45"/>
      <c r="M190" s="220" t="s">
        <v>19</v>
      </c>
      <c r="N190" s="221" t="s">
        <v>43</v>
      </c>
      <c r="O190" s="85"/>
      <c r="P190" s="222">
        <f>O190*H190</f>
        <v>0</v>
      </c>
      <c r="Q190" s="222">
        <v>0</v>
      </c>
      <c r="R190" s="222">
        <f>Q190*H190</f>
        <v>0</v>
      </c>
      <c r="S190" s="222">
        <v>0</v>
      </c>
      <c r="T190" s="223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24" t="s">
        <v>219</v>
      </c>
      <c r="AT190" s="224" t="s">
        <v>159</v>
      </c>
      <c r="AU190" s="224" t="s">
        <v>81</v>
      </c>
      <c r="AY190" s="18" t="s">
        <v>156</v>
      </c>
      <c r="BE190" s="225">
        <f>IF(N190="základní",J190,0)</f>
        <v>0</v>
      </c>
      <c r="BF190" s="225">
        <f>IF(N190="snížená",J190,0)</f>
        <v>0</v>
      </c>
      <c r="BG190" s="225">
        <f>IF(N190="zákl. přenesená",J190,0)</f>
        <v>0</v>
      </c>
      <c r="BH190" s="225">
        <f>IF(N190="sníž. přenesená",J190,0)</f>
        <v>0</v>
      </c>
      <c r="BI190" s="225">
        <f>IF(N190="nulová",J190,0)</f>
        <v>0</v>
      </c>
      <c r="BJ190" s="18" t="s">
        <v>79</v>
      </c>
      <c r="BK190" s="225">
        <f>ROUND(I190*H190,2)</f>
        <v>0</v>
      </c>
      <c r="BL190" s="18" t="s">
        <v>219</v>
      </c>
      <c r="BM190" s="224" t="s">
        <v>473</v>
      </c>
    </row>
    <row r="191" spans="1:65" s="2" customFormat="1" ht="33" customHeight="1">
      <c r="A191" s="39"/>
      <c r="B191" s="40"/>
      <c r="C191" s="213" t="s">
        <v>486</v>
      </c>
      <c r="D191" s="213" t="s">
        <v>159</v>
      </c>
      <c r="E191" s="214" t="s">
        <v>479</v>
      </c>
      <c r="F191" s="215" t="s">
        <v>480</v>
      </c>
      <c r="G191" s="216" t="s">
        <v>207</v>
      </c>
      <c r="H191" s="217">
        <v>100</v>
      </c>
      <c r="I191" s="218"/>
      <c r="J191" s="219">
        <f>ROUND(I191*H191,2)</f>
        <v>0</v>
      </c>
      <c r="K191" s="215" t="s">
        <v>163</v>
      </c>
      <c r="L191" s="45"/>
      <c r="M191" s="220" t="s">
        <v>19</v>
      </c>
      <c r="N191" s="221" t="s">
        <v>43</v>
      </c>
      <c r="O191" s="85"/>
      <c r="P191" s="222">
        <f>O191*H191</f>
        <v>0</v>
      </c>
      <c r="Q191" s="222">
        <v>0</v>
      </c>
      <c r="R191" s="222">
        <f>Q191*H191</f>
        <v>0</v>
      </c>
      <c r="S191" s="222">
        <v>0</v>
      </c>
      <c r="T191" s="223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24" t="s">
        <v>219</v>
      </c>
      <c r="AT191" s="224" t="s">
        <v>159</v>
      </c>
      <c r="AU191" s="224" t="s">
        <v>81</v>
      </c>
      <c r="AY191" s="18" t="s">
        <v>156</v>
      </c>
      <c r="BE191" s="225">
        <f>IF(N191="základní",J191,0)</f>
        <v>0</v>
      </c>
      <c r="BF191" s="225">
        <f>IF(N191="snížená",J191,0)</f>
        <v>0</v>
      </c>
      <c r="BG191" s="225">
        <f>IF(N191="zákl. přenesená",J191,0)</f>
        <v>0</v>
      </c>
      <c r="BH191" s="225">
        <f>IF(N191="sníž. přenesená",J191,0)</f>
        <v>0</v>
      </c>
      <c r="BI191" s="225">
        <f>IF(N191="nulová",J191,0)</f>
        <v>0</v>
      </c>
      <c r="BJ191" s="18" t="s">
        <v>79</v>
      </c>
      <c r="BK191" s="225">
        <f>ROUND(I191*H191,2)</f>
        <v>0</v>
      </c>
      <c r="BL191" s="18" t="s">
        <v>219</v>
      </c>
      <c r="BM191" s="224" t="s">
        <v>477</v>
      </c>
    </row>
    <row r="192" spans="1:65" s="2" customFormat="1" ht="12">
      <c r="A192" s="39"/>
      <c r="B192" s="40"/>
      <c r="C192" s="213" t="s">
        <v>488</v>
      </c>
      <c r="D192" s="213" t="s">
        <v>159</v>
      </c>
      <c r="E192" s="214" t="s">
        <v>489</v>
      </c>
      <c r="F192" s="215" t="s">
        <v>490</v>
      </c>
      <c r="G192" s="216" t="s">
        <v>207</v>
      </c>
      <c r="H192" s="217">
        <v>100</v>
      </c>
      <c r="I192" s="218"/>
      <c r="J192" s="219">
        <f>ROUND(I192*H192,2)</f>
        <v>0</v>
      </c>
      <c r="K192" s="215" t="s">
        <v>19</v>
      </c>
      <c r="L192" s="45"/>
      <c r="M192" s="220" t="s">
        <v>19</v>
      </c>
      <c r="N192" s="221" t="s">
        <v>43</v>
      </c>
      <c r="O192" s="85"/>
      <c r="P192" s="222">
        <f>O192*H192</f>
        <v>0</v>
      </c>
      <c r="Q192" s="222">
        <v>0</v>
      </c>
      <c r="R192" s="222">
        <f>Q192*H192</f>
        <v>0</v>
      </c>
      <c r="S192" s="222">
        <v>0</v>
      </c>
      <c r="T192" s="223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24" t="s">
        <v>219</v>
      </c>
      <c r="AT192" s="224" t="s">
        <v>159</v>
      </c>
      <c r="AU192" s="224" t="s">
        <v>81</v>
      </c>
      <c r="AY192" s="18" t="s">
        <v>156</v>
      </c>
      <c r="BE192" s="225">
        <f>IF(N192="základní",J192,0)</f>
        <v>0</v>
      </c>
      <c r="BF192" s="225">
        <f>IF(N192="snížená",J192,0)</f>
        <v>0</v>
      </c>
      <c r="BG192" s="225">
        <f>IF(N192="zákl. přenesená",J192,0)</f>
        <v>0</v>
      </c>
      <c r="BH192" s="225">
        <f>IF(N192="sníž. přenesená",J192,0)</f>
        <v>0</v>
      </c>
      <c r="BI192" s="225">
        <f>IF(N192="nulová",J192,0)</f>
        <v>0</v>
      </c>
      <c r="BJ192" s="18" t="s">
        <v>79</v>
      </c>
      <c r="BK192" s="225">
        <f>ROUND(I192*H192,2)</f>
        <v>0</v>
      </c>
      <c r="BL192" s="18" t="s">
        <v>219</v>
      </c>
      <c r="BM192" s="224" t="s">
        <v>481</v>
      </c>
    </row>
    <row r="193" spans="1:65" s="2" customFormat="1" ht="12">
      <c r="A193" s="39"/>
      <c r="B193" s="40"/>
      <c r="C193" s="213" t="s">
        <v>492</v>
      </c>
      <c r="D193" s="213" t="s">
        <v>159</v>
      </c>
      <c r="E193" s="214" t="s">
        <v>493</v>
      </c>
      <c r="F193" s="215" t="s">
        <v>494</v>
      </c>
      <c r="G193" s="216" t="s">
        <v>172</v>
      </c>
      <c r="H193" s="217">
        <v>20</v>
      </c>
      <c r="I193" s="218"/>
      <c r="J193" s="219">
        <f>ROUND(I193*H193,2)</f>
        <v>0</v>
      </c>
      <c r="K193" s="215" t="s">
        <v>19</v>
      </c>
      <c r="L193" s="45"/>
      <c r="M193" s="220" t="s">
        <v>19</v>
      </c>
      <c r="N193" s="221" t="s">
        <v>43</v>
      </c>
      <c r="O193" s="85"/>
      <c r="P193" s="222">
        <f>O193*H193</f>
        <v>0</v>
      </c>
      <c r="Q193" s="222">
        <v>0</v>
      </c>
      <c r="R193" s="222">
        <f>Q193*H193</f>
        <v>0</v>
      </c>
      <c r="S193" s="222">
        <v>0</v>
      </c>
      <c r="T193" s="223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24" t="s">
        <v>219</v>
      </c>
      <c r="AT193" s="224" t="s">
        <v>159</v>
      </c>
      <c r="AU193" s="224" t="s">
        <v>81</v>
      </c>
      <c r="AY193" s="18" t="s">
        <v>156</v>
      </c>
      <c r="BE193" s="225">
        <f>IF(N193="základní",J193,0)</f>
        <v>0</v>
      </c>
      <c r="BF193" s="225">
        <f>IF(N193="snížená",J193,0)</f>
        <v>0</v>
      </c>
      <c r="BG193" s="225">
        <f>IF(N193="zákl. přenesená",J193,0)</f>
        <v>0</v>
      </c>
      <c r="BH193" s="225">
        <f>IF(N193="sníž. přenesená",J193,0)</f>
        <v>0</v>
      </c>
      <c r="BI193" s="225">
        <f>IF(N193="nulová",J193,0)</f>
        <v>0</v>
      </c>
      <c r="BJ193" s="18" t="s">
        <v>79</v>
      </c>
      <c r="BK193" s="225">
        <f>ROUND(I193*H193,2)</f>
        <v>0</v>
      </c>
      <c r="BL193" s="18" t="s">
        <v>219</v>
      </c>
      <c r="BM193" s="224" t="s">
        <v>485</v>
      </c>
    </row>
    <row r="194" spans="1:65" s="2" customFormat="1" ht="21.75" customHeight="1">
      <c r="A194" s="39"/>
      <c r="B194" s="40"/>
      <c r="C194" s="213" t="s">
        <v>496</v>
      </c>
      <c r="D194" s="213" t="s">
        <v>159</v>
      </c>
      <c r="E194" s="214" t="s">
        <v>497</v>
      </c>
      <c r="F194" s="215" t="s">
        <v>498</v>
      </c>
      <c r="G194" s="216" t="s">
        <v>172</v>
      </c>
      <c r="H194" s="217">
        <v>10</v>
      </c>
      <c r="I194" s="218"/>
      <c r="J194" s="219">
        <f>ROUND(I194*H194,2)</f>
        <v>0</v>
      </c>
      <c r="K194" s="215" t="s">
        <v>19</v>
      </c>
      <c r="L194" s="45"/>
      <c r="M194" s="220" t="s">
        <v>19</v>
      </c>
      <c r="N194" s="221" t="s">
        <v>43</v>
      </c>
      <c r="O194" s="85"/>
      <c r="P194" s="222">
        <f>O194*H194</f>
        <v>0</v>
      </c>
      <c r="Q194" s="222">
        <v>0</v>
      </c>
      <c r="R194" s="222">
        <f>Q194*H194</f>
        <v>0</v>
      </c>
      <c r="S194" s="222">
        <v>0</v>
      </c>
      <c r="T194" s="223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24" t="s">
        <v>219</v>
      </c>
      <c r="AT194" s="224" t="s">
        <v>159</v>
      </c>
      <c r="AU194" s="224" t="s">
        <v>81</v>
      </c>
      <c r="AY194" s="18" t="s">
        <v>156</v>
      </c>
      <c r="BE194" s="225">
        <f>IF(N194="základní",J194,0)</f>
        <v>0</v>
      </c>
      <c r="BF194" s="225">
        <f>IF(N194="snížená",J194,0)</f>
        <v>0</v>
      </c>
      <c r="BG194" s="225">
        <f>IF(N194="zákl. přenesená",J194,0)</f>
        <v>0</v>
      </c>
      <c r="BH194" s="225">
        <f>IF(N194="sníž. přenesená",J194,0)</f>
        <v>0</v>
      </c>
      <c r="BI194" s="225">
        <f>IF(N194="nulová",J194,0)</f>
        <v>0</v>
      </c>
      <c r="BJ194" s="18" t="s">
        <v>79</v>
      </c>
      <c r="BK194" s="225">
        <f>ROUND(I194*H194,2)</f>
        <v>0</v>
      </c>
      <c r="BL194" s="18" t="s">
        <v>219</v>
      </c>
      <c r="BM194" s="224" t="s">
        <v>487</v>
      </c>
    </row>
    <row r="195" spans="1:65" s="2" customFormat="1" ht="21.75" customHeight="1">
      <c r="A195" s="39"/>
      <c r="B195" s="40"/>
      <c r="C195" s="213" t="s">
        <v>500</v>
      </c>
      <c r="D195" s="213" t="s">
        <v>159</v>
      </c>
      <c r="E195" s="214" t="s">
        <v>501</v>
      </c>
      <c r="F195" s="215" t="s">
        <v>502</v>
      </c>
      <c r="G195" s="216" t="s">
        <v>172</v>
      </c>
      <c r="H195" s="217">
        <v>10</v>
      </c>
      <c r="I195" s="218"/>
      <c r="J195" s="219">
        <f>ROUND(I195*H195,2)</f>
        <v>0</v>
      </c>
      <c r="K195" s="215" t="s">
        <v>19</v>
      </c>
      <c r="L195" s="45"/>
      <c r="M195" s="220" t="s">
        <v>19</v>
      </c>
      <c r="N195" s="221" t="s">
        <v>43</v>
      </c>
      <c r="O195" s="85"/>
      <c r="P195" s="222">
        <f>O195*H195</f>
        <v>0</v>
      </c>
      <c r="Q195" s="222">
        <v>0</v>
      </c>
      <c r="R195" s="222">
        <f>Q195*H195</f>
        <v>0</v>
      </c>
      <c r="S195" s="222">
        <v>0</v>
      </c>
      <c r="T195" s="223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24" t="s">
        <v>219</v>
      </c>
      <c r="AT195" s="224" t="s">
        <v>159</v>
      </c>
      <c r="AU195" s="224" t="s">
        <v>81</v>
      </c>
      <c r="AY195" s="18" t="s">
        <v>156</v>
      </c>
      <c r="BE195" s="225">
        <f>IF(N195="základní",J195,0)</f>
        <v>0</v>
      </c>
      <c r="BF195" s="225">
        <f>IF(N195="snížená",J195,0)</f>
        <v>0</v>
      </c>
      <c r="BG195" s="225">
        <f>IF(N195="zákl. přenesená",J195,0)</f>
        <v>0</v>
      </c>
      <c r="BH195" s="225">
        <f>IF(N195="sníž. přenesená",J195,0)</f>
        <v>0</v>
      </c>
      <c r="BI195" s="225">
        <f>IF(N195="nulová",J195,0)</f>
        <v>0</v>
      </c>
      <c r="BJ195" s="18" t="s">
        <v>79</v>
      </c>
      <c r="BK195" s="225">
        <f>ROUND(I195*H195,2)</f>
        <v>0</v>
      </c>
      <c r="BL195" s="18" t="s">
        <v>219</v>
      </c>
      <c r="BM195" s="224" t="s">
        <v>491</v>
      </c>
    </row>
    <row r="196" spans="1:65" s="2" customFormat="1" ht="12">
      <c r="A196" s="39"/>
      <c r="B196" s="40"/>
      <c r="C196" s="213" t="s">
        <v>504</v>
      </c>
      <c r="D196" s="213" t="s">
        <v>159</v>
      </c>
      <c r="E196" s="214" t="s">
        <v>505</v>
      </c>
      <c r="F196" s="215" t="s">
        <v>506</v>
      </c>
      <c r="G196" s="216" t="s">
        <v>172</v>
      </c>
      <c r="H196" s="217">
        <v>6</v>
      </c>
      <c r="I196" s="218"/>
      <c r="J196" s="219">
        <f>ROUND(I196*H196,2)</f>
        <v>0</v>
      </c>
      <c r="K196" s="215" t="s">
        <v>163</v>
      </c>
      <c r="L196" s="45"/>
      <c r="M196" s="220" t="s">
        <v>19</v>
      </c>
      <c r="N196" s="221" t="s">
        <v>43</v>
      </c>
      <c r="O196" s="85"/>
      <c r="P196" s="222">
        <f>O196*H196</f>
        <v>0</v>
      </c>
      <c r="Q196" s="222">
        <v>0</v>
      </c>
      <c r="R196" s="222">
        <f>Q196*H196</f>
        <v>0</v>
      </c>
      <c r="S196" s="222">
        <v>0</v>
      </c>
      <c r="T196" s="223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24" t="s">
        <v>219</v>
      </c>
      <c r="AT196" s="224" t="s">
        <v>159</v>
      </c>
      <c r="AU196" s="224" t="s">
        <v>81</v>
      </c>
      <c r="AY196" s="18" t="s">
        <v>156</v>
      </c>
      <c r="BE196" s="225">
        <f>IF(N196="základní",J196,0)</f>
        <v>0</v>
      </c>
      <c r="BF196" s="225">
        <f>IF(N196="snížená",J196,0)</f>
        <v>0</v>
      </c>
      <c r="BG196" s="225">
        <f>IF(N196="zákl. přenesená",J196,0)</f>
        <v>0</v>
      </c>
      <c r="BH196" s="225">
        <f>IF(N196="sníž. přenesená",J196,0)</f>
        <v>0</v>
      </c>
      <c r="BI196" s="225">
        <f>IF(N196="nulová",J196,0)</f>
        <v>0</v>
      </c>
      <c r="BJ196" s="18" t="s">
        <v>79</v>
      </c>
      <c r="BK196" s="225">
        <f>ROUND(I196*H196,2)</f>
        <v>0</v>
      </c>
      <c r="BL196" s="18" t="s">
        <v>219</v>
      </c>
      <c r="BM196" s="224" t="s">
        <v>495</v>
      </c>
    </row>
    <row r="197" spans="1:65" s="2" customFormat="1" ht="12">
      <c r="A197" s="39"/>
      <c r="B197" s="40"/>
      <c r="C197" s="213" t="s">
        <v>508</v>
      </c>
      <c r="D197" s="213" t="s">
        <v>159</v>
      </c>
      <c r="E197" s="214" t="s">
        <v>509</v>
      </c>
      <c r="F197" s="215" t="s">
        <v>510</v>
      </c>
      <c r="G197" s="216" t="s">
        <v>172</v>
      </c>
      <c r="H197" s="217">
        <v>6</v>
      </c>
      <c r="I197" s="218"/>
      <c r="J197" s="219">
        <f>ROUND(I197*H197,2)</f>
        <v>0</v>
      </c>
      <c r="K197" s="215" t="s">
        <v>19</v>
      </c>
      <c r="L197" s="45"/>
      <c r="M197" s="220" t="s">
        <v>19</v>
      </c>
      <c r="N197" s="221" t="s">
        <v>43</v>
      </c>
      <c r="O197" s="85"/>
      <c r="P197" s="222">
        <f>O197*H197</f>
        <v>0</v>
      </c>
      <c r="Q197" s="222">
        <v>0</v>
      </c>
      <c r="R197" s="222">
        <f>Q197*H197</f>
        <v>0</v>
      </c>
      <c r="S197" s="222">
        <v>0</v>
      </c>
      <c r="T197" s="223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24" t="s">
        <v>219</v>
      </c>
      <c r="AT197" s="224" t="s">
        <v>159</v>
      </c>
      <c r="AU197" s="224" t="s">
        <v>81</v>
      </c>
      <c r="AY197" s="18" t="s">
        <v>156</v>
      </c>
      <c r="BE197" s="225">
        <f>IF(N197="základní",J197,0)</f>
        <v>0</v>
      </c>
      <c r="BF197" s="225">
        <f>IF(N197="snížená",J197,0)</f>
        <v>0</v>
      </c>
      <c r="BG197" s="225">
        <f>IF(N197="zákl. přenesená",J197,0)</f>
        <v>0</v>
      </c>
      <c r="BH197" s="225">
        <f>IF(N197="sníž. přenesená",J197,0)</f>
        <v>0</v>
      </c>
      <c r="BI197" s="225">
        <f>IF(N197="nulová",J197,0)</f>
        <v>0</v>
      </c>
      <c r="BJ197" s="18" t="s">
        <v>79</v>
      </c>
      <c r="BK197" s="225">
        <f>ROUND(I197*H197,2)</f>
        <v>0</v>
      </c>
      <c r="BL197" s="18" t="s">
        <v>219</v>
      </c>
      <c r="BM197" s="224" t="s">
        <v>499</v>
      </c>
    </row>
    <row r="198" spans="1:65" s="2" customFormat="1" ht="12">
      <c r="A198" s="39"/>
      <c r="B198" s="40"/>
      <c r="C198" s="213" t="s">
        <v>512</v>
      </c>
      <c r="D198" s="213" t="s">
        <v>159</v>
      </c>
      <c r="E198" s="214" t="s">
        <v>505</v>
      </c>
      <c r="F198" s="215" t="s">
        <v>506</v>
      </c>
      <c r="G198" s="216" t="s">
        <v>172</v>
      </c>
      <c r="H198" s="217">
        <v>20</v>
      </c>
      <c r="I198" s="218"/>
      <c r="J198" s="219">
        <f>ROUND(I198*H198,2)</f>
        <v>0</v>
      </c>
      <c r="K198" s="215" t="s">
        <v>163</v>
      </c>
      <c r="L198" s="45"/>
      <c r="M198" s="220" t="s">
        <v>19</v>
      </c>
      <c r="N198" s="221" t="s">
        <v>43</v>
      </c>
      <c r="O198" s="85"/>
      <c r="P198" s="222">
        <f>O198*H198</f>
        <v>0</v>
      </c>
      <c r="Q198" s="222">
        <v>0</v>
      </c>
      <c r="R198" s="222">
        <f>Q198*H198</f>
        <v>0</v>
      </c>
      <c r="S198" s="222">
        <v>0</v>
      </c>
      <c r="T198" s="223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24" t="s">
        <v>219</v>
      </c>
      <c r="AT198" s="224" t="s">
        <v>159</v>
      </c>
      <c r="AU198" s="224" t="s">
        <v>81</v>
      </c>
      <c r="AY198" s="18" t="s">
        <v>156</v>
      </c>
      <c r="BE198" s="225">
        <f>IF(N198="základní",J198,0)</f>
        <v>0</v>
      </c>
      <c r="BF198" s="225">
        <f>IF(N198="snížená",J198,0)</f>
        <v>0</v>
      </c>
      <c r="BG198" s="225">
        <f>IF(N198="zákl. přenesená",J198,0)</f>
        <v>0</v>
      </c>
      <c r="BH198" s="225">
        <f>IF(N198="sníž. přenesená",J198,0)</f>
        <v>0</v>
      </c>
      <c r="BI198" s="225">
        <f>IF(N198="nulová",J198,0)</f>
        <v>0</v>
      </c>
      <c r="BJ198" s="18" t="s">
        <v>79</v>
      </c>
      <c r="BK198" s="225">
        <f>ROUND(I198*H198,2)</f>
        <v>0</v>
      </c>
      <c r="BL198" s="18" t="s">
        <v>219</v>
      </c>
      <c r="BM198" s="224" t="s">
        <v>503</v>
      </c>
    </row>
    <row r="199" spans="1:65" s="2" customFormat="1" ht="33" customHeight="1">
      <c r="A199" s="39"/>
      <c r="B199" s="40"/>
      <c r="C199" s="213" t="s">
        <v>516</v>
      </c>
      <c r="D199" s="213" t="s">
        <v>159</v>
      </c>
      <c r="E199" s="214" t="s">
        <v>1235</v>
      </c>
      <c r="F199" s="215" t="s">
        <v>1236</v>
      </c>
      <c r="G199" s="216" t="s">
        <v>172</v>
      </c>
      <c r="H199" s="217">
        <v>20</v>
      </c>
      <c r="I199" s="218"/>
      <c r="J199" s="219">
        <f>ROUND(I199*H199,2)</f>
        <v>0</v>
      </c>
      <c r="K199" s="215" t="s">
        <v>19</v>
      </c>
      <c r="L199" s="45"/>
      <c r="M199" s="220" t="s">
        <v>19</v>
      </c>
      <c r="N199" s="221" t="s">
        <v>43</v>
      </c>
      <c r="O199" s="85"/>
      <c r="P199" s="222">
        <f>O199*H199</f>
        <v>0</v>
      </c>
      <c r="Q199" s="222">
        <v>0</v>
      </c>
      <c r="R199" s="222">
        <f>Q199*H199</f>
        <v>0</v>
      </c>
      <c r="S199" s="222">
        <v>0</v>
      </c>
      <c r="T199" s="223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24" t="s">
        <v>219</v>
      </c>
      <c r="AT199" s="224" t="s">
        <v>159</v>
      </c>
      <c r="AU199" s="224" t="s">
        <v>81</v>
      </c>
      <c r="AY199" s="18" t="s">
        <v>156</v>
      </c>
      <c r="BE199" s="225">
        <f>IF(N199="základní",J199,0)</f>
        <v>0</v>
      </c>
      <c r="BF199" s="225">
        <f>IF(N199="snížená",J199,0)</f>
        <v>0</v>
      </c>
      <c r="BG199" s="225">
        <f>IF(N199="zákl. přenesená",J199,0)</f>
        <v>0</v>
      </c>
      <c r="BH199" s="225">
        <f>IF(N199="sníž. přenesená",J199,0)</f>
        <v>0</v>
      </c>
      <c r="BI199" s="225">
        <f>IF(N199="nulová",J199,0)</f>
        <v>0</v>
      </c>
      <c r="BJ199" s="18" t="s">
        <v>79</v>
      </c>
      <c r="BK199" s="225">
        <f>ROUND(I199*H199,2)</f>
        <v>0</v>
      </c>
      <c r="BL199" s="18" t="s">
        <v>219</v>
      </c>
      <c r="BM199" s="224" t="s">
        <v>507</v>
      </c>
    </row>
    <row r="200" spans="1:65" s="2" customFormat="1" ht="12">
      <c r="A200" s="39"/>
      <c r="B200" s="40"/>
      <c r="C200" s="213" t="s">
        <v>520</v>
      </c>
      <c r="D200" s="213" t="s">
        <v>159</v>
      </c>
      <c r="E200" s="214" t="s">
        <v>513</v>
      </c>
      <c r="F200" s="215" t="s">
        <v>514</v>
      </c>
      <c r="G200" s="216" t="s">
        <v>172</v>
      </c>
      <c r="H200" s="217">
        <v>2</v>
      </c>
      <c r="I200" s="218"/>
      <c r="J200" s="219">
        <f>ROUND(I200*H200,2)</f>
        <v>0</v>
      </c>
      <c r="K200" s="215" t="s">
        <v>163</v>
      </c>
      <c r="L200" s="45"/>
      <c r="M200" s="220" t="s">
        <v>19</v>
      </c>
      <c r="N200" s="221" t="s">
        <v>43</v>
      </c>
      <c r="O200" s="85"/>
      <c r="P200" s="222">
        <f>O200*H200</f>
        <v>0</v>
      </c>
      <c r="Q200" s="222">
        <v>0</v>
      </c>
      <c r="R200" s="222">
        <f>Q200*H200</f>
        <v>0</v>
      </c>
      <c r="S200" s="222">
        <v>0</v>
      </c>
      <c r="T200" s="223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24" t="s">
        <v>219</v>
      </c>
      <c r="AT200" s="224" t="s">
        <v>159</v>
      </c>
      <c r="AU200" s="224" t="s">
        <v>81</v>
      </c>
      <c r="AY200" s="18" t="s">
        <v>156</v>
      </c>
      <c r="BE200" s="225">
        <f>IF(N200="základní",J200,0)</f>
        <v>0</v>
      </c>
      <c r="BF200" s="225">
        <f>IF(N200="snížená",J200,0)</f>
        <v>0</v>
      </c>
      <c r="BG200" s="225">
        <f>IF(N200="zákl. přenesená",J200,0)</f>
        <v>0</v>
      </c>
      <c r="BH200" s="225">
        <f>IF(N200="sníž. přenesená",J200,0)</f>
        <v>0</v>
      </c>
      <c r="BI200" s="225">
        <f>IF(N200="nulová",J200,0)</f>
        <v>0</v>
      </c>
      <c r="BJ200" s="18" t="s">
        <v>79</v>
      </c>
      <c r="BK200" s="225">
        <f>ROUND(I200*H200,2)</f>
        <v>0</v>
      </c>
      <c r="BL200" s="18" t="s">
        <v>219</v>
      </c>
      <c r="BM200" s="224" t="s">
        <v>511</v>
      </c>
    </row>
    <row r="201" spans="1:65" s="2" customFormat="1" ht="16.5" customHeight="1">
      <c r="A201" s="39"/>
      <c r="B201" s="40"/>
      <c r="C201" s="213" t="s">
        <v>524</v>
      </c>
      <c r="D201" s="213" t="s">
        <v>159</v>
      </c>
      <c r="E201" s="214" t="s">
        <v>517</v>
      </c>
      <c r="F201" s="215" t="s">
        <v>518</v>
      </c>
      <c r="G201" s="216" t="s">
        <v>172</v>
      </c>
      <c r="H201" s="217">
        <v>2</v>
      </c>
      <c r="I201" s="218"/>
      <c r="J201" s="219">
        <f>ROUND(I201*H201,2)</f>
        <v>0</v>
      </c>
      <c r="K201" s="215" t="s">
        <v>19</v>
      </c>
      <c r="L201" s="45"/>
      <c r="M201" s="220" t="s">
        <v>19</v>
      </c>
      <c r="N201" s="221" t="s">
        <v>43</v>
      </c>
      <c r="O201" s="85"/>
      <c r="P201" s="222">
        <f>O201*H201</f>
        <v>0</v>
      </c>
      <c r="Q201" s="222">
        <v>0</v>
      </c>
      <c r="R201" s="222">
        <f>Q201*H201</f>
        <v>0</v>
      </c>
      <c r="S201" s="222">
        <v>0</v>
      </c>
      <c r="T201" s="223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24" t="s">
        <v>219</v>
      </c>
      <c r="AT201" s="224" t="s">
        <v>159</v>
      </c>
      <c r="AU201" s="224" t="s">
        <v>81</v>
      </c>
      <c r="AY201" s="18" t="s">
        <v>156</v>
      </c>
      <c r="BE201" s="225">
        <f>IF(N201="základní",J201,0)</f>
        <v>0</v>
      </c>
      <c r="BF201" s="225">
        <f>IF(N201="snížená",J201,0)</f>
        <v>0</v>
      </c>
      <c r="BG201" s="225">
        <f>IF(N201="zákl. přenesená",J201,0)</f>
        <v>0</v>
      </c>
      <c r="BH201" s="225">
        <f>IF(N201="sníž. přenesená",J201,0)</f>
        <v>0</v>
      </c>
      <c r="BI201" s="225">
        <f>IF(N201="nulová",J201,0)</f>
        <v>0</v>
      </c>
      <c r="BJ201" s="18" t="s">
        <v>79</v>
      </c>
      <c r="BK201" s="225">
        <f>ROUND(I201*H201,2)</f>
        <v>0</v>
      </c>
      <c r="BL201" s="18" t="s">
        <v>219</v>
      </c>
      <c r="BM201" s="224" t="s">
        <v>1004</v>
      </c>
    </row>
    <row r="202" spans="1:65" s="2" customFormat="1" ht="16.5" customHeight="1">
      <c r="A202" s="39"/>
      <c r="B202" s="40"/>
      <c r="C202" s="213" t="s">
        <v>528</v>
      </c>
      <c r="D202" s="213" t="s">
        <v>159</v>
      </c>
      <c r="E202" s="214" t="s">
        <v>521</v>
      </c>
      <c r="F202" s="215" t="s">
        <v>522</v>
      </c>
      <c r="G202" s="216" t="s">
        <v>172</v>
      </c>
      <c r="H202" s="217">
        <v>1</v>
      </c>
      <c r="I202" s="218"/>
      <c r="J202" s="219">
        <f>ROUND(I202*H202,2)</f>
        <v>0</v>
      </c>
      <c r="K202" s="215" t="s">
        <v>19</v>
      </c>
      <c r="L202" s="45"/>
      <c r="M202" s="220" t="s">
        <v>19</v>
      </c>
      <c r="N202" s="221" t="s">
        <v>43</v>
      </c>
      <c r="O202" s="85"/>
      <c r="P202" s="222">
        <f>O202*H202</f>
        <v>0</v>
      </c>
      <c r="Q202" s="222">
        <v>0</v>
      </c>
      <c r="R202" s="222">
        <f>Q202*H202</f>
        <v>0</v>
      </c>
      <c r="S202" s="222">
        <v>0</v>
      </c>
      <c r="T202" s="223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24" t="s">
        <v>219</v>
      </c>
      <c r="AT202" s="224" t="s">
        <v>159</v>
      </c>
      <c r="AU202" s="224" t="s">
        <v>81</v>
      </c>
      <c r="AY202" s="18" t="s">
        <v>156</v>
      </c>
      <c r="BE202" s="225">
        <f>IF(N202="základní",J202,0)</f>
        <v>0</v>
      </c>
      <c r="BF202" s="225">
        <f>IF(N202="snížená",J202,0)</f>
        <v>0</v>
      </c>
      <c r="BG202" s="225">
        <f>IF(N202="zákl. přenesená",J202,0)</f>
        <v>0</v>
      </c>
      <c r="BH202" s="225">
        <f>IF(N202="sníž. přenesená",J202,0)</f>
        <v>0</v>
      </c>
      <c r="BI202" s="225">
        <f>IF(N202="nulová",J202,0)</f>
        <v>0</v>
      </c>
      <c r="BJ202" s="18" t="s">
        <v>79</v>
      </c>
      <c r="BK202" s="225">
        <f>ROUND(I202*H202,2)</f>
        <v>0</v>
      </c>
      <c r="BL202" s="18" t="s">
        <v>219</v>
      </c>
      <c r="BM202" s="224" t="s">
        <v>1006</v>
      </c>
    </row>
    <row r="203" spans="1:65" s="2" customFormat="1" ht="44.25" customHeight="1">
      <c r="A203" s="39"/>
      <c r="B203" s="40"/>
      <c r="C203" s="213" t="s">
        <v>532</v>
      </c>
      <c r="D203" s="213" t="s">
        <v>159</v>
      </c>
      <c r="E203" s="214" t="s">
        <v>525</v>
      </c>
      <c r="F203" s="215" t="s">
        <v>526</v>
      </c>
      <c r="G203" s="216" t="s">
        <v>172</v>
      </c>
      <c r="H203" s="217">
        <v>1</v>
      </c>
      <c r="I203" s="218"/>
      <c r="J203" s="219">
        <f>ROUND(I203*H203,2)</f>
        <v>0</v>
      </c>
      <c r="K203" s="215" t="s">
        <v>163</v>
      </c>
      <c r="L203" s="45"/>
      <c r="M203" s="220" t="s">
        <v>19</v>
      </c>
      <c r="N203" s="221" t="s">
        <v>43</v>
      </c>
      <c r="O203" s="85"/>
      <c r="P203" s="222">
        <f>O203*H203</f>
        <v>0</v>
      </c>
      <c r="Q203" s="222">
        <v>0</v>
      </c>
      <c r="R203" s="222">
        <f>Q203*H203</f>
        <v>0</v>
      </c>
      <c r="S203" s="222">
        <v>0</v>
      </c>
      <c r="T203" s="223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24" t="s">
        <v>219</v>
      </c>
      <c r="AT203" s="224" t="s">
        <v>159</v>
      </c>
      <c r="AU203" s="224" t="s">
        <v>81</v>
      </c>
      <c r="AY203" s="18" t="s">
        <v>156</v>
      </c>
      <c r="BE203" s="225">
        <f>IF(N203="základní",J203,0)</f>
        <v>0</v>
      </c>
      <c r="BF203" s="225">
        <f>IF(N203="snížená",J203,0)</f>
        <v>0</v>
      </c>
      <c r="BG203" s="225">
        <f>IF(N203="zákl. přenesená",J203,0)</f>
        <v>0</v>
      </c>
      <c r="BH203" s="225">
        <f>IF(N203="sníž. přenesená",J203,0)</f>
        <v>0</v>
      </c>
      <c r="BI203" s="225">
        <f>IF(N203="nulová",J203,0)</f>
        <v>0</v>
      </c>
      <c r="BJ203" s="18" t="s">
        <v>79</v>
      </c>
      <c r="BK203" s="225">
        <f>ROUND(I203*H203,2)</f>
        <v>0</v>
      </c>
      <c r="BL203" s="18" t="s">
        <v>219</v>
      </c>
      <c r="BM203" s="224" t="s">
        <v>515</v>
      </c>
    </row>
    <row r="204" spans="1:65" s="2" customFormat="1" ht="21.75" customHeight="1">
      <c r="A204" s="39"/>
      <c r="B204" s="40"/>
      <c r="C204" s="213" t="s">
        <v>536</v>
      </c>
      <c r="D204" s="213" t="s">
        <v>159</v>
      </c>
      <c r="E204" s="214" t="s">
        <v>529</v>
      </c>
      <c r="F204" s="215" t="s">
        <v>1005</v>
      </c>
      <c r="G204" s="216" t="s">
        <v>172</v>
      </c>
      <c r="H204" s="217">
        <v>1</v>
      </c>
      <c r="I204" s="218"/>
      <c r="J204" s="219">
        <f>ROUND(I204*H204,2)</f>
        <v>0</v>
      </c>
      <c r="K204" s="215" t="s">
        <v>19</v>
      </c>
      <c r="L204" s="45"/>
      <c r="M204" s="220" t="s">
        <v>19</v>
      </c>
      <c r="N204" s="221" t="s">
        <v>43</v>
      </c>
      <c r="O204" s="85"/>
      <c r="P204" s="222">
        <f>O204*H204</f>
        <v>0</v>
      </c>
      <c r="Q204" s="222">
        <v>0</v>
      </c>
      <c r="R204" s="222">
        <f>Q204*H204</f>
        <v>0</v>
      </c>
      <c r="S204" s="222">
        <v>0</v>
      </c>
      <c r="T204" s="223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24" t="s">
        <v>219</v>
      </c>
      <c r="AT204" s="224" t="s">
        <v>159</v>
      </c>
      <c r="AU204" s="224" t="s">
        <v>81</v>
      </c>
      <c r="AY204" s="18" t="s">
        <v>156</v>
      </c>
      <c r="BE204" s="225">
        <f>IF(N204="základní",J204,0)</f>
        <v>0</v>
      </c>
      <c r="BF204" s="225">
        <f>IF(N204="snížená",J204,0)</f>
        <v>0</v>
      </c>
      <c r="BG204" s="225">
        <f>IF(N204="zákl. přenesená",J204,0)</f>
        <v>0</v>
      </c>
      <c r="BH204" s="225">
        <f>IF(N204="sníž. přenesená",J204,0)</f>
        <v>0</v>
      </c>
      <c r="BI204" s="225">
        <f>IF(N204="nulová",J204,0)</f>
        <v>0</v>
      </c>
      <c r="BJ204" s="18" t="s">
        <v>79</v>
      </c>
      <c r="BK204" s="225">
        <f>ROUND(I204*H204,2)</f>
        <v>0</v>
      </c>
      <c r="BL204" s="18" t="s">
        <v>219</v>
      </c>
      <c r="BM204" s="224" t="s">
        <v>519</v>
      </c>
    </row>
    <row r="205" spans="1:65" s="2" customFormat="1" ht="12">
      <c r="A205" s="39"/>
      <c r="B205" s="40"/>
      <c r="C205" s="213" t="s">
        <v>540</v>
      </c>
      <c r="D205" s="213" t="s">
        <v>159</v>
      </c>
      <c r="E205" s="214" t="s">
        <v>533</v>
      </c>
      <c r="F205" s="215" t="s">
        <v>534</v>
      </c>
      <c r="G205" s="216" t="s">
        <v>172</v>
      </c>
      <c r="H205" s="217">
        <v>2</v>
      </c>
      <c r="I205" s="218"/>
      <c r="J205" s="219">
        <f>ROUND(I205*H205,2)</f>
        <v>0</v>
      </c>
      <c r="K205" s="215" t="s">
        <v>163</v>
      </c>
      <c r="L205" s="45"/>
      <c r="M205" s="220" t="s">
        <v>19</v>
      </c>
      <c r="N205" s="221" t="s">
        <v>43</v>
      </c>
      <c r="O205" s="85"/>
      <c r="P205" s="222">
        <f>O205*H205</f>
        <v>0</v>
      </c>
      <c r="Q205" s="222">
        <v>0</v>
      </c>
      <c r="R205" s="222">
        <f>Q205*H205</f>
        <v>0</v>
      </c>
      <c r="S205" s="222">
        <v>0</v>
      </c>
      <c r="T205" s="223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24" t="s">
        <v>219</v>
      </c>
      <c r="AT205" s="224" t="s">
        <v>159</v>
      </c>
      <c r="AU205" s="224" t="s">
        <v>81</v>
      </c>
      <c r="AY205" s="18" t="s">
        <v>156</v>
      </c>
      <c r="BE205" s="225">
        <f>IF(N205="základní",J205,0)</f>
        <v>0</v>
      </c>
      <c r="BF205" s="225">
        <f>IF(N205="snížená",J205,0)</f>
        <v>0</v>
      </c>
      <c r="BG205" s="225">
        <f>IF(N205="zákl. přenesená",J205,0)</f>
        <v>0</v>
      </c>
      <c r="BH205" s="225">
        <f>IF(N205="sníž. přenesená",J205,0)</f>
        <v>0</v>
      </c>
      <c r="BI205" s="225">
        <f>IF(N205="nulová",J205,0)</f>
        <v>0</v>
      </c>
      <c r="BJ205" s="18" t="s">
        <v>79</v>
      </c>
      <c r="BK205" s="225">
        <f>ROUND(I205*H205,2)</f>
        <v>0</v>
      </c>
      <c r="BL205" s="18" t="s">
        <v>219</v>
      </c>
      <c r="BM205" s="224" t="s">
        <v>523</v>
      </c>
    </row>
    <row r="206" spans="1:65" s="2" customFormat="1" ht="12">
      <c r="A206" s="39"/>
      <c r="B206" s="40"/>
      <c r="C206" s="213" t="s">
        <v>544</v>
      </c>
      <c r="D206" s="213" t="s">
        <v>159</v>
      </c>
      <c r="E206" s="214" t="s">
        <v>537</v>
      </c>
      <c r="F206" s="215" t="s">
        <v>1580</v>
      </c>
      <c r="G206" s="216" t="s">
        <v>172</v>
      </c>
      <c r="H206" s="217">
        <v>2</v>
      </c>
      <c r="I206" s="218"/>
      <c r="J206" s="219">
        <f>ROUND(I206*H206,2)</f>
        <v>0</v>
      </c>
      <c r="K206" s="215" t="s">
        <v>19</v>
      </c>
      <c r="L206" s="45"/>
      <c r="M206" s="220" t="s">
        <v>19</v>
      </c>
      <c r="N206" s="221" t="s">
        <v>43</v>
      </c>
      <c r="O206" s="85"/>
      <c r="P206" s="222">
        <f>O206*H206</f>
        <v>0</v>
      </c>
      <c r="Q206" s="222">
        <v>0</v>
      </c>
      <c r="R206" s="222">
        <f>Q206*H206</f>
        <v>0</v>
      </c>
      <c r="S206" s="222">
        <v>0</v>
      </c>
      <c r="T206" s="223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24" t="s">
        <v>219</v>
      </c>
      <c r="AT206" s="224" t="s">
        <v>159</v>
      </c>
      <c r="AU206" s="224" t="s">
        <v>81</v>
      </c>
      <c r="AY206" s="18" t="s">
        <v>156</v>
      </c>
      <c r="BE206" s="225">
        <f>IF(N206="základní",J206,0)</f>
        <v>0</v>
      </c>
      <c r="BF206" s="225">
        <f>IF(N206="snížená",J206,0)</f>
        <v>0</v>
      </c>
      <c r="BG206" s="225">
        <f>IF(N206="zákl. přenesená",J206,0)</f>
        <v>0</v>
      </c>
      <c r="BH206" s="225">
        <f>IF(N206="sníž. přenesená",J206,0)</f>
        <v>0</v>
      </c>
      <c r="BI206" s="225">
        <f>IF(N206="nulová",J206,0)</f>
        <v>0</v>
      </c>
      <c r="BJ206" s="18" t="s">
        <v>79</v>
      </c>
      <c r="BK206" s="225">
        <f>ROUND(I206*H206,2)</f>
        <v>0</v>
      </c>
      <c r="BL206" s="18" t="s">
        <v>219</v>
      </c>
      <c r="BM206" s="224" t="s">
        <v>527</v>
      </c>
    </row>
    <row r="207" spans="1:65" s="2" customFormat="1" ht="12">
      <c r="A207" s="39"/>
      <c r="B207" s="40"/>
      <c r="C207" s="213" t="s">
        <v>548</v>
      </c>
      <c r="D207" s="213" t="s">
        <v>159</v>
      </c>
      <c r="E207" s="214" t="s">
        <v>541</v>
      </c>
      <c r="F207" s="215" t="s">
        <v>542</v>
      </c>
      <c r="G207" s="216" t="s">
        <v>207</v>
      </c>
      <c r="H207" s="217">
        <v>150</v>
      </c>
      <c r="I207" s="218"/>
      <c r="J207" s="219">
        <f>ROUND(I207*H207,2)</f>
        <v>0</v>
      </c>
      <c r="K207" s="215" t="s">
        <v>163</v>
      </c>
      <c r="L207" s="45"/>
      <c r="M207" s="220" t="s">
        <v>19</v>
      </c>
      <c r="N207" s="221" t="s">
        <v>43</v>
      </c>
      <c r="O207" s="85"/>
      <c r="P207" s="222">
        <f>O207*H207</f>
        <v>0</v>
      </c>
      <c r="Q207" s="222">
        <v>0</v>
      </c>
      <c r="R207" s="222">
        <f>Q207*H207</f>
        <v>0</v>
      </c>
      <c r="S207" s="222">
        <v>0</v>
      </c>
      <c r="T207" s="223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24" t="s">
        <v>219</v>
      </c>
      <c r="AT207" s="224" t="s">
        <v>159</v>
      </c>
      <c r="AU207" s="224" t="s">
        <v>81</v>
      </c>
      <c r="AY207" s="18" t="s">
        <v>156</v>
      </c>
      <c r="BE207" s="225">
        <f>IF(N207="základní",J207,0)</f>
        <v>0</v>
      </c>
      <c r="BF207" s="225">
        <f>IF(N207="snížená",J207,0)</f>
        <v>0</v>
      </c>
      <c r="BG207" s="225">
        <f>IF(N207="zákl. přenesená",J207,0)</f>
        <v>0</v>
      </c>
      <c r="BH207" s="225">
        <f>IF(N207="sníž. přenesená",J207,0)</f>
        <v>0</v>
      </c>
      <c r="BI207" s="225">
        <f>IF(N207="nulová",J207,0)</f>
        <v>0</v>
      </c>
      <c r="BJ207" s="18" t="s">
        <v>79</v>
      </c>
      <c r="BK207" s="225">
        <f>ROUND(I207*H207,2)</f>
        <v>0</v>
      </c>
      <c r="BL207" s="18" t="s">
        <v>219</v>
      </c>
      <c r="BM207" s="224" t="s">
        <v>531</v>
      </c>
    </row>
    <row r="208" spans="1:65" s="2" customFormat="1" ht="16.5" customHeight="1">
      <c r="A208" s="39"/>
      <c r="B208" s="40"/>
      <c r="C208" s="213" t="s">
        <v>552</v>
      </c>
      <c r="D208" s="213" t="s">
        <v>159</v>
      </c>
      <c r="E208" s="214" t="s">
        <v>545</v>
      </c>
      <c r="F208" s="215" t="s">
        <v>546</v>
      </c>
      <c r="G208" s="216" t="s">
        <v>207</v>
      </c>
      <c r="H208" s="217">
        <v>150</v>
      </c>
      <c r="I208" s="218"/>
      <c r="J208" s="219">
        <f>ROUND(I208*H208,2)</f>
        <v>0</v>
      </c>
      <c r="K208" s="215" t="s">
        <v>19</v>
      </c>
      <c r="L208" s="45"/>
      <c r="M208" s="220" t="s">
        <v>19</v>
      </c>
      <c r="N208" s="221" t="s">
        <v>43</v>
      </c>
      <c r="O208" s="85"/>
      <c r="P208" s="222">
        <f>O208*H208</f>
        <v>0</v>
      </c>
      <c r="Q208" s="222">
        <v>0</v>
      </c>
      <c r="R208" s="222">
        <f>Q208*H208</f>
        <v>0</v>
      </c>
      <c r="S208" s="222">
        <v>0</v>
      </c>
      <c r="T208" s="223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24" t="s">
        <v>219</v>
      </c>
      <c r="AT208" s="224" t="s">
        <v>159</v>
      </c>
      <c r="AU208" s="224" t="s">
        <v>81</v>
      </c>
      <c r="AY208" s="18" t="s">
        <v>156</v>
      </c>
      <c r="BE208" s="225">
        <f>IF(N208="základní",J208,0)</f>
        <v>0</v>
      </c>
      <c r="BF208" s="225">
        <f>IF(N208="snížená",J208,0)</f>
        <v>0</v>
      </c>
      <c r="BG208" s="225">
        <f>IF(N208="zákl. přenesená",J208,0)</f>
        <v>0</v>
      </c>
      <c r="BH208" s="225">
        <f>IF(N208="sníž. přenesená",J208,0)</f>
        <v>0</v>
      </c>
      <c r="BI208" s="225">
        <f>IF(N208="nulová",J208,0)</f>
        <v>0</v>
      </c>
      <c r="BJ208" s="18" t="s">
        <v>79</v>
      </c>
      <c r="BK208" s="225">
        <f>ROUND(I208*H208,2)</f>
        <v>0</v>
      </c>
      <c r="BL208" s="18" t="s">
        <v>219</v>
      </c>
      <c r="BM208" s="224" t="s">
        <v>535</v>
      </c>
    </row>
    <row r="209" spans="1:65" s="2" customFormat="1" ht="12">
      <c r="A209" s="39"/>
      <c r="B209" s="40"/>
      <c r="C209" s="213" t="s">
        <v>556</v>
      </c>
      <c r="D209" s="213" t="s">
        <v>159</v>
      </c>
      <c r="E209" s="214" t="s">
        <v>549</v>
      </c>
      <c r="F209" s="215" t="s">
        <v>550</v>
      </c>
      <c r="G209" s="216" t="s">
        <v>207</v>
      </c>
      <c r="H209" s="217">
        <v>15</v>
      </c>
      <c r="I209" s="218"/>
      <c r="J209" s="219">
        <f>ROUND(I209*H209,2)</f>
        <v>0</v>
      </c>
      <c r="K209" s="215" t="s">
        <v>163</v>
      </c>
      <c r="L209" s="45"/>
      <c r="M209" s="220" t="s">
        <v>19</v>
      </c>
      <c r="N209" s="221" t="s">
        <v>43</v>
      </c>
      <c r="O209" s="85"/>
      <c r="P209" s="222">
        <f>O209*H209</f>
        <v>0</v>
      </c>
      <c r="Q209" s="222">
        <v>0</v>
      </c>
      <c r="R209" s="222">
        <f>Q209*H209</f>
        <v>0</v>
      </c>
      <c r="S209" s="222">
        <v>0</v>
      </c>
      <c r="T209" s="223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24" t="s">
        <v>219</v>
      </c>
      <c r="AT209" s="224" t="s">
        <v>159</v>
      </c>
      <c r="AU209" s="224" t="s">
        <v>81</v>
      </c>
      <c r="AY209" s="18" t="s">
        <v>156</v>
      </c>
      <c r="BE209" s="225">
        <f>IF(N209="základní",J209,0)</f>
        <v>0</v>
      </c>
      <c r="BF209" s="225">
        <f>IF(N209="snížená",J209,0)</f>
        <v>0</v>
      </c>
      <c r="BG209" s="225">
        <f>IF(N209="zákl. přenesená",J209,0)</f>
        <v>0</v>
      </c>
      <c r="BH209" s="225">
        <f>IF(N209="sníž. přenesená",J209,0)</f>
        <v>0</v>
      </c>
      <c r="BI209" s="225">
        <f>IF(N209="nulová",J209,0)</f>
        <v>0</v>
      </c>
      <c r="BJ209" s="18" t="s">
        <v>79</v>
      </c>
      <c r="BK209" s="225">
        <f>ROUND(I209*H209,2)</f>
        <v>0</v>
      </c>
      <c r="BL209" s="18" t="s">
        <v>219</v>
      </c>
      <c r="BM209" s="224" t="s">
        <v>539</v>
      </c>
    </row>
    <row r="210" spans="1:65" s="2" customFormat="1" ht="16.5" customHeight="1">
      <c r="A210" s="39"/>
      <c r="B210" s="40"/>
      <c r="C210" s="213" t="s">
        <v>560</v>
      </c>
      <c r="D210" s="213" t="s">
        <v>159</v>
      </c>
      <c r="E210" s="214" t="s">
        <v>553</v>
      </c>
      <c r="F210" s="215" t="s">
        <v>554</v>
      </c>
      <c r="G210" s="216" t="s">
        <v>207</v>
      </c>
      <c r="H210" s="217">
        <v>15</v>
      </c>
      <c r="I210" s="218"/>
      <c r="J210" s="219">
        <f>ROUND(I210*H210,2)</f>
        <v>0</v>
      </c>
      <c r="K210" s="215" t="s">
        <v>19</v>
      </c>
      <c r="L210" s="45"/>
      <c r="M210" s="220" t="s">
        <v>19</v>
      </c>
      <c r="N210" s="221" t="s">
        <v>43</v>
      </c>
      <c r="O210" s="85"/>
      <c r="P210" s="222">
        <f>O210*H210</f>
        <v>0</v>
      </c>
      <c r="Q210" s="222">
        <v>0</v>
      </c>
      <c r="R210" s="222">
        <f>Q210*H210</f>
        <v>0</v>
      </c>
      <c r="S210" s="222">
        <v>0</v>
      </c>
      <c r="T210" s="223">
        <f>S210*H210</f>
        <v>0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R210" s="224" t="s">
        <v>219</v>
      </c>
      <c r="AT210" s="224" t="s">
        <v>159</v>
      </c>
      <c r="AU210" s="224" t="s">
        <v>81</v>
      </c>
      <c r="AY210" s="18" t="s">
        <v>156</v>
      </c>
      <c r="BE210" s="225">
        <f>IF(N210="základní",J210,0)</f>
        <v>0</v>
      </c>
      <c r="BF210" s="225">
        <f>IF(N210="snížená",J210,0)</f>
        <v>0</v>
      </c>
      <c r="BG210" s="225">
        <f>IF(N210="zákl. přenesená",J210,0)</f>
        <v>0</v>
      </c>
      <c r="BH210" s="225">
        <f>IF(N210="sníž. přenesená",J210,0)</f>
        <v>0</v>
      </c>
      <c r="BI210" s="225">
        <f>IF(N210="nulová",J210,0)</f>
        <v>0</v>
      </c>
      <c r="BJ210" s="18" t="s">
        <v>79</v>
      </c>
      <c r="BK210" s="225">
        <f>ROUND(I210*H210,2)</f>
        <v>0</v>
      </c>
      <c r="BL210" s="18" t="s">
        <v>219</v>
      </c>
      <c r="BM210" s="224" t="s">
        <v>543</v>
      </c>
    </row>
    <row r="211" spans="1:65" s="2" customFormat="1" ht="44.25" customHeight="1">
      <c r="A211" s="39"/>
      <c r="B211" s="40"/>
      <c r="C211" s="213" t="s">
        <v>564</v>
      </c>
      <c r="D211" s="213" t="s">
        <v>159</v>
      </c>
      <c r="E211" s="214" t="s">
        <v>557</v>
      </c>
      <c r="F211" s="215" t="s">
        <v>558</v>
      </c>
      <c r="G211" s="216" t="s">
        <v>207</v>
      </c>
      <c r="H211" s="217">
        <v>18</v>
      </c>
      <c r="I211" s="218"/>
      <c r="J211" s="219">
        <f>ROUND(I211*H211,2)</f>
        <v>0</v>
      </c>
      <c r="K211" s="215" t="s">
        <v>163</v>
      </c>
      <c r="L211" s="45"/>
      <c r="M211" s="220" t="s">
        <v>19</v>
      </c>
      <c r="N211" s="221" t="s">
        <v>43</v>
      </c>
      <c r="O211" s="85"/>
      <c r="P211" s="222">
        <f>O211*H211</f>
        <v>0</v>
      </c>
      <c r="Q211" s="222">
        <v>0</v>
      </c>
      <c r="R211" s="222">
        <f>Q211*H211</f>
        <v>0</v>
      </c>
      <c r="S211" s="222">
        <v>0</v>
      </c>
      <c r="T211" s="223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24" t="s">
        <v>219</v>
      </c>
      <c r="AT211" s="224" t="s">
        <v>159</v>
      </c>
      <c r="AU211" s="224" t="s">
        <v>81</v>
      </c>
      <c r="AY211" s="18" t="s">
        <v>156</v>
      </c>
      <c r="BE211" s="225">
        <f>IF(N211="základní",J211,0)</f>
        <v>0</v>
      </c>
      <c r="BF211" s="225">
        <f>IF(N211="snížená",J211,0)</f>
        <v>0</v>
      </c>
      <c r="BG211" s="225">
        <f>IF(N211="zákl. přenesená",J211,0)</f>
        <v>0</v>
      </c>
      <c r="BH211" s="225">
        <f>IF(N211="sníž. přenesená",J211,0)</f>
        <v>0</v>
      </c>
      <c r="BI211" s="225">
        <f>IF(N211="nulová",J211,0)</f>
        <v>0</v>
      </c>
      <c r="BJ211" s="18" t="s">
        <v>79</v>
      </c>
      <c r="BK211" s="225">
        <f>ROUND(I211*H211,2)</f>
        <v>0</v>
      </c>
      <c r="BL211" s="18" t="s">
        <v>219</v>
      </c>
      <c r="BM211" s="224" t="s">
        <v>547</v>
      </c>
    </row>
    <row r="212" spans="1:65" s="2" customFormat="1" ht="12">
      <c r="A212" s="39"/>
      <c r="B212" s="40"/>
      <c r="C212" s="213" t="s">
        <v>568</v>
      </c>
      <c r="D212" s="213" t="s">
        <v>159</v>
      </c>
      <c r="E212" s="214" t="s">
        <v>561</v>
      </c>
      <c r="F212" s="215" t="s">
        <v>562</v>
      </c>
      <c r="G212" s="216" t="s">
        <v>207</v>
      </c>
      <c r="H212" s="217">
        <v>18</v>
      </c>
      <c r="I212" s="218"/>
      <c r="J212" s="219">
        <f>ROUND(I212*H212,2)</f>
        <v>0</v>
      </c>
      <c r="K212" s="215" t="s">
        <v>19</v>
      </c>
      <c r="L212" s="45"/>
      <c r="M212" s="220" t="s">
        <v>19</v>
      </c>
      <c r="N212" s="221" t="s">
        <v>43</v>
      </c>
      <c r="O212" s="85"/>
      <c r="P212" s="222">
        <f>O212*H212</f>
        <v>0</v>
      </c>
      <c r="Q212" s="222">
        <v>0</v>
      </c>
      <c r="R212" s="222">
        <f>Q212*H212</f>
        <v>0</v>
      </c>
      <c r="S212" s="222">
        <v>0</v>
      </c>
      <c r="T212" s="223">
        <f>S212*H212</f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24" t="s">
        <v>219</v>
      </c>
      <c r="AT212" s="224" t="s">
        <v>159</v>
      </c>
      <c r="AU212" s="224" t="s">
        <v>81</v>
      </c>
      <c r="AY212" s="18" t="s">
        <v>156</v>
      </c>
      <c r="BE212" s="225">
        <f>IF(N212="základní",J212,0)</f>
        <v>0</v>
      </c>
      <c r="BF212" s="225">
        <f>IF(N212="snížená",J212,0)</f>
        <v>0</v>
      </c>
      <c r="BG212" s="225">
        <f>IF(N212="zákl. přenesená",J212,0)</f>
        <v>0</v>
      </c>
      <c r="BH212" s="225">
        <f>IF(N212="sníž. přenesená",J212,0)</f>
        <v>0</v>
      </c>
      <c r="BI212" s="225">
        <f>IF(N212="nulová",J212,0)</f>
        <v>0</v>
      </c>
      <c r="BJ212" s="18" t="s">
        <v>79</v>
      </c>
      <c r="BK212" s="225">
        <f>ROUND(I212*H212,2)</f>
        <v>0</v>
      </c>
      <c r="BL212" s="18" t="s">
        <v>219</v>
      </c>
      <c r="BM212" s="224" t="s">
        <v>551</v>
      </c>
    </row>
    <row r="213" spans="1:65" s="2" customFormat="1" ht="12">
      <c r="A213" s="39"/>
      <c r="B213" s="40"/>
      <c r="C213" s="213" t="s">
        <v>572</v>
      </c>
      <c r="D213" s="213" t="s">
        <v>159</v>
      </c>
      <c r="E213" s="214" t="s">
        <v>565</v>
      </c>
      <c r="F213" s="215" t="s">
        <v>566</v>
      </c>
      <c r="G213" s="216" t="s">
        <v>207</v>
      </c>
      <c r="H213" s="217">
        <v>20</v>
      </c>
      <c r="I213" s="218"/>
      <c r="J213" s="219">
        <f>ROUND(I213*H213,2)</f>
        <v>0</v>
      </c>
      <c r="K213" s="215" t="s">
        <v>19</v>
      </c>
      <c r="L213" s="45"/>
      <c r="M213" s="220" t="s">
        <v>19</v>
      </c>
      <c r="N213" s="221" t="s">
        <v>43</v>
      </c>
      <c r="O213" s="85"/>
      <c r="P213" s="222">
        <f>O213*H213</f>
        <v>0</v>
      </c>
      <c r="Q213" s="222">
        <v>0</v>
      </c>
      <c r="R213" s="222">
        <f>Q213*H213</f>
        <v>0</v>
      </c>
      <c r="S213" s="222">
        <v>0</v>
      </c>
      <c r="T213" s="223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24" t="s">
        <v>219</v>
      </c>
      <c r="AT213" s="224" t="s">
        <v>159</v>
      </c>
      <c r="AU213" s="224" t="s">
        <v>81</v>
      </c>
      <c r="AY213" s="18" t="s">
        <v>156</v>
      </c>
      <c r="BE213" s="225">
        <f>IF(N213="základní",J213,0)</f>
        <v>0</v>
      </c>
      <c r="BF213" s="225">
        <f>IF(N213="snížená",J213,0)</f>
        <v>0</v>
      </c>
      <c r="BG213" s="225">
        <f>IF(N213="zákl. přenesená",J213,0)</f>
        <v>0</v>
      </c>
      <c r="BH213" s="225">
        <f>IF(N213="sníž. přenesená",J213,0)</f>
        <v>0</v>
      </c>
      <c r="BI213" s="225">
        <f>IF(N213="nulová",J213,0)</f>
        <v>0</v>
      </c>
      <c r="BJ213" s="18" t="s">
        <v>79</v>
      </c>
      <c r="BK213" s="225">
        <f>ROUND(I213*H213,2)</f>
        <v>0</v>
      </c>
      <c r="BL213" s="18" t="s">
        <v>219</v>
      </c>
      <c r="BM213" s="224" t="s">
        <v>555</v>
      </c>
    </row>
    <row r="214" spans="1:65" s="2" customFormat="1" ht="12">
      <c r="A214" s="39"/>
      <c r="B214" s="40"/>
      <c r="C214" s="213" t="s">
        <v>576</v>
      </c>
      <c r="D214" s="213" t="s">
        <v>159</v>
      </c>
      <c r="E214" s="214" t="s">
        <v>569</v>
      </c>
      <c r="F214" s="215" t="s">
        <v>570</v>
      </c>
      <c r="G214" s="216" t="s">
        <v>207</v>
      </c>
      <c r="H214" s="217">
        <v>20</v>
      </c>
      <c r="I214" s="218"/>
      <c r="J214" s="219">
        <f>ROUND(I214*H214,2)</f>
        <v>0</v>
      </c>
      <c r="K214" s="215" t="s">
        <v>163</v>
      </c>
      <c r="L214" s="45"/>
      <c r="M214" s="220" t="s">
        <v>19</v>
      </c>
      <c r="N214" s="221" t="s">
        <v>43</v>
      </c>
      <c r="O214" s="85"/>
      <c r="P214" s="222">
        <f>O214*H214</f>
        <v>0</v>
      </c>
      <c r="Q214" s="222">
        <v>0</v>
      </c>
      <c r="R214" s="222">
        <f>Q214*H214</f>
        <v>0</v>
      </c>
      <c r="S214" s="222">
        <v>0</v>
      </c>
      <c r="T214" s="223">
        <f>S214*H214</f>
        <v>0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24" t="s">
        <v>219</v>
      </c>
      <c r="AT214" s="224" t="s">
        <v>159</v>
      </c>
      <c r="AU214" s="224" t="s">
        <v>81</v>
      </c>
      <c r="AY214" s="18" t="s">
        <v>156</v>
      </c>
      <c r="BE214" s="225">
        <f>IF(N214="základní",J214,0)</f>
        <v>0</v>
      </c>
      <c r="BF214" s="225">
        <f>IF(N214="snížená",J214,0)</f>
        <v>0</v>
      </c>
      <c r="BG214" s="225">
        <f>IF(N214="zákl. přenesená",J214,0)</f>
        <v>0</v>
      </c>
      <c r="BH214" s="225">
        <f>IF(N214="sníž. přenesená",J214,0)</f>
        <v>0</v>
      </c>
      <c r="BI214" s="225">
        <f>IF(N214="nulová",J214,0)</f>
        <v>0</v>
      </c>
      <c r="BJ214" s="18" t="s">
        <v>79</v>
      </c>
      <c r="BK214" s="225">
        <f>ROUND(I214*H214,2)</f>
        <v>0</v>
      </c>
      <c r="BL214" s="18" t="s">
        <v>219</v>
      </c>
      <c r="BM214" s="224" t="s">
        <v>559</v>
      </c>
    </row>
    <row r="215" spans="1:65" s="2" customFormat="1" ht="12">
      <c r="A215" s="39"/>
      <c r="B215" s="40"/>
      <c r="C215" s="213" t="s">
        <v>580</v>
      </c>
      <c r="D215" s="213" t="s">
        <v>159</v>
      </c>
      <c r="E215" s="214" t="s">
        <v>573</v>
      </c>
      <c r="F215" s="215" t="s">
        <v>574</v>
      </c>
      <c r="G215" s="216" t="s">
        <v>207</v>
      </c>
      <c r="H215" s="217">
        <v>15</v>
      </c>
      <c r="I215" s="218"/>
      <c r="J215" s="219">
        <f>ROUND(I215*H215,2)</f>
        <v>0</v>
      </c>
      <c r="K215" s="215" t="s">
        <v>19</v>
      </c>
      <c r="L215" s="45"/>
      <c r="M215" s="220" t="s">
        <v>19</v>
      </c>
      <c r="N215" s="221" t="s">
        <v>43</v>
      </c>
      <c r="O215" s="85"/>
      <c r="P215" s="222">
        <f>O215*H215</f>
        <v>0</v>
      </c>
      <c r="Q215" s="222">
        <v>0</v>
      </c>
      <c r="R215" s="222">
        <f>Q215*H215</f>
        <v>0</v>
      </c>
      <c r="S215" s="222">
        <v>0</v>
      </c>
      <c r="T215" s="223">
        <f>S215*H215</f>
        <v>0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24" t="s">
        <v>219</v>
      </c>
      <c r="AT215" s="224" t="s">
        <v>159</v>
      </c>
      <c r="AU215" s="224" t="s">
        <v>81</v>
      </c>
      <c r="AY215" s="18" t="s">
        <v>156</v>
      </c>
      <c r="BE215" s="225">
        <f>IF(N215="základní",J215,0)</f>
        <v>0</v>
      </c>
      <c r="BF215" s="225">
        <f>IF(N215="snížená",J215,0)</f>
        <v>0</v>
      </c>
      <c r="BG215" s="225">
        <f>IF(N215="zákl. přenesená",J215,0)</f>
        <v>0</v>
      </c>
      <c r="BH215" s="225">
        <f>IF(N215="sníž. přenesená",J215,0)</f>
        <v>0</v>
      </c>
      <c r="BI215" s="225">
        <f>IF(N215="nulová",J215,0)</f>
        <v>0</v>
      </c>
      <c r="BJ215" s="18" t="s">
        <v>79</v>
      </c>
      <c r="BK215" s="225">
        <f>ROUND(I215*H215,2)</f>
        <v>0</v>
      </c>
      <c r="BL215" s="18" t="s">
        <v>219</v>
      </c>
      <c r="BM215" s="224" t="s">
        <v>563</v>
      </c>
    </row>
    <row r="216" spans="1:65" s="2" customFormat="1" ht="12">
      <c r="A216" s="39"/>
      <c r="B216" s="40"/>
      <c r="C216" s="213" t="s">
        <v>1024</v>
      </c>
      <c r="D216" s="213" t="s">
        <v>159</v>
      </c>
      <c r="E216" s="214" t="s">
        <v>577</v>
      </c>
      <c r="F216" s="215" t="s">
        <v>578</v>
      </c>
      <c r="G216" s="216" t="s">
        <v>207</v>
      </c>
      <c r="H216" s="217">
        <v>15</v>
      </c>
      <c r="I216" s="218"/>
      <c r="J216" s="219">
        <f>ROUND(I216*H216,2)</f>
        <v>0</v>
      </c>
      <c r="K216" s="215" t="s">
        <v>163</v>
      </c>
      <c r="L216" s="45"/>
      <c r="M216" s="220" t="s">
        <v>19</v>
      </c>
      <c r="N216" s="221" t="s">
        <v>43</v>
      </c>
      <c r="O216" s="85"/>
      <c r="P216" s="222">
        <f>O216*H216</f>
        <v>0</v>
      </c>
      <c r="Q216" s="222">
        <v>0</v>
      </c>
      <c r="R216" s="222">
        <f>Q216*H216</f>
        <v>0</v>
      </c>
      <c r="S216" s="222">
        <v>0</v>
      </c>
      <c r="T216" s="223">
        <f>S216*H216</f>
        <v>0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24" t="s">
        <v>219</v>
      </c>
      <c r="AT216" s="224" t="s">
        <v>159</v>
      </c>
      <c r="AU216" s="224" t="s">
        <v>81</v>
      </c>
      <c r="AY216" s="18" t="s">
        <v>156</v>
      </c>
      <c r="BE216" s="225">
        <f>IF(N216="základní",J216,0)</f>
        <v>0</v>
      </c>
      <c r="BF216" s="225">
        <f>IF(N216="snížená",J216,0)</f>
        <v>0</v>
      </c>
      <c r="BG216" s="225">
        <f>IF(N216="zákl. přenesená",J216,0)</f>
        <v>0</v>
      </c>
      <c r="BH216" s="225">
        <f>IF(N216="sníž. přenesená",J216,0)</f>
        <v>0</v>
      </c>
      <c r="BI216" s="225">
        <f>IF(N216="nulová",J216,0)</f>
        <v>0</v>
      </c>
      <c r="BJ216" s="18" t="s">
        <v>79</v>
      </c>
      <c r="BK216" s="225">
        <f>ROUND(I216*H216,2)</f>
        <v>0</v>
      </c>
      <c r="BL216" s="18" t="s">
        <v>219</v>
      </c>
      <c r="BM216" s="224" t="s">
        <v>567</v>
      </c>
    </row>
    <row r="217" spans="1:65" s="2" customFormat="1" ht="44.25" customHeight="1">
      <c r="A217" s="39"/>
      <c r="B217" s="40"/>
      <c r="C217" s="213" t="s">
        <v>1028</v>
      </c>
      <c r="D217" s="213" t="s">
        <v>159</v>
      </c>
      <c r="E217" s="214" t="s">
        <v>581</v>
      </c>
      <c r="F217" s="215" t="s">
        <v>582</v>
      </c>
      <c r="G217" s="216" t="s">
        <v>172</v>
      </c>
      <c r="H217" s="217">
        <v>1</v>
      </c>
      <c r="I217" s="218"/>
      <c r="J217" s="219">
        <f>ROUND(I217*H217,2)</f>
        <v>0</v>
      </c>
      <c r="K217" s="215" t="s">
        <v>163</v>
      </c>
      <c r="L217" s="45"/>
      <c r="M217" s="227" t="s">
        <v>19</v>
      </c>
      <c r="N217" s="228" t="s">
        <v>43</v>
      </c>
      <c r="O217" s="229"/>
      <c r="P217" s="230">
        <f>O217*H217</f>
        <v>0</v>
      </c>
      <c r="Q217" s="230">
        <v>0</v>
      </c>
      <c r="R217" s="230">
        <f>Q217*H217</f>
        <v>0</v>
      </c>
      <c r="S217" s="230">
        <v>0</v>
      </c>
      <c r="T217" s="231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24" t="s">
        <v>219</v>
      </c>
      <c r="AT217" s="224" t="s">
        <v>159</v>
      </c>
      <c r="AU217" s="224" t="s">
        <v>81</v>
      </c>
      <c r="AY217" s="18" t="s">
        <v>156</v>
      </c>
      <c r="BE217" s="225">
        <f>IF(N217="základní",J217,0)</f>
        <v>0</v>
      </c>
      <c r="BF217" s="225">
        <f>IF(N217="snížená",J217,0)</f>
        <v>0</v>
      </c>
      <c r="BG217" s="225">
        <f>IF(N217="zákl. přenesená",J217,0)</f>
        <v>0</v>
      </c>
      <c r="BH217" s="225">
        <f>IF(N217="sníž. přenesená",J217,0)</f>
        <v>0</v>
      </c>
      <c r="BI217" s="225">
        <f>IF(N217="nulová",J217,0)</f>
        <v>0</v>
      </c>
      <c r="BJ217" s="18" t="s">
        <v>79</v>
      </c>
      <c r="BK217" s="225">
        <f>ROUND(I217*H217,2)</f>
        <v>0</v>
      </c>
      <c r="BL217" s="18" t="s">
        <v>219</v>
      </c>
      <c r="BM217" s="224" t="s">
        <v>571</v>
      </c>
    </row>
    <row r="218" spans="1:31" s="2" customFormat="1" ht="6.95" customHeight="1">
      <c r="A218" s="39"/>
      <c r="B218" s="60"/>
      <c r="C218" s="61"/>
      <c r="D218" s="61"/>
      <c r="E218" s="61"/>
      <c r="F218" s="61"/>
      <c r="G218" s="61"/>
      <c r="H218" s="61"/>
      <c r="I218" s="61"/>
      <c r="J218" s="61"/>
      <c r="K218" s="61"/>
      <c r="L218" s="45"/>
      <c r="M218" s="39"/>
      <c r="O218" s="39"/>
      <c r="P218" s="39"/>
      <c r="Q218" s="39"/>
      <c r="R218" s="39"/>
      <c r="S218" s="39"/>
      <c r="T218" s="39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</row>
  </sheetData>
  <sheetProtection password="CC35" sheet="1" objects="1" scenarios="1" formatColumns="0" formatRows="0" autoFilter="0"/>
  <autoFilter ref="C97:K217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6:H86"/>
    <mergeCell ref="E88:H88"/>
    <mergeCell ref="E90:H9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5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110</v>
      </c>
    </row>
    <row r="3" spans="2:46" s="1" customFormat="1" ht="6.95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21"/>
      <c r="AT3" s="18" t="s">
        <v>81</v>
      </c>
    </row>
    <row r="4" spans="2:46" s="1" customFormat="1" ht="24.95" customHeight="1">
      <c r="B4" s="21"/>
      <c r="D4" s="141" t="s">
        <v>117</v>
      </c>
      <c r="L4" s="21"/>
      <c r="M4" s="14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3" t="s">
        <v>16</v>
      </c>
      <c r="L6" s="21"/>
    </row>
    <row r="7" spans="2:12" s="1" customFormat="1" ht="26.25" customHeight="1">
      <c r="B7" s="21"/>
      <c r="E7" s="144" t="str">
        <f>'Rekapitulace stavby'!K6</f>
        <v>MODERNIZACE ODBORNÝCH UČEBEN ZŠ ANTONÍNA SOVY, ČESKÁ LÍPA</v>
      </c>
      <c r="F7" s="143"/>
      <c r="G7" s="143"/>
      <c r="H7" s="143"/>
      <c r="L7" s="21"/>
    </row>
    <row r="8" spans="2:12" s="1" customFormat="1" ht="12" customHeight="1">
      <c r="B8" s="21"/>
      <c r="D8" s="143" t="s">
        <v>118</v>
      </c>
      <c r="L8" s="21"/>
    </row>
    <row r="9" spans="1:31" s="2" customFormat="1" ht="16.5" customHeight="1">
      <c r="A9" s="39"/>
      <c r="B9" s="45"/>
      <c r="C9" s="39"/>
      <c r="D9" s="39"/>
      <c r="E9" s="144" t="s">
        <v>1559</v>
      </c>
      <c r="F9" s="39"/>
      <c r="G9" s="39"/>
      <c r="H9" s="39"/>
      <c r="I9" s="39"/>
      <c r="J9" s="39"/>
      <c r="K9" s="39"/>
      <c r="L9" s="14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43" t="s">
        <v>120</v>
      </c>
      <c r="E10" s="39"/>
      <c r="F10" s="39"/>
      <c r="G10" s="39"/>
      <c r="H10" s="39"/>
      <c r="I10" s="39"/>
      <c r="J10" s="39"/>
      <c r="K10" s="39"/>
      <c r="L10" s="14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30" customHeight="1">
      <c r="A11" s="39"/>
      <c r="B11" s="45"/>
      <c r="C11" s="39"/>
      <c r="D11" s="39"/>
      <c r="E11" s="146" t="s">
        <v>1581</v>
      </c>
      <c r="F11" s="39"/>
      <c r="G11" s="39"/>
      <c r="H11" s="39"/>
      <c r="I11" s="39"/>
      <c r="J11" s="39"/>
      <c r="K11" s="39"/>
      <c r="L11" s="14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14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43" t="s">
        <v>18</v>
      </c>
      <c r="E13" s="39"/>
      <c r="F13" s="134" t="s">
        <v>19</v>
      </c>
      <c r="G13" s="39"/>
      <c r="H13" s="39"/>
      <c r="I13" s="143" t="s">
        <v>20</v>
      </c>
      <c r="J13" s="134" t="s">
        <v>19</v>
      </c>
      <c r="K13" s="39"/>
      <c r="L13" s="14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3" t="s">
        <v>21</v>
      </c>
      <c r="E14" s="39"/>
      <c r="F14" s="134" t="s">
        <v>22</v>
      </c>
      <c r="G14" s="39"/>
      <c r="H14" s="39"/>
      <c r="I14" s="143" t="s">
        <v>23</v>
      </c>
      <c r="J14" s="147" t="str">
        <f>'Rekapitulace stavby'!AN8</f>
        <v>21. 1. 2021</v>
      </c>
      <c r="K14" s="39"/>
      <c r="L14" s="14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14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43" t="s">
        <v>25</v>
      </c>
      <c r="E16" s="39"/>
      <c r="F16" s="39"/>
      <c r="G16" s="39"/>
      <c r="H16" s="39"/>
      <c r="I16" s="143" t="s">
        <v>26</v>
      </c>
      <c r="J16" s="134" t="s">
        <v>19</v>
      </c>
      <c r="K16" s="39"/>
      <c r="L16" s="14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34" t="s">
        <v>27</v>
      </c>
      <c r="F17" s="39"/>
      <c r="G17" s="39"/>
      <c r="H17" s="39"/>
      <c r="I17" s="143" t="s">
        <v>28</v>
      </c>
      <c r="J17" s="134" t="s">
        <v>19</v>
      </c>
      <c r="K17" s="39"/>
      <c r="L17" s="14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14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43" t="s">
        <v>29</v>
      </c>
      <c r="E19" s="39"/>
      <c r="F19" s="39"/>
      <c r="G19" s="39"/>
      <c r="H19" s="39"/>
      <c r="I19" s="143" t="s">
        <v>26</v>
      </c>
      <c r="J19" s="34" t="str">
        <f>'Rekapitulace stavby'!AN13</f>
        <v>Vyplň údaj</v>
      </c>
      <c r="K19" s="39"/>
      <c r="L19" s="14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34"/>
      <c r="G20" s="134"/>
      <c r="H20" s="134"/>
      <c r="I20" s="143" t="s">
        <v>28</v>
      </c>
      <c r="J20" s="34" t="str">
        <f>'Rekapitulace stavby'!AN14</f>
        <v>Vyplň údaj</v>
      </c>
      <c r="K20" s="39"/>
      <c r="L20" s="14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14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43" t="s">
        <v>31</v>
      </c>
      <c r="E22" s="39"/>
      <c r="F22" s="39"/>
      <c r="G22" s="39"/>
      <c r="H22" s="39"/>
      <c r="I22" s="143" t="s">
        <v>26</v>
      </c>
      <c r="J22" s="134" t="str">
        <f>IF('Rekapitulace stavby'!AN16="","",'Rekapitulace stavby'!AN16)</f>
        <v/>
      </c>
      <c r="K22" s="39"/>
      <c r="L22" s="14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34" t="str">
        <f>IF('Rekapitulace stavby'!E17="","",'Rekapitulace stavby'!E17)</f>
        <v>Ing. Petr KUČERA</v>
      </c>
      <c r="F23" s="39"/>
      <c r="G23" s="39"/>
      <c r="H23" s="39"/>
      <c r="I23" s="143" t="s">
        <v>28</v>
      </c>
      <c r="J23" s="134" t="str">
        <f>IF('Rekapitulace stavby'!AN17="","",'Rekapitulace stavby'!AN17)</f>
        <v/>
      </c>
      <c r="K23" s="39"/>
      <c r="L23" s="14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14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43" t="s">
        <v>34</v>
      </c>
      <c r="E25" s="39"/>
      <c r="F25" s="39"/>
      <c r="G25" s="39"/>
      <c r="H25" s="39"/>
      <c r="I25" s="143" t="s">
        <v>26</v>
      </c>
      <c r="J25" s="134" t="s">
        <v>19</v>
      </c>
      <c r="K25" s="39"/>
      <c r="L25" s="14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34" t="s">
        <v>35</v>
      </c>
      <c r="F26" s="39"/>
      <c r="G26" s="39"/>
      <c r="H26" s="39"/>
      <c r="I26" s="143" t="s">
        <v>28</v>
      </c>
      <c r="J26" s="134" t="s">
        <v>19</v>
      </c>
      <c r="K26" s="39"/>
      <c r="L26" s="14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145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43" t="s">
        <v>36</v>
      </c>
      <c r="E28" s="39"/>
      <c r="F28" s="39"/>
      <c r="G28" s="39"/>
      <c r="H28" s="39"/>
      <c r="I28" s="39"/>
      <c r="J28" s="39"/>
      <c r="K28" s="39"/>
      <c r="L28" s="14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71.25" customHeight="1">
      <c r="A29" s="148"/>
      <c r="B29" s="149"/>
      <c r="C29" s="148"/>
      <c r="D29" s="148"/>
      <c r="E29" s="150" t="s">
        <v>123</v>
      </c>
      <c r="F29" s="150"/>
      <c r="G29" s="150"/>
      <c r="H29" s="150"/>
      <c r="I29" s="148"/>
      <c r="J29" s="148"/>
      <c r="K29" s="148"/>
      <c r="L29" s="151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14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2"/>
      <c r="E31" s="152"/>
      <c r="F31" s="152"/>
      <c r="G31" s="152"/>
      <c r="H31" s="152"/>
      <c r="I31" s="152"/>
      <c r="J31" s="152"/>
      <c r="K31" s="152"/>
      <c r="L31" s="14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53" t="s">
        <v>38</v>
      </c>
      <c r="E32" s="39"/>
      <c r="F32" s="39"/>
      <c r="G32" s="39"/>
      <c r="H32" s="39"/>
      <c r="I32" s="39"/>
      <c r="J32" s="154">
        <f>ROUND(J102,2)</f>
        <v>0</v>
      </c>
      <c r="K32" s="39"/>
      <c r="L32" s="14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2"/>
      <c r="E33" s="152"/>
      <c r="F33" s="152"/>
      <c r="G33" s="152"/>
      <c r="H33" s="152"/>
      <c r="I33" s="152"/>
      <c r="J33" s="152"/>
      <c r="K33" s="152"/>
      <c r="L33" s="14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55" t="s">
        <v>40</v>
      </c>
      <c r="G34" s="39"/>
      <c r="H34" s="39"/>
      <c r="I34" s="155" t="s">
        <v>39</v>
      </c>
      <c r="J34" s="155" t="s">
        <v>41</v>
      </c>
      <c r="K34" s="39"/>
      <c r="L34" s="14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56" t="s">
        <v>42</v>
      </c>
      <c r="E35" s="143" t="s">
        <v>43</v>
      </c>
      <c r="F35" s="157">
        <f>ROUND((SUM(BE102:BE249)),2)</f>
        <v>0</v>
      </c>
      <c r="G35" s="39"/>
      <c r="H35" s="39"/>
      <c r="I35" s="158">
        <v>0.21</v>
      </c>
      <c r="J35" s="157">
        <f>ROUND(((SUM(BE102:BE249))*I35),2)</f>
        <v>0</v>
      </c>
      <c r="K35" s="39"/>
      <c r="L35" s="14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43" t="s">
        <v>44</v>
      </c>
      <c r="F36" s="157">
        <f>ROUND((SUM(BF102:BF249)),2)</f>
        <v>0</v>
      </c>
      <c r="G36" s="39"/>
      <c r="H36" s="39"/>
      <c r="I36" s="158">
        <v>0.15</v>
      </c>
      <c r="J36" s="157">
        <f>ROUND(((SUM(BF102:BF249))*I36),2)</f>
        <v>0</v>
      </c>
      <c r="K36" s="39"/>
      <c r="L36" s="14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3" t="s">
        <v>45</v>
      </c>
      <c r="F37" s="157">
        <f>ROUND((SUM(BG102:BG249)),2)</f>
        <v>0</v>
      </c>
      <c r="G37" s="39"/>
      <c r="H37" s="39"/>
      <c r="I37" s="158">
        <v>0.21</v>
      </c>
      <c r="J37" s="157">
        <f>0</f>
        <v>0</v>
      </c>
      <c r="K37" s="39"/>
      <c r="L37" s="14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43" t="s">
        <v>46</v>
      </c>
      <c r="F38" s="157">
        <f>ROUND((SUM(BH102:BH249)),2)</f>
        <v>0</v>
      </c>
      <c r="G38" s="39"/>
      <c r="H38" s="39"/>
      <c r="I38" s="158">
        <v>0.15</v>
      </c>
      <c r="J38" s="157">
        <f>0</f>
        <v>0</v>
      </c>
      <c r="K38" s="39"/>
      <c r="L38" s="14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43" t="s">
        <v>47</v>
      </c>
      <c r="F39" s="157">
        <f>ROUND((SUM(BI102:BI249)),2)</f>
        <v>0</v>
      </c>
      <c r="G39" s="39"/>
      <c r="H39" s="39"/>
      <c r="I39" s="158">
        <v>0</v>
      </c>
      <c r="J39" s="157">
        <f>0</f>
        <v>0</v>
      </c>
      <c r="K39" s="39"/>
      <c r="L39" s="14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14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59"/>
      <c r="D41" s="160" t="s">
        <v>48</v>
      </c>
      <c r="E41" s="161"/>
      <c r="F41" s="161"/>
      <c r="G41" s="162" t="s">
        <v>49</v>
      </c>
      <c r="H41" s="163" t="s">
        <v>50</v>
      </c>
      <c r="I41" s="161"/>
      <c r="J41" s="164">
        <f>SUM(J32:J39)</f>
        <v>0</v>
      </c>
      <c r="K41" s="165"/>
      <c r="L41" s="145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166"/>
      <c r="C42" s="167"/>
      <c r="D42" s="167"/>
      <c r="E42" s="167"/>
      <c r="F42" s="167"/>
      <c r="G42" s="167"/>
      <c r="H42" s="167"/>
      <c r="I42" s="167"/>
      <c r="J42" s="167"/>
      <c r="K42" s="167"/>
      <c r="L42" s="145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6" spans="1:31" s="2" customFormat="1" ht="6.95" customHeight="1">
      <c r="A46" s="39"/>
      <c r="B46" s="168"/>
      <c r="C46" s="169"/>
      <c r="D46" s="169"/>
      <c r="E46" s="169"/>
      <c r="F46" s="169"/>
      <c r="G46" s="169"/>
      <c r="H46" s="169"/>
      <c r="I46" s="169"/>
      <c r="J46" s="169"/>
      <c r="K46" s="169"/>
      <c r="L46" s="14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24.95" customHeight="1">
      <c r="A47" s="39"/>
      <c r="B47" s="40"/>
      <c r="C47" s="24" t="s">
        <v>124</v>
      </c>
      <c r="D47" s="41"/>
      <c r="E47" s="41"/>
      <c r="F47" s="41"/>
      <c r="G47" s="41"/>
      <c r="H47" s="41"/>
      <c r="I47" s="41"/>
      <c r="J47" s="41"/>
      <c r="K47" s="41"/>
      <c r="L47" s="14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14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16</v>
      </c>
      <c r="D49" s="41"/>
      <c r="E49" s="41"/>
      <c r="F49" s="41"/>
      <c r="G49" s="41"/>
      <c r="H49" s="41"/>
      <c r="I49" s="41"/>
      <c r="J49" s="41"/>
      <c r="K49" s="41"/>
      <c r="L49" s="14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26.25" customHeight="1">
      <c r="A50" s="39"/>
      <c r="B50" s="40"/>
      <c r="C50" s="41"/>
      <c r="D50" s="41"/>
      <c r="E50" s="170" t="str">
        <f>E7</f>
        <v>MODERNIZACE ODBORNÝCH UČEBEN ZŠ ANTONÍNA SOVY, ČESKÁ LÍPA</v>
      </c>
      <c r="F50" s="33"/>
      <c r="G50" s="33"/>
      <c r="H50" s="33"/>
      <c r="I50" s="41"/>
      <c r="J50" s="41"/>
      <c r="K50" s="41"/>
      <c r="L50" s="14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2:12" s="1" customFormat="1" ht="12" customHeight="1">
      <c r="B51" s="22"/>
      <c r="C51" s="33" t="s">
        <v>118</v>
      </c>
      <c r="D51" s="23"/>
      <c r="E51" s="23"/>
      <c r="F51" s="23"/>
      <c r="G51" s="23"/>
      <c r="H51" s="23"/>
      <c r="I51" s="23"/>
      <c r="J51" s="23"/>
      <c r="K51" s="23"/>
      <c r="L51" s="21"/>
    </row>
    <row r="52" spans="1:31" s="2" customFormat="1" ht="16.5" customHeight="1">
      <c r="A52" s="39"/>
      <c r="B52" s="40"/>
      <c r="C52" s="41"/>
      <c r="D52" s="41"/>
      <c r="E52" s="170" t="s">
        <v>1559</v>
      </c>
      <c r="F52" s="41"/>
      <c r="G52" s="41"/>
      <c r="H52" s="41"/>
      <c r="I52" s="41"/>
      <c r="J52" s="41"/>
      <c r="K52" s="41"/>
      <c r="L52" s="14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12" customHeight="1">
      <c r="A53" s="39"/>
      <c r="B53" s="40"/>
      <c r="C53" s="33" t="s">
        <v>120</v>
      </c>
      <c r="D53" s="41"/>
      <c r="E53" s="41"/>
      <c r="F53" s="41"/>
      <c r="G53" s="41"/>
      <c r="H53" s="41"/>
      <c r="I53" s="41"/>
      <c r="J53" s="41"/>
      <c r="K53" s="41"/>
      <c r="L53" s="14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30" customHeight="1">
      <c r="A54" s="39"/>
      <c r="B54" s="40"/>
      <c r="C54" s="41"/>
      <c r="D54" s="41"/>
      <c r="E54" s="70" t="str">
        <f>E11</f>
        <v xml:space="preserve">STAVBA - HRUBÉ STAVEBNÍ PRÁCE UČEBNY PŘÍRODOPISU A ZEMĚPISU </v>
      </c>
      <c r="F54" s="41"/>
      <c r="G54" s="41"/>
      <c r="H54" s="41"/>
      <c r="I54" s="41"/>
      <c r="J54" s="41"/>
      <c r="K54" s="41"/>
      <c r="L54" s="14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6.95" customHeight="1">
      <c r="A55" s="39"/>
      <c r="B55" s="40"/>
      <c r="C55" s="41"/>
      <c r="D55" s="41"/>
      <c r="E55" s="41"/>
      <c r="F55" s="41"/>
      <c r="G55" s="41"/>
      <c r="H55" s="41"/>
      <c r="I55" s="41"/>
      <c r="J55" s="41"/>
      <c r="K55" s="41"/>
      <c r="L55" s="14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2" customHeight="1">
      <c r="A56" s="39"/>
      <c r="B56" s="40"/>
      <c r="C56" s="33" t="s">
        <v>21</v>
      </c>
      <c r="D56" s="41"/>
      <c r="E56" s="41"/>
      <c r="F56" s="28" t="str">
        <f>F14</f>
        <v>ČESKÁ LÍPA</v>
      </c>
      <c r="G56" s="41"/>
      <c r="H56" s="41"/>
      <c r="I56" s="33" t="s">
        <v>23</v>
      </c>
      <c r="J56" s="73" t="str">
        <f>IF(J14="","",J14)</f>
        <v>21. 1. 2021</v>
      </c>
      <c r="K56" s="41"/>
      <c r="L56" s="14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6.95" customHeight="1">
      <c r="A57" s="39"/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14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5.15" customHeight="1">
      <c r="A58" s="39"/>
      <c r="B58" s="40"/>
      <c r="C58" s="33" t="s">
        <v>25</v>
      </c>
      <c r="D58" s="41"/>
      <c r="E58" s="41"/>
      <c r="F58" s="28" t="str">
        <f>E17</f>
        <v>ZŠ SLOVANKA, ČESKÁ LÍPA</v>
      </c>
      <c r="G58" s="41"/>
      <c r="H58" s="41"/>
      <c r="I58" s="33" t="s">
        <v>31</v>
      </c>
      <c r="J58" s="37" t="str">
        <f>E23</f>
        <v>Ing. Petr KUČERA</v>
      </c>
      <c r="K58" s="41"/>
      <c r="L58" s="14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31" s="2" customFormat="1" ht="15.15" customHeight="1">
      <c r="A59" s="39"/>
      <c r="B59" s="40"/>
      <c r="C59" s="33" t="s">
        <v>29</v>
      </c>
      <c r="D59" s="41"/>
      <c r="E59" s="41"/>
      <c r="F59" s="28" t="str">
        <f>IF(E20="","",E20)</f>
        <v>Vyplň údaj</v>
      </c>
      <c r="G59" s="41"/>
      <c r="H59" s="41"/>
      <c r="I59" s="33" t="s">
        <v>34</v>
      </c>
      <c r="J59" s="37" t="str">
        <f>E26</f>
        <v xml:space="preserve">Jaroslav VALENTA                    </v>
      </c>
      <c r="K59" s="41"/>
      <c r="L59" s="14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pans="1:31" s="2" customFormat="1" ht="10.3" customHeight="1">
      <c r="A60" s="39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145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pans="1:31" s="2" customFormat="1" ht="29.25" customHeight="1">
      <c r="A61" s="39"/>
      <c r="B61" s="40"/>
      <c r="C61" s="171" t="s">
        <v>125</v>
      </c>
      <c r="D61" s="172"/>
      <c r="E61" s="172"/>
      <c r="F61" s="172"/>
      <c r="G61" s="172"/>
      <c r="H61" s="172"/>
      <c r="I61" s="172"/>
      <c r="J61" s="173" t="s">
        <v>126</v>
      </c>
      <c r="K61" s="172"/>
      <c r="L61" s="145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1:31" s="2" customFormat="1" ht="10.3" customHeight="1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145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pans="1:47" s="2" customFormat="1" ht="22.8" customHeight="1">
      <c r="A63" s="39"/>
      <c r="B63" s="40"/>
      <c r="C63" s="174" t="s">
        <v>70</v>
      </c>
      <c r="D63" s="41"/>
      <c r="E63" s="41"/>
      <c r="F63" s="41"/>
      <c r="G63" s="41"/>
      <c r="H63" s="41"/>
      <c r="I63" s="41"/>
      <c r="J63" s="103">
        <f>J102</f>
        <v>0</v>
      </c>
      <c r="K63" s="41"/>
      <c r="L63" s="145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U63" s="18" t="s">
        <v>127</v>
      </c>
    </row>
    <row r="64" spans="1:31" s="9" customFormat="1" ht="24.95" customHeight="1">
      <c r="A64" s="9"/>
      <c r="B64" s="175"/>
      <c r="C64" s="176"/>
      <c r="D64" s="177" t="s">
        <v>128</v>
      </c>
      <c r="E64" s="178"/>
      <c r="F64" s="178"/>
      <c r="G64" s="178"/>
      <c r="H64" s="178"/>
      <c r="I64" s="178"/>
      <c r="J64" s="179">
        <f>J103</f>
        <v>0</v>
      </c>
      <c r="K64" s="176"/>
      <c r="L64" s="180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1"/>
      <c r="C65" s="126"/>
      <c r="D65" s="182" t="s">
        <v>129</v>
      </c>
      <c r="E65" s="183"/>
      <c r="F65" s="183"/>
      <c r="G65" s="183"/>
      <c r="H65" s="183"/>
      <c r="I65" s="183"/>
      <c r="J65" s="184">
        <f>J104</f>
        <v>0</v>
      </c>
      <c r="K65" s="126"/>
      <c r="L65" s="185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1"/>
      <c r="C66" s="126"/>
      <c r="D66" s="182" t="s">
        <v>130</v>
      </c>
      <c r="E66" s="183"/>
      <c r="F66" s="183"/>
      <c r="G66" s="183"/>
      <c r="H66" s="183"/>
      <c r="I66" s="183"/>
      <c r="J66" s="184">
        <f>J118</f>
        <v>0</v>
      </c>
      <c r="K66" s="126"/>
      <c r="L66" s="185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1"/>
      <c r="C67" s="126"/>
      <c r="D67" s="182" t="s">
        <v>131</v>
      </c>
      <c r="E67" s="183"/>
      <c r="F67" s="183"/>
      <c r="G67" s="183"/>
      <c r="H67" s="183"/>
      <c r="I67" s="183"/>
      <c r="J67" s="184">
        <f>J122</f>
        <v>0</v>
      </c>
      <c r="K67" s="126"/>
      <c r="L67" s="185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1"/>
      <c r="C68" s="126"/>
      <c r="D68" s="182" t="s">
        <v>132</v>
      </c>
      <c r="E68" s="183"/>
      <c r="F68" s="183"/>
      <c r="G68" s="183"/>
      <c r="H68" s="183"/>
      <c r="I68" s="183"/>
      <c r="J68" s="184">
        <f>J128</f>
        <v>0</v>
      </c>
      <c r="K68" s="126"/>
      <c r="L68" s="185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9" customFormat="1" ht="24.95" customHeight="1">
      <c r="A69" s="9"/>
      <c r="B69" s="175"/>
      <c r="C69" s="176"/>
      <c r="D69" s="177" t="s">
        <v>133</v>
      </c>
      <c r="E69" s="178"/>
      <c r="F69" s="178"/>
      <c r="G69" s="178"/>
      <c r="H69" s="178"/>
      <c r="I69" s="178"/>
      <c r="J69" s="179">
        <f>J130</f>
        <v>0</v>
      </c>
      <c r="K69" s="176"/>
      <c r="L69" s="180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pans="1:31" s="10" customFormat="1" ht="19.9" customHeight="1">
      <c r="A70" s="10"/>
      <c r="B70" s="181"/>
      <c r="C70" s="126"/>
      <c r="D70" s="182" t="s">
        <v>585</v>
      </c>
      <c r="E70" s="183"/>
      <c r="F70" s="183"/>
      <c r="G70" s="183"/>
      <c r="H70" s="183"/>
      <c r="I70" s="183"/>
      <c r="J70" s="184">
        <f>J131</f>
        <v>0</v>
      </c>
      <c r="K70" s="126"/>
      <c r="L70" s="185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81"/>
      <c r="C71" s="126"/>
      <c r="D71" s="182" t="s">
        <v>586</v>
      </c>
      <c r="E71" s="183"/>
      <c r="F71" s="183"/>
      <c r="G71" s="183"/>
      <c r="H71" s="183"/>
      <c r="I71" s="183"/>
      <c r="J71" s="184">
        <f>J135</f>
        <v>0</v>
      </c>
      <c r="K71" s="126"/>
      <c r="L71" s="185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81"/>
      <c r="C72" s="126"/>
      <c r="D72" s="182" t="s">
        <v>134</v>
      </c>
      <c r="E72" s="183"/>
      <c r="F72" s="183"/>
      <c r="G72" s="183"/>
      <c r="H72" s="183"/>
      <c r="I72" s="183"/>
      <c r="J72" s="184">
        <f>J143</f>
        <v>0</v>
      </c>
      <c r="K72" s="126"/>
      <c r="L72" s="185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81"/>
      <c r="C73" s="126"/>
      <c r="D73" s="182" t="s">
        <v>588</v>
      </c>
      <c r="E73" s="183"/>
      <c r="F73" s="183"/>
      <c r="G73" s="183"/>
      <c r="H73" s="183"/>
      <c r="I73" s="183"/>
      <c r="J73" s="184">
        <f>J147</f>
        <v>0</v>
      </c>
      <c r="K73" s="126"/>
      <c r="L73" s="185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>
      <c r="A74" s="10"/>
      <c r="B74" s="181"/>
      <c r="C74" s="126"/>
      <c r="D74" s="182" t="s">
        <v>590</v>
      </c>
      <c r="E74" s="183"/>
      <c r="F74" s="183"/>
      <c r="G74" s="183"/>
      <c r="H74" s="183"/>
      <c r="I74" s="183"/>
      <c r="J74" s="184">
        <f>J179</f>
        <v>0</v>
      </c>
      <c r="K74" s="126"/>
      <c r="L74" s="185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0" customFormat="1" ht="19.9" customHeight="1">
      <c r="A75" s="10"/>
      <c r="B75" s="181"/>
      <c r="C75" s="126"/>
      <c r="D75" s="182" t="s">
        <v>591</v>
      </c>
      <c r="E75" s="183"/>
      <c r="F75" s="183"/>
      <c r="G75" s="183"/>
      <c r="H75" s="183"/>
      <c r="I75" s="183"/>
      <c r="J75" s="184">
        <f>J188</f>
        <v>0</v>
      </c>
      <c r="K75" s="126"/>
      <c r="L75" s="185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10" customFormat="1" ht="19.9" customHeight="1">
      <c r="A76" s="10"/>
      <c r="B76" s="181"/>
      <c r="C76" s="126"/>
      <c r="D76" s="182" t="s">
        <v>592</v>
      </c>
      <c r="E76" s="183"/>
      <c r="F76" s="183"/>
      <c r="G76" s="183"/>
      <c r="H76" s="183"/>
      <c r="I76" s="183"/>
      <c r="J76" s="184">
        <f>J226</f>
        <v>0</v>
      </c>
      <c r="K76" s="126"/>
      <c r="L76" s="185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1:31" s="10" customFormat="1" ht="19.9" customHeight="1">
      <c r="A77" s="10"/>
      <c r="B77" s="181"/>
      <c r="C77" s="126"/>
      <c r="D77" s="182" t="s">
        <v>137</v>
      </c>
      <c r="E77" s="183"/>
      <c r="F77" s="183"/>
      <c r="G77" s="183"/>
      <c r="H77" s="183"/>
      <c r="I77" s="183"/>
      <c r="J77" s="184">
        <f>J231</f>
        <v>0</v>
      </c>
      <c r="K77" s="126"/>
      <c r="L77" s="185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1:31" s="9" customFormat="1" ht="24.95" customHeight="1">
      <c r="A78" s="9"/>
      <c r="B78" s="175"/>
      <c r="C78" s="176"/>
      <c r="D78" s="177" t="s">
        <v>593</v>
      </c>
      <c r="E78" s="178"/>
      <c r="F78" s="178"/>
      <c r="G78" s="178"/>
      <c r="H78" s="178"/>
      <c r="I78" s="178"/>
      <c r="J78" s="179">
        <f>J238</f>
        <v>0</v>
      </c>
      <c r="K78" s="176"/>
      <c r="L78" s="180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</row>
    <row r="79" spans="1:31" s="10" customFormat="1" ht="19.9" customHeight="1">
      <c r="A79" s="10"/>
      <c r="B79" s="181"/>
      <c r="C79" s="126"/>
      <c r="D79" s="182" t="s">
        <v>594</v>
      </c>
      <c r="E79" s="183"/>
      <c r="F79" s="183"/>
      <c r="G79" s="183"/>
      <c r="H79" s="183"/>
      <c r="I79" s="183"/>
      <c r="J79" s="184">
        <f>J239</f>
        <v>0</v>
      </c>
      <c r="K79" s="126"/>
      <c r="L79" s="185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</row>
    <row r="80" spans="1:31" s="10" customFormat="1" ht="19.9" customHeight="1">
      <c r="A80" s="10"/>
      <c r="B80" s="181"/>
      <c r="C80" s="126"/>
      <c r="D80" s="182" t="s">
        <v>595</v>
      </c>
      <c r="E80" s="183"/>
      <c r="F80" s="183"/>
      <c r="G80" s="183"/>
      <c r="H80" s="183"/>
      <c r="I80" s="183"/>
      <c r="J80" s="184">
        <f>J242</f>
        <v>0</v>
      </c>
      <c r="K80" s="126"/>
      <c r="L80" s="185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</row>
    <row r="81" spans="1:31" s="2" customFormat="1" ht="21.8" customHeight="1">
      <c r="A81" s="39"/>
      <c r="B81" s="40"/>
      <c r="C81" s="41"/>
      <c r="D81" s="41"/>
      <c r="E81" s="41"/>
      <c r="F81" s="41"/>
      <c r="G81" s="41"/>
      <c r="H81" s="41"/>
      <c r="I81" s="41"/>
      <c r="J81" s="41"/>
      <c r="K81" s="41"/>
      <c r="L81" s="14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6.95" customHeight="1">
      <c r="A82" s="39"/>
      <c r="B82" s="60"/>
      <c r="C82" s="61"/>
      <c r="D82" s="61"/>
      <c r="E82" s="61"/>
      <c r="F82" s="61"/>
      <c r="G82" s="61"/>
      <c r="H82" s="61"/>
      <c r="I82" s="61"/>
      <c r="J82" s="61"/>
      <c r="K82" s="61"/>
      <c r="L82" s="14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6" spans="1:31" s="2" customFormat="1" ht="6.95" customHeight="1">
      <c r="A86" s="39"/>
      <c r="B86" s="62"/>
      <c r="C86" s="63"/>
      <c r="D86" s="63"/>
      <c r="E86" s="63"/>
      <c r="F86" s="63"/>
      <c r="G86" s="63"/>
      <c r="H86" s="63"/>
      <c r="I86" s="63"/>
      <c r="J86" s="63"/>
      <c r="K86" s="63"/>
      <c r="L86" s="145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24.95" customHeight="1">
      <c r="A87" s="39"/>
      <c r="B87" s="40"/>
      <c r="C87" s="24" t="s">
        <v>141</v>
      </c>
      <c r="D87" s="41"/>
      <c r="E87" s="41"/>
      <c r="F87" s="41"/>
      <c r="G87" s="41"/>
      <c r="H87" s="41"/>
      <c r="I87" s="41"/>
      <c r="J87" s="41"/>
      <c r="K87" s="41"/>
      <c r="L87" s="145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145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16</v>
      </c>
      <c r="D89" s="41"/>
      <c r="E89" s="41"/>
      <c r="F89" s="41"/>
      <c r="G89" s="41"/>
      <c r="H89" s="41"/>
      <c r="I89" s="41"/>
      <c r="J89" s="41"/>
      <c r="K89" s="41"/>
      <c r="L89" s="145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26.25" customHeight="1">
      <c r="A90" s="39"/>
      <c r="B90" s="40"/>
      <c r="C90" s="41"/>
      <c r="D90" s="41"/>
      <c r="E90" s="170" t="str">
        <f>E7</f>
        <v>MODERNIZACE ODBORNÝCH UČEBEN ZŠ ANTONÍNA SOVY, ČESKÁ LÍPA</v>
      </c>
      <c r="F90" s="33"/>
      <c r="G90" s="33"/>
      <c r="H90" s="33"/>
      <c r="I90" s="41"/>
      <c r="J90" s="41"/>
      <c r="K90" s="41"/>
      <c r="L90" s="145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2:12" s="1" customFormat="1" ht="12" customHeight="1">
      <c r="B91" s="22"/>
      <c r="C91" s="33" t="s">
        <v>118</v>
      </c>
      <c r="D91" s="23"/>
      <c r="E91" s="23"/>
      <c r="F91" s="23"/>
      <c r="G91" s="23"/>
      <c r="H91" s="23"/>
      <c r="I91" s="23"/>
      <c r="J91" s="23"/>
      <c r="K91" s="23"/>
      <c r="L91" s="21"/>
    </row>
    <row r="92" spans="1:31" s="2" customFormat="1" ht="16.5" customHeight="1">
      <c r="A92" s="39"/>
      <c r="B92" s="40"/>
      <c r="C92" s="41"/>
      <c r="D92" s="41"/>
      <c r="E92" s="170" t="s">
        <v>1559</v>
      </c>
      <c r="F92" s="41"/>
      <c r="G92" s="41"/>
      <c r="H92" s="41"/>
      <c r="I92" s="41"/>
      <c r="J92" s="41"/>
      <c r="K92" s="41"/>
      <c r="L92" s="145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2" customHeight="1">
      <c r="A93" s="39"/>
      <c r="B93" s="40"/>
      <c r="C93" s="33" t="s">
        <v>120</v>
      </c>
      <c r="D93" s="41"/>
      <c r="E93" s="41"/>
      <c r="F93" s="41"/>
      <c r="G93" s="41"/>
      <c r="H93" s="41"/>
      <c r="I93" s="41"/>
      <c r="J93" s="41"/>
      <c r="K93" s="41"/>
      <c r="L93" s="145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30" customHeight="1">
      <c r="A94" s="39"/>
      <c r="B94" s="40"/>
      <c r="C94" s="41"/>
      <c r="D94" s="41"/>
      <c r="E94" s="70" t="str">
        <f>E11</f>
        <v xml:space="preserve">STAVBA - HRUBÉ STAVEBNÍ PRÁCE UČEBNY PŘÍRODOPISU A ZEMĚPISU </v>
      </c>
      <c r="F94" s="41"/>
      <c r="G94" s="41"/>
      <c r="H94" s="41"/>
      <c r="I94" s="41"/>
      <c r="J94" s="41"/>
      <c r="K94" s="41"/>
      <c r="L94" s="145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6.95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145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12" customHeight="1">
      <c r="A96" s="39"/>
      <c r="B96" s="40"/>
      <c r="C96" s="33" t="s">
        <v>21</v>
      </c>
      <c r="D96" s="41"/>
      <c r="E96" s="41"/>
      <c r="F96" s="28" t="str">
        <f>F14</f>
        <v>ČESKÁ LÍPA</v>
      </c>
      <c r="G96" s="41"/>
      <c r="H96" s="41"/>
      <c r="I96" s="33" t="s">
        <v>23</v>
      </c>
      <c r="J96" s="73" t="str">
        <f>IF(J14="","",J14)</f>
        <v>21. 1. 2021</v>
      </c>
      <c r="K96" s="41"/>
      <c r="L96" s="145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6.95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145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31" s="2" customFormat="1" ht="15.15" customHeight="1">
      <c r="A98" s="39"/>
      <c r="B98" s="40"/>
      <c r="C98" s="33" t="s">
        <v>25</v>
      </c>
      <c r="D98" s="41"/>
      <c r="E98" s="41"/>
      <c r="F98" s="28" t="str">
        <f>E17</f>
        <v>ZŠ SLOVANKA, ČESKÁ LÍPA</v>
      </c>
      <c r="G98" s="41"/>
      <c r="H98" s="41"/>
      <c r="I98" s="33" t="s">
        <v>31</v>
      </c>
      <c r="J98" s="37" t="str">
        <f>E23</f>
        <v>Ing. Petr KUČERA</v>
      </c>
      <c r="K98" s="41"/>
      <c r="L98" s="145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</row>
    <row r="99" spans="1:31" s="2" customFormat="1" ht="15.15" customHeight="1">
      <c r="A99" s="39"/>
      <c r="B99" s="40"/>
      <c r="C99" s="33" t="s">
        <v>29</v>
      </c>
      <c r="D99" s="41"/>
      <c r="E99" s="41"/>
      <c r="F99" s="28" t="str">
        <f>IF(E20="","",E20)</f>
        <v>Vyplň údaj</v>
      </c>
      <c r="G99" s="41"/>
      <c r="H99" s="41"/>
      <c r="I99" s="33" t="s">
        <v>34</v>
      </c>
      <c r="J99" s="37" t="str">
        <f>E26</f>
        <v xml:space="preserve">Jaroslav VALENTA                    </v>
      </c>
      <c r="K99" s="41"/>
      <c r="L99" s="145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</row>
    <row r="100" spans="1:31" s="2" customFormat="1" ht="10.3" customHeight="1">
      <c r="A100" s="39"/>
      <c r="B100" s="40"/>
      <c r="C100" s="41"/>
      <c r="D100" s="41"/>
      <c r="E100" s="41"/>
      <c r="F100" s="41"/>
      <c r="G100" s="41"/>
      <c r="H100" s="41"/>
      <c r="I100" s="41"/>
      <c r="J100" s="41"/>
      <c r="K100" s="41"/>
      <c r="L100" s="145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</row>
    <row r="101" spans="1:31" s="11" customFormat="1" ht="29.25" customHeight="1">
      <c r="A101" s="186"/>
      <c r="B101" s="187"/>
      <c r="C101" s="188" t="s">
        <v>142</v>
      </c>
      <c r="D101" s="189" t="s">
        <v>57</v>
      </c>
      <c r="E101" s="189" t="s">
        <v>53</v>
      </c>
      <c r="F101" s="189" t="s">
        <v>54</v>
      </c>
      <c r="G101" s="189" t="s">
        <v>143</v>
      </c>
      <c r="H101" s="189" t="s">
        <v>144</v>
      </c>
      <c r="I101" s="189" t="s">
        <v>145</v>
      </c>
      <c r="J101" s="189" t="s">
        <v>126</v>
      </c>
      <c r="K101" s="190" t="s">
        <v>146</v>
      </c>
      <c r="L101" s="191"/>
      <c r="M101" s="93" t="s">
        <v>19</v>
      </c>
      <c r="N101" s="94" t="s">
        <v>42</v>
      </c>
      <c r="O101" s="94" t="s">
        <v>147</v>
      </c>
      <c r="P101" s="94" t="s">
        <v>148</v>
      </c>
      <c r="Q101" s="94" t="s">
        <v>149</v>
      </c>
      <c r="R101" s="94" t="s">
        <v>150</v>
      </c>
      <c r="S101" s="94" t="s">
        <v>151</v>
      </c>
      <c r="T101" s="95" t="s">
        <v>152</v>
      </c>
      <c r="U101" s="186"/>
      <c r="V101" s="186"/>
      <c r="W101" s="186"/>
      <c r="X101" s="186"/>
      <c r="Y101" s="186"/>
      <c r="Z101" s="186"/>
      <c r="AA101" s="186"/>
      <c r="AB101" s="186"/>
      <c r="AC101" s="186"/>
      <c r="AD101" s="186"/>
      <c r="AE101" s="186"/>
    </row>
    <row r="102" spans="1:63" s="2" customFormat="1" ht="22.8" customHeight="1">
      <c r="A102" s="39"/>
      <c r="B102" s="40"/>
      <c r="C102" s="100" t="s">
        <v>153</v>
      </c>
      <c r="D102" s="41"/>
      <c r="E102" s="41"/>
      <c r="F102" s="41"/>
      <c r="G102" s="41"/>
      <c r="H102" s="41"/>
      <c r="I102" s="41"/>
      <c r="J102" s="192">
        <f>BK102</f>
        <v>0</v>
      </c>
      <c r="K102" s="41"/>
      <c r="L102" s="45"/>
      <c r="M102" s="96"/>
      <c r="N102" s="193"/>
      <c r="O102" s="97"/>
      <c r="P102" s="194">
        <f>P103+P130+P238</f>
        <v>0</v>
      </c>
      <c r="Q102" s="97"/>
      <c r="R102" s="194">
        <f>R103+R130+R238</f>
        <v>14.17461946</v>
      </c>
      <c r="S102" s="97"/>
      <c r="T102" s="195">
        <f>T103+T130+T238</f>
        <v>9.785850000000002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T102" s="18" t="s">
        <v>71</v>
      </c>
      <c r="AU102" s="18" t="s">
        <v>127</v>
      </c>
      <c r="BK102" s="196">
        <f>BK103+BK130+BK238</f>
        <v>0</v>
      </c>
    </row>
    <row r="103" spans="1:63" s="12" customFormat="1" ht="25.9" customHeight="1">
      <c r="A103" s="12"/>
      <c r="B103" s="197"/>
      <c r="C103" s="198"/>
      <c r="D103" s="199" t="s">
        <v>71</v>
      </c>
      <c r="E103" s="200" t="s">
        <v>154</v>
      </c>
      <c r="F103" s="200" t="s">
        <v>155</v>
      </c>
      <c r="G103" s="198"/>
      <c r="H103" s="198"/>
      <c r="I103" s="201"/>
      <c r="J103" s="202">
        <f>BK103</f>
        <v>0</v>
      </c>
      <c r="K103" s="198"/>
      <c r="L103" s="203"/>
      <c r="M103" s="204"/>
      <c r="N103" s="205"/>
      <c r="O103" s="205"/>
      <c r="P103" s="206">
        <f>P104+P118+P122+P128</f>
        <v>0</v>
      </c>
      <c r="Q103" s="205"/>
      <c r="R103" s="206">
        <f>R104+R118+R122+R128</f>
        <v>12.281672010000001</v>
      </c>
      <c r="S103" s="205"/>
      <c r="T103" s="207">
        <f>T104+T118+T122+T128</f>
        <v>9.545800000000002</v>
      </c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R103" s="208" t="s">
        <v>79</v>
      </c>
      <c r="AT103" s="209" t="s">
        <v>71</v>
      </c>
      <c r="AU103" s="209" t="s">
        <v>72</v>
      </c>
      <c r="AY103" s="208" t="s">
        <v>156</v>
      </c>
      <c r="BK103" s="210">
        <f>BK104+BK118+BK122+BK128</f>
        <v>0</v>
      </c>
    </row>
    <row r="104" spans="1:63" s="12" customFormat="1" ht="22.8" customHeight="1">
      <c r="A104" s="12"/>
      <c r="B104" s="197"/>
      <c r="C104" s="198"/>
      <c r="D104" s="199" t="s">
        <v>71</v>
      </c>
      <c r="E104" s="211" t="s">
        <v>157</v>
      </c>
      <c r="F104" s="211" t="s">
        <v>158</v>
      </c>
      <c r="G104" s="198"/>
      <c r="H104" s="198"/>
      <c r="I104" s="201"/>
      <c r="J104" s="212">
        <f>BK104</f>
        <v>0</v>
      </c>
      <c r="K104" s="198"/>
      <c r="L104" s="203"/>
      <c r="M104" s="204"/>
      <c r="N104" s="205"/>
      <c r="O104" s="205"/>
      <c r="P104" s="206">
        <f>SUM(P105:P117)</f>
        <v>0</v>
      </c>
      <c r="Q104" s="205"/>
      <c r="R104" s="206">
        <f>SUM(R105:R117)</f>
        <v>12.281672010000001</v>
      </c>
      <c r="S104" s="205"/>
      <c r="T104" s="207">
        <f>SUM(T105:T117)</f>
        <v>0</v>
      </c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R104" s="208" t="s">
        <v>79</v>
      </c>
      <c r="AT104" s="209" t="s">
        <v>71</v>
      </c>
      <c r="AU104" s="209" t="s">
        <v>79</v>
      </c>
      <c r="AY104" s="208" t="s">
        <v>156</v>
      </c>
      <c r="BK104" s="210">
        <f>SUM(BK105:BK117)</f>
        <v>0</v>
      </c>
    </row>
    <row r="105" spans="1:65" s="2" customFormat="1" ht="12">
      <c r="A105" s="39"/>
      <c r="B105" s="40"/>
      <c r="C105" s="213" t="s">
        <v>79</v>
      </c>
      <c r="D105" s="213" t="s">
        <v>159</v>
      </c>
      <c r="E105" s="214" t="s">
        <v>596</v>
      </c>
      <c r="F105" s="215" t="s">
        <v>597</v>
      </c>
      <c r="G105" s="216" t="s">
        <v>162</v>
      </c>
      <c r="H105" s="217">
        <v>42.999</v>
      </c>
      <c r="I105" s="218"/>
      <c r="J105" s="219">
        <f>ROUND(I105*H105,2)</f>
        <v>0</v>
      </c>
      <c r="K105" s="215" t="s">
        <v>163</v>
      </c>
      <c r="L105" s="45"/>
      <c r="M105" s="220" t="s">
        <v>19</v>
      </c>
      <c r="N105" s="221" t="s">
        <v>43</v>
      </c>
      <c r="O105" s="85"/>
      <c r="P105" s="222">
        <f>O105*H105</f>
        <v>0</v>
      </c>
      <c r="Q105" s="222">
        <v>0.02048</v>
      </c>
      <c r="R105" s="222">
        <f>Q105*H105</f>
        <v>0.8806195200000001</v>
      </c>
      <c r="S105" s="222">
        <v>0</v>
      </c>
      <c r="T105" s="223">
        <f>S105*H105</f>
        <v>0</v>
      </c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R105" s="224" t="s">
        <v>164</v>
      </c>
      <c r="AT105" s="224" t="s">
        <v>159</v>
      </c>
      <c r="AU105" s="224" t="s">
        <v>81</v>
      </c>
      <c r="AY105" s="18" t="s">
        <v>156</v>
      </c>
      <c r="BE105" s="225">
        <f>IF(N105="základní",J105,0)</f>
        <v>0</v>
      </c>
      <c r="BF105" s="225">
        <f>IF(N105="snížená",J105,0)</f>
        <v>0</v>
      </c>
      <c r="BG105" s="225">
        <f>IF(N105="zákl. přenesená",J105,0)</f>
        <v>0</v>
      </c>
      <c r="BH105" s="225">
        <f>IF(N105="sníž. přenesená",J105,0)</f>
        <v>0</v>
      </c>
      <c r="BI105" s="225">
        <f>IF(N105="nulová",J105,0)</f>
        <v>0</v>
      </c>
      <c r="BJ105" s="18" t="s">
        <v>79</v>
      </c>
      <c r="BK105" s="225">
        <f>ROUND(I105*H105,2)</f>
        <v>0</v>
      </c>
      <c r="BL105" s="18" t="s">
        <v>164</v>
      </c>
      <c r="BM105" s="224" t="s">
        <v>1582</v>
      </c>
    </row>
    <row r="106" spans="1:51" s="13" customFormat="1" ht="12">
      <c r="A106" s="13"/>
      <c r="B106" s="232"/>
      <c r="C106" s="233"/>
      <c r="D106" s="234" t="s">
        <v>599</v>
      </c>
      <c r="E106" s="235" t="s">
        <v>19</v>
      </c>
      <c r="F106" s="236" t="s">
        <v>600</v>
      </c>
      <c r="G106" s="233"/>
      <c r="H106" s="235" t="s">
        <v>19</v>
      </c>
      <c r="I106" s="237"/>
      <c r="J106" s="233"/>
      <c r="K106" s="233"/>
      <c r="L106" s="238"/>
      <c r="M106" s="239"/>
      <c r="N106" s="240"/>
      <c r="O106" s="240"/>
      <c r="P106" s="240"/>
      <c r="Q106" s="240"/>
      <c r="R106" s="240"/>
      <c r="S106" s="240"/>
      <c r="T106" s="241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42" t="s">
        <v>599</v>
      </c>
      <c r="AU106" s="242" t="s">
        <v>81</v>
      </c>
      <c r="AV106" s="13" t="s">
        <v>79</v>
      </c>
      <c r="AW106" s="13" t="s">
        <v>33</v>
      </c>
      <c r="AX106" s="13" t="s">
        <v>72</v>
      </c>
      <c r="AY106" s="242" t="s">
        <v>156</v>
      </c>
    </row>
    <row r="107" spans="1:51" s="14" customFormat="1" ht="12">
      <c r="A107" s="14"/>
      <c r="B107" s="243"/>
      <c r="C107" s="244"/>
      <c r="D107" s="234" t="s">
        <v>599</v>
      </c>
      <c r="E107" s="245" t="s">
        <v>19</v>
      </c>
      <c r="F107" s="246" t="s">
        <v>601</v>
      </c>
      <c r="G107" s="244"/>
      <c r="H107" s="247">
        <v>53.205</v>
      </c>
      <c r="I107" s="248"/>
      <c r="J107" s="244"/>
      <c r="K107" s="244"/>
      <c r="L107" s="249"/>
      <c r="M107" s="250"/>
      <c r="N107" s="251"/>
      <c r="O107" s="251"/>
      <c r="P107" s="251"/>
      <c r="Q107" s="251"/>
      <c r="R107" s="251"/>
      <c r="S107" s="251"/>
      <c r="T107" s="252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53" t="s">
        <v>599</v>
      </c>
      <c r="AU107" s="253" t="s">
        <v>81</v>
      </c>
      <c r="AV107" s="14" t="s">
        <v>81</v>
      </c>
      <c r="AW107" s="14" t="s">
        <v>33</v>
      </c>
      <c r="AX107" s="14" t="s">
        <v>72</v>
      </c>
      <c r="AY107" s="253" t="s">
        <v>156</v>
      </c>
    </row>
    <row r="108" spans="1:51" s="14" customFormat="1" ht="12">
      <c r="A108" s="14"/>
      <c r="B108" s="243"/>
      <c r="C108" s="244"/>
      <c r="D108" s="234" t="s">
        <v>599</v>
      </c>
      <c r="E108" s="245" t="s">
        <v>19</v>
      </c>
      <c r="F108" s="246" t="s">
        <v>1583</v>
      </c>
      <c r="G108" s="244"/>
      <c r="H108" s="247">
        <v>-10.206</v>
      </c>
      <c r="I108" s="248"/>
      <c r="J108" s="244"/>
      <c r="K108" s="244"/>
      <c r="L108" s="249"/>
      <c r="M108" s="250"/>
      <c r="N108" s="251"/>
      <c r="O108" s="251"/>
      <c r="P108" s="251"/>
      <c r="Q108" s="251"/>
      <c r="R108" s="251"/>
      <c r="S108" s="251"/>
      <c r="T108" s="252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53" t="s">
        <v>599</v>
      </c>
      <c r="AU108" s="253" t="s">
        <v>81</v>
      </c>
      <c r="AV108" s="14" t="s">
        <v>81</v>
      </c>
      <c r="AW108" s="14" t="s">
        <v>33</v>
      </c>
      <c r="AX108" s="14" t="s">
        <v>72</v>
      </c>
      <c r="AY108" s="253" t="s">
        <v>156</v>
      </c>
    </row>
    <row r="109" spans="1:51" s="15" customFormat="1" ht="12">
      <c r="A109" s="15"/>
      <c r="B109" s="254"/>
      <c r="C109" s="255"/>
      <c r="D109" s="234" t="s">
        <v>599</v>
      </c>
      <c r="E109" s="256" t="s">
        <v>19</v>
      </c>
      <c r="F109" s="257" t="s">
        <v>603</v>
      </c>
      <c r="G109" s="255"/>
      <c r="H109" s="258">
        <v>42.999</v>
      </c>
      <c r="I109" s="259"/>
      <c r="J109" s="255"/>
      <c r="K109" s="255"/>
      <c r="L109" s="260"/>
      <c r="M109" s="261"/>
      <c r="N109" s="262"/>
      <c r="O109" s="262"/>
      <c r="P109" s="262"/>
      <c r="Q109" s="262"/>
      <c r="R109" s="262"/>
      <c r="S109" s="262"/>
      <c r="T109" s="263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T109" s="264" t="s">
        <v>599</v>
      </c>
      <c r="AU109" s="264" t="s">
        <v>81</v>
      </c>
      <c r="AV109" s="15" t="s">
        <v>164</v>
      </c>
      <c r="AW109" s="15" t="s">
        <v>33</v>
      </c>
      <c r="AX109" s="15" t="s">
        <v>79</v>
      </c>
      <c r="AY109" s="264" t="s">
        <v>156</v>
      </c>
    </row>
    <row r="110" spans="1:65" s="2" customFormat="1" ht="12">
      <c r="A110" s="39"/>
      <c r="B110" s="40"/>
      <c r="C110" s="213" t="s">
        <v>81</v>
      </c>
      <c r="D110" s="213" t="s">
        <v>159</v>
      </c>
      <c r="E110" s="214" t="s">
        <v>604</v>
      </c>
      <c r="F110" s="215" t="s">
        <v>605</v>
      </c>
      <c r="G110" s="216" t="s">
        <v>162</v>
      </c>
      <c r="H110" s="217">
        <v>90.711</v>
      </c>
      <c r="I110" s="218"/>
      <c r="J110" s="219">
        <f>ROUND(I110*H110,2)</f>
        <v>0</v>
      </c>
      <c r="K110" s="215" t="s">
        <v>163</v>
      </c>
      <c r="L110" s="45"/>
      <c r="M110" s="220" t="s">
        <v>19</v>
      </c>
      <c r="N110" s="221" t="s">
        <v>43</v>
      </c>
      <c r="O110" s="85"/>
      <c r="P110" s="222">
        <f>O110*H110</f>
        <v>0</v>
      </c>
      <c r="Q110" s="222">
        <v>0.00438</v>
      </c>
      <c r="R110" s="222">
        <f>Q110*H110</f>
        <v>0.39731418</v>
      </c>
      <c r="S110" s="222">
        <v>0</v>
      </c>
      <c r="T110" s="223">
        <f>S110*H110</f>
        <v>0</v>
      </c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R110" s="224" t="s">
        <v>164</v>
      </c>
      <c r="AT110" s="224" t="s">
        <v>159</v>
      </c>
      <c r="AU110" s="224" t="s">
        <v>81</v>
      </c>
      <c r="AY110" s="18" t="s">
        <v>156</v>
      </c>
      <c r="BE110" s="225">
        <f>IF(N110="základní",J110,0)</f>
        <v>0</v>
      </c>
      <c r="BF110" s="225">
        <f>IF(N110="snížená",J110,0)</f>
        <v>0</v>
      </c>
      <c r="BG110" s="225">
        <f>IF(N110="zákl. přenesená",J110,0)</f>
        <v>0</v>
      </c>
      <c r="BH110" s="225">
        <f>IF(N110="sníž. přenesená",J110,0)</f>
        <v>0</v>
      </c>
      <c r="BI110" s="225">
        <f>IF(N110="nulová",J110,0)</f>
        <v>0</v>
      </c>
      <c r="BJ110" s="18" t="s">
        <v>79</v>
      </c>
      <c r="BK110" s="225">
        <f>ROUND(I110*H110,2)</f>
        <v>0</v>
      </c>
      <c r="BL110" s="18" t="s">
        <v>164</v>
      </c>
      <c r="BM110" s="224" t="s">
        <v>1584</v>
      </c>
    </row>
    <row r="111" spans="1:51" s="14" customFormat="1" ht="12">
      <c r="A111" s="14"/>
      <c r="B111" s="243"/>
      <c r="C111" s="244"/>
      <c r="D111" s="234" t="s">
        <v>599</v>
      </c>
      <c r="E111" s="245" t="s">
        <v>19</v>
      </c>
      <c r="F111" s="246" t="s">
        <v>1585</v>
      </c>
      <c r="G111" s="244"/>
      <c r="H111" s="247">
        <v>90.711</v>
      </c>
      <c r="I111" s="248"/>
      <c r="J111" s="244"/>
      <c r="K111" s="244"/>
      <c r="L111" s="249"/>
      <c r="M111" s="250"/>
      <c r="N111" s="251"/>
      <c r="O111" s="251"/>
      <c r="P111" s="251"/>
      <c r="Q111" s="251"/>
      <c r="R111" s="251"/>
      <c r="S111" s="251"/>
      <c r="T111" s="252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T111" s="253" t="s">
        <v>599</v>
      </c>
      <c r="AU111" s="253" t="s">
        <v>81</v>
      </c>
      <c r="AV111" s="14" t="s">
        <v>81</v>
      </c>
      <c r="AW111" s="14" t="s">
        <v>33</v>
      </c>
      <c r="AX111" s="14" t="s">
        <v>79</v>
      </c>
      <c r="AY111" s="253" t="s">
        <v>156</v>
      </c>
    </row>
    <row r="112" spans="1:65" s="2" customFormat="1" ht="12">
      <c r="A112" s="39"/>
      <c r="B112" s="40"/>
      <c r="C112" s="213" t="s">
        <v>169</v>
      </c>
      <c r="D112" s="213" t="s">
        <v>159</v>
      </c>
      <c r="E112" s="214" t="s">
        <v>608</v>
      </c>
      <c r="F112" s="215" t="s">
        <v>609</v>
      </c>
      <c r="G112" s="216" t="s">
        <v>162</v>
      </c>
      <c r="H112" s="217">
        <v>90.711</v>
      </c>
      <c r="I112" s="218"/>
      <c r="J112" s="219">
        <f>ROUND(I112*H112,2)</f>
        <v>0</v>
      </c>
      <c r="K112" s="215" t="s">
        <v>163</v>
      </c>
      <c r="L112" s="45"/>
      <c r="M112" s="220" t="s">
        <v>19</v>
      </c>
      <c r="N112" s="221" t="s">
        <v>43</v>
      </c>
      <c r="O112" s="85"/>
      <c r="P112" s="222">
        <f>O112*H112</f>
        <v>0</v>
      </c>
      <c r="Q112" s="222">
        <v>0.003</v>
      </c>
      <c r="R112" s="222">
        <f>Q112*H112</f>
        <v>0.272133</v>
      </c>
      <c r="S112" s="222">
        <v>0</v>
      </c>
      <c r="T112" s="223">
        <f>S112*H112</f>
        <v>0</v>
      </c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R112" s="224" t="s">
        <v>164</v>
      </c>
      <c r="AT112" s="224" t="s">
        <v>159</v>
      </c>
      <c r="AU112" s="224" t="s">
        <v>81</v>
      </c>
      <c r="AY112" s="18" t="s">
        <v>156</v>
      </c>
      <c r="BE112" s="225">
        <f>IF(N112="základní",J112,0)</f>
        <v>0</v>
      </c>
      <c r="BF112" s="225">
        <f>IF(N112="snížená",J112,0)</f>
        <v>0</v>
      </c>
      <c r="BG112" s="225">
        <f>IF(N112="zákl. přenesená",J112,0)</f>
        <v>0</v>
      </c>
      <c r="BH112" s="225">
        <f>IF(N112="sníž. přenesená",J112,0)</f>
        <v>0</v>
      </c>
      <c r="BI112" s="225">
        <f>IF(N112="nulová",J112,0)</f>
        <v>0</v>
      </c>
      <c r="BJ112" s="18" t="s">
        <v>79</v>
      </c>
      <c r="BK112" s="225">
        <f>ROUND(I112*H112,2)</f>
        <v>0</v>
      </c>
      <c r="BL112" s="18" t="s">
        <v>164</v>
      </c>
      <c r="BM112" s="224" t="s">
        <v>1586</v>
      </c>
    </row>
    <row r="113" spans="1:51" s="14" customFormat="1" ht="12">
      <c r="A113" s="14"/>
      <c r="B113" s="243"/>
      <c r="C113" s="244"/>
      <c r="D113" s="234" t="s">
        <v>599</v>
      </c>
      <c r="E113" s="245" t="s">
        <v>19</v>
      </c>
      <c r="F113" s="246" t="s">
        <v>1585</v>
      </c>
      <c r="G113" s="244"/>
      <c r="H113" s="247">
        <v>90.711</v>
      </c>
      <c r="I113" s="248"/>
      <c r="J113" s="244"/>
      <c r="K113" s="244"/>
      <c r="L113" s="249"/>
      <c r="M113" s="250"/>
      <c r="N113" s="251"/>
      <c r="O113" s="251"/>
      <c r="P113" s="251"/>
      <c r="Q113" s="251"/>
      <c r="R113" s="251"/>
      <c r="S113" s="251"/>
      <c r="T113" s="252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53" t="s">
        <v>599</v>
      </c>
      <c r="AU113" s="253" t="s">
        <v>81</v>
      </c>
      <c r="AV113" s="14" t="s">
        <v>81</v>
      </c>
      <c r="AW113" s="14" t="s">
        <v>33</v>
      </c>
      <c r="AX113" s="14" t="s">
        <v>79</v>
      </c>
      <c r="AY113" s="253" t="s">
        <v>156</v>
      </c>
    </row>
    <row r="114" spans="1:65" s="2" customFormat="1" ht="33" customHeight="1">
      <c r="A114" s="39"/>
      <c r="B114" s="40"/>
      <c r="C114" s="213" t="s">
        <v>164</v>
      </c>
      <c r="D114" s="213" t="s">
        <v>159</v>
      </c>
      <c r="E114" s="214" t="s">
        <v>612</v>
      </c>
      <c r="F114" s="215" t="s">
        <v>613</v>
      </c>
      <c r="G114" s="216" t="s">
        <v>614</v>
      </c>
      <c r="H114" s="217">
        <v>4.339</v>
      </c>
      <c r="I114" s="218"/>
      <c r="J114" s="219">
        <f>ROUND(I114*H114,2)</f>
        <v>0</v>
      </c>
      <c r="K114" s="215" t="s">
        <v>163</v>
      </c>
      <c r="L114" s="45"/>
      <c r="M114" s="220" t="s">
        <v>19</v>
      </c>
      <c r="N114" s="221" t="s">
        <v>43</v>
      </c>
      <c r="O114" s="85"/>
      <c r="P114" s="222">
        <f>O114*H114</f>
        <v>0</v>
      </c>
      <c r="Q114" s="222">
        <v>2.45329</v>
      </c>
      <c r="R114" s="222">
        <f>Q114*H114</f>
        <v>10.644825310000002</v>
      </c>
      <c r="S114" s="222">
        <v>0</v>
      </c>
      <c r="T114" s="223">
        <f>S114*H114</f>
        <v>0</v>
      </c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R114" s="224" t="s">
        <v>164</v>
      </c>
      <c r="AT114" s="224" t="s">
        <v>159</v>
      </c>
      <c r="AU114" s="224" t="s">
        <v>81</v>
      </c>
      <c r="AY114" s="18" t="s">
        <v>156</v>
      </c>
      <c r="BE114" s="225">
        <f>IF(N114="základní",J114,0)</f>
        <v>0</v>
      </c>
      <c r="BF114" s="225">
        <f>IF(N114="snížená",J114,0)</f>
        <v>0</v>
      </c>
      <c r="BG114" s="225">
        <f>IF(N114="zákl. přenesená",J114,0)</f>
        <v>0</v>
      </c>
      <c r="BH114" s="225">
        <f>IF(N114="sníž. přenesená",J114,0)</f>
        <v>0</v>
      </c>
      <c r="BI114" s="225">
        <f>IF(N114="nulová",J114,0)</f>
        <v>0</v>
      </c>
      <c r="BJ114" s="18" t="s">
        <v>79</v>
      </c>
      <c r="BK114" s="225">
        <f>ROUND(I114*H114,2)</f>
        <v>0</v>
      </c>
      <c r="BL114" s="18" t="s">
        <v>164</v>
      </c>
      <c r="BM114" s="224" t="s">
        <v>1587</v>
      </c>
    </row>
    <row r="115" spans="1:51" s="14" customFormat="1" ht="12">
      <c r="A115" s="14"/>
      <c r="B115" s="243"/>
      <c r="C115" s="244"/>
      <c r="D115" s="234" t="s">
        <v>599</v>
      </c>
      <c r="E115" s="245" t="s">
        <v>19</v>
      </c>
      <c r="F115" s="246" t="s">
        <v>1588</v>
      </c>
      <c r="G115" s="244"/>
      <c r="H115" s="247">
        <v>4.339</v>
      </c>
      <c r="I115" s="248"/>
      <c r="J115" s="244"/>
      <c r="K115" s="244"/>
      <c r="L115" s="249"/>
      <c r="M115" s="250"/>
      <c r="N115" s="251"/>
      <c r="O115" s="251"/>
      <c r="P115" s="251"/>
      <c r="Q115" s="251"/>
      <c r="R115" s="251"/>
      <c r="S115" s="251"/>
      <c r="T115" s="252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253" t="s">
        <v>599</v>
      </c>
      <c r="AU115" s="253" t="s">
        <v>81</v>
      </c>
      <c r="AV115" s="14" t="s">
        <v>81</v>
      </c>
      <c r="AW115" s="14" t="s">
        <v>33</v>
      </c>
      <c r="AX115" s="14" t="s">
        <v>79</v>
      </c>
      <c r="AY115" s="253" t="s">
        <v>156</v>
      </c>
    </row>
    <row r="116" spans="1:65" s="2" customFormat="1" ht="12">
      <c r="A116" s="39"/>
      <c r="B116" s="40"/>
      <c r="C116" s="213" t="s">
        <v>177</v>
      </c>
      <c r="D116" s="213" t="s">
        <v>159</v>
      </c>
      <c r="E116" s="214" t="s">
        <v>617</v>
      </c>
      <c r="F116" s="215" t="s">
        <v>618</v>
      </c>
      <c r="G116" s="216" t="s">
        <v>614</v>
      </c>
      <c r="H116" s="217">
        <v>4.339</v>
      </c>
      <c r="I116" s="218"/>
      <c r="J116" s="219">
        <f>ROUND(I116*H116,2)</f>
        <v>0</v>
      </c>
      <c r="K116" s="215" t="s">
        <v>163</v>
      </c>
      <c r="L116" s="45"/>
      <c r="M116" s="220" t="s">
        <v>19</v>
      </c>
      <c r="N116" s="221" t="s">
        <v>43</v>
      </c>
      <c r="O116" s="85"/>
      <c r="P116" s="222">
        <f>O116*H116</f>
        <v>0</v>
      </c>
      <c r="Q116" s="222">
        <v>0.02</v>
      </c>
      <c r="R116" s="222">
        <f>Q116*H116</f>
        <v>0.08678000000000001</v>
      </c>
      <c r="S116" s="222">
        <v>0</v>
      </c>
      <c r="T116" s="223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24" t="s">
        <v>164</v>
      </c>
      <c r="AT116" s="224" t="s">
        <v>159</v>
      </c>
      <c r="AU116" s="224" t="s">
        <v>81</v>
      </c>
      <c r="AY116" s="18" t="s">
        <v>156</v>
      </c>
      <c r="BE116" s="225">
        <f>IF(N116="základní",J116,0)</f>
        <v>0</v>
      </c>
      <c r="BF116" s="225">
        <f>IF(N116="snížená",J116,0)</f>
        <v>0</v>
      </c>
      <c r="BG116" s="225">
        <f>IF(N116="zákl. přenesená",J116,0)</f>
        <v>0</v>
      </c>
      <c r="BH116" s="225">
        <f>IF(N116="sníž. přenesená",J116,0)</f>
        <v>0</v>
      </c>
      <c r="BI116" s="225">
        <f>IF(N116="nulová",J116,0)</f>
        <v>0</v>
      </c>
      <c r="BJ116" s="18" t="s">
        <v>79</v>
      </c>
      <c r="BK116" s="225">
        <f>ROUND(I116*H116,2)</f>
        <v>0</v>
      </c>
      <c r="BL116" s="18" t="s">
        <v>164</v>
      </c>
      <c r="BM116" s="224" t="s">
        <v>1589</v>
      </c>
    </row>
    <row r="117" spans="1:51" s="14" customFormat="1" ht="12">
      <c r="A117" s="14"/>
      <c r="B117" s="243"/>
      <c r="C117" s="244"/>
      <c r="D117" s="234" t="s">
        <v>599</v>
      </c>
      <c r="E117" s="245" t="s">
        <v>19</v>
      </c>
      <c r="F117" s="246" t="s">
        <v>1588</v>
      </c>
      <c r="G117" s="244"/>
      <c r="H117" s="247">
        <v>4.339</v>
      </c>
      <c r="I117" s="248"/>
      <c r="J117" s="244"/>
      <c r="K117" s="244"/>
      <c r="L117" s="249"/>
      <c r="M117" s="250"/>
      <c r="N117" s="251"/>
      <c r="O117" s="251"/>
      <c r="P117" s="251"/>
      <c r="Q117" s="251"/>
      <c r="R117" s="251"/>
      <c r="S117" s="251"/>
      <c r="T117" s="252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T117" s="253" t="s">
        <v>599</v>
      </c>
      <c r="AU117" s="253" t="s">
        <v>81</v>
      </c>
      <c r="AV117" s="14" t="s">
        <v>81</v>
      </c>
      <c r="AW117" s="14" t="s">
        <v>33</v>
      </c>
      <c r="AX117" s="14" t="s">
        <v>79</v>
      </c>
      <c r="AY117" s="253" t="s">
        <v>156</v>
      </c>
    </row>
    <row r="118" spans="1:63" s="12" customFormat="1" ht="22.8" customHeight="1">
      <c r="A118" s="12"/>
      <c r="B118" s="197"/>
      <c r="C118" s="198"/>
      <c r="D118" s="199" t="s">
        <v>71</v>
      </c>
      <c r="E118" s="211" t="s">
        <v>184</v>
      </c>
      <c r="F118" s="211" t="s">
        <v>185</v>
      </c>
      <c r="G118" s="198"/>
      <c r="H118" s="198"/>
      <c r="I118" s="201"/>
      <c r="J118" s="212">
        <f>BK118</f>
        <v>0</v>
      </c>
      <c r="K118" s="198"/>
      <c r="L118" s="203"/>
      <c r="M118" s="204"/>
      <c r="N118" s="205"/>
      <c r="O118" s="205"/>
      <c r="P118" s="206">
        <f>SUM(P119:P121)</f>
        <v>0</v>
      </c>
      <c r="Q118" s="205"/>
      <c r="R118" s="206">
        <f>SUM(R119:R121)</f>
        <v>0</v>
      </c>
      <c r="S118" s="205"/>
      <c r="T118" s="207">
        <f>SUM(T119:T121)</f>
        <v>9.545800000000002</v>
      </c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R118" s="208" t="s">
        <v>79</v>
      </c>
      <c r="AT118" s="209" t="s">
        <v>71</v>
      </c>
      <c r="AU118" s="209" t="s">
        <v>79</v>
      </c>
      <c r="AY118" s="208" t="s">
        <v>156</v>
      </c>
      <c r="BK118" s="210">
        <f>SUM(BK119:BK121)</f>
        <v>0</v>
      </c>
    </row>
    <row r="119" spans="1:65" s="2" customFormat="1" ht="16.5" customHeight="1">
      <c r="A119" s="39"/>
      <c r="B119" s="40"/>
      <c r="C119" s="213" t="s">
        <v>157</v>
      </c>
      <c r="D119" s="213" t="s">
        <v>159</v>
      </c>
      <c r="E119" s="214" t="s">
        <v>620</v>
      </c>
      <c r="F119" s="215" t="s">
        <v>621</v>
      </c>
      <c r="G119" s="216" t="s">
        <v>622</v>
      </c>
      <c r="H119" s="217">
        <v>1</v>
      </c>
      <c r="I119" s="218"/>
      <c r="J119" s="219">
        <f>ROUND(I119*H119,2)</f>
        <v>0</v>
      </c>
      <c r="K119" s="215" t="s">
        <v>19</v>
      </c>
      <c r="L119" s="45"/>
      <c r="M119" s="220" t="s">
        <v>19</v>
      </c>
      <c r="N119" s="221" t="s">
        <v>43</v>
      </c>
      <c r="O119" s="85"/>
      <c r="P119" s="222">
        <f>O119*H119</f>
        <v>0</v>
      </c>
      <c r="Q119" s="222">
        <v>0</v>
      </c>
      <c r="R119" s="222">
        <f>Q119*H119</f>
        <v>0</v>
      </c>
      <c r="S119" s="222">
        <v>0</v>
      </c>
      <c r="T119" s="223">
        <f>S119*H119</f>
        <v>0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R119" s="224" t="s">
        <v>164</v>
      </c>
      <c r="AT119" s="224" t="s">
        <v>159</v>
      </c>
      <c r="AU119" s="224" t="s">
        <v>81</v>
      </c>
      <c r="AY119" s="18" t="s">
        <v>156</v>
      </c>
      <c r="BE119" s="225">
        <f>IF(N119="základní",J119,0)</f>
        <v>0</v>
      </c>
      <c r="BF119" s="225">
        <f>IF(N119="snížená",J119,0)</f>
        <v>0</v>
      </c>
      <c r="BG119" s="225">
        <f>IF(N119="zákl. přenesená",J119,0)</f>
        <v>0</v>
      </c>
      <c r="BH119" s="225">
        <f>IF(N119="sníž. přenesená",J119,0)</f>
        <v>0</v>
      </c>
      <c r="BI119" s="225">
        <f>IF(N119="nulová",J119,0)</f>
        <v>0</v>
      </c>
      <c r="BJ119" s="18" t="s">
        <v>79</v>
      </c>
      <c r="BK119" s="225">
        <f>ROUND(I119*H119,2)</f>
        <v>0</v>
      </c>
      <c r="BL119" s="18" t="s">
        <v>164</v>
      </c>
      <c r="BM119" s="224" t="s">
        <v>1590</v>
      </c>
    </row>
    <row r="120" spans="1:65" s="2" customFormat="1" ht="12">
      <c r="A120" s="39"/>
      <c r="B120" s="40"/>
      <c r="C120" s="213" t="s">
        <v>186</v>
      </c>
      <c r="D120" s="213" t="s">
        <v>159</v>
      </c>
      <c r="E120" s="214" t="s">
        <v>624</v>
      </c>
      <c r="F120" s="215" t="s">
        <v>625</v>
      </c>
      <c r="G120" s="216" t="s">
        <v>614</v>
      </c>
      <c r="H120" s="217">
        <v>4.339</v>
      </c>
      <c r="I120" s="218"/>
      <c r="J120" s="219">
        <f>ROUND(I120*H120,2)</f>
        <v>0</v>
      </c>
      <c r="K120" s="215" t="s">
        <v>163</v>
      </c>
      <c r="L120" s="45"/>
      <c r="M120" s="220" t="s">
        <v>19</v>
      </c>
      <c r="N120" s="221" t="s">
        <v>43</v>
      </c>
      <c r="O120" s="85"/>
      <c r="P120" s="222">
        <f>O120*H120</f>
        <v>0</v>
      </c>
      <c r="Q120" s="222">
        <v>0</v>
      </c>
      <c r="R120" s="222">
        <f>Q120*H120</f>
        <v>0</v>
      </c>
      <c r="S120" s="222">
        <v>2.2</v>
      </c>
      <c r="T120" s="223">
        <f>S120*H120</f>
        <v>9.545800000000002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R120" s="224" t="s">
        <v>164</v>
      </c>
      <c r="AT120" s="224" t="s">
        <v>159</v>
      </c>
      <c r="AU120" s="224" t="s">
        <v>81</v>
      </c>
      <c r="AY120" s="18" t="s">
        <v>156</v>
      </c>
      <c r="BE120" s="225">
        <f>IF(N120="základní",J120,0)</f>
        <v>0</v>
      </c>
      <c r="BF120" s="225">
        <f>IF(N120="snížená",J120,0)</f>
        <v>0</v>
      </c>
      <c r="BG120" s="225">
        <f>IF(N120="zákl. přenesená",J120,0)</f>
        <v>0</v>
      </c>
      <c r="BH120" s="225">
        <f>IF(N120="sníž. přenesená",J120,0)</f>
        <v>0</v>
      </c>
      <c r="BI120" s="225">
        <f>IF(N120="nulová",J120,0)</f>
        <v>0</v>
      </c>
      <c r="BJ120" s="18" t="s">
        <v>79</v>
      </c>
      <c r="BK120" s="225">
        <f>ROUND(I120*H120,2)</f>
        <v>0</v>
      </c>
      <c r="BL120" s="18" t="s">
        <v>164</v>
      </c>
      <c r="BM120" s="224" t="s">
        <v>1591</v>
      </c>
    </row>
    <row r="121" spans="1:51" s="14" customFormat="1" ht="12">
      <c r="A121" s="14"/>
      <c r="B121" s="243"/>
      <c r="C121" s="244"/>
      <c r="D121" s="234" t="s">
        <v>599</v>
      </c>
      <c r="E121" s="245" t="s">
        <v>19</v>
      </c>
      <c r="F121" s="246" t="s">
        <v>1588</v>
      </c>
      <c r="G121" s="244"/>
      <c r="H121" s="247">
        <v>4.339</v>
      </c>
      <c r="I121" s="248"/>
      <c r="J121" s="244"/>
      <c r="K121" s="244"/>
      <c r="L121" s="249"/>
      <c r="M121" s="250"/>
      <c r="N121" s="251"/>
      <c r="O121" s="251"/>
      <c r="P121" s="251"/>
      <c r="Q121" s="251"/>
      <c r="R121" s="251"/>
      <c r="S121" s="251"/>
      <c r="T121" s="252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253" t="s">
        <v>599</v>
      </c>
      <c r="AU121" s="253" t="s">
        <v>81</v>
      </c>
      <c r="AV121" s="14" t="s">
        <v>81</v>
      </c>
      <c r="AW121" s="14" t="s">
        <v>33</v>
      </c>
      <c r="AX121" s="14" t="s">
        <v>79</v>
      </c>
      <c r="AY121" s="253" t="s">
        <v>156</v>
      </c>
    </row>
    <row r="122" spans="1:63" s="12" customFormat="1" ht="22.8" customHeight="1">
      <c r="A122" s="12"/>
      <c r="B122" s="197"/>
      <c r="C122" s="198"/>
      <c r="D122" s="199" t="s">
        <v>71</v>
      </c>
      <c r="E122" s="211" t="s">
        <v>228</v>
      </c>
      <c r="F122" s="211" t="s">
        <v>229</v>
      </c>
      <c r="G122" s="198"/>
      <c r="H122" s="198"/>
      <c r="I122" s="201"/>
      <c r="J122" s="212">
        <f>BK122</f>
        <v>0</v>
      </c>
      <c r="K122" s="198"/>
      <c r="L122" s="203"/>
      <c r="M122" s="204"/>
      <c r="N122" s="205"/>
      <c r="O122" s="205"/>
      <c r="P122" s="206">
        <f>SUM(P123:P127)</f>
        <v>0</v>
      </c>
      <c r="Q122" s="205"/>
      <c r="R122" s="206">
        <f>SUM(R123:R127)</f>
        <v>0</v>
      </c>
      <c r="S122" s="205"/>
      <c r="T122" s="207">
        <f>SUM(T123:T127)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08" t="s">
        <v>79</v>
      </c>
      <c r="AT122" s="209" t="s">
        <v>71</v>
      </c>
      <c r="AU122" s="209" t="s">
        <v>79</v>
      </c>
      <c r="AY122" s="208" t="s">
        <v>156</v>
      </c>
      <c r="BK122" s="210">
        <f>SUM(BK123:BK127)</f>
        <v>0</v>
      </c>
    </row>
    <row r="123" spans="1:65" s="2" customFormat="1" ht="12">
      <c r="A123" s="39"/>
      <c r="B123" s="40"/>
      <c r="C123" s="213" t="s">
        <v>190</v>
      </c>
      <c r="D123" s="213" t="s">
        <v>159</v>
      </c>
      <c r="E123" s="214" t="s">
        <v>231</v>
      </c>
      <c r="F123" s="215" t="s">
        <v>232</v>
      </c>
      <c r="G123" s="216" t="s">
        <v>233</v>
      </c>
      <c r="H123" s="217">
        <v>9.613</v>
      </c>
      <c r="I123" s="218"/>
      <c r="J123" s="219">
        <f>ROUND(I123*H123,2)</f>
        <v>0</v>
      </c>
      <c r="K123" s="215" t="s">
        <v>163</v>
      </c>
      <c r="L123" s="45"/>
      <c r="M123" s="220" t="s">
        <v>19</v>
      </c>
      <c r="N123" s="221" t="s">
        <v>43</v>
      </c>
      <c r="O123" s="85"/>
      <c r="P123" s="222">
        <f>O123*H123</f>
        <v>0</v>
      </c>
      <c r="Q123" s="222">
        <v>0</v>
      </c>
      <c r="R123" s="222">
        <f>Q123*H123</f>
        <v>0</v>
      </c>
      <c r="S123" s="222">
        <v>0</v>
      </c>
      <c r="T123" s="223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24" t="s">
        <v>164</v>
      </c>
      <c r="AT123" s="224" t="s">
        <v>159</v>
      </c>
      <c r="AU123" s="224" t="s">
        <v>81</v>
      </c>
      <c r="AY123" s="18" t="s">
        <v>156</v>
      </c>
      <c r="BE123" s="225">
        <f>IF(N123="základní",J123,0)</f>
        <v>0</v>
      </c>
      <c r="BF123" s="225">
        <f>IF(N123="snížená",J123,0)</f>
        <v>0</v>
      </c>
      <c r="BG123" s="225">
        <f>IF(N123="zákl. přenesená",J123,0)</f>
        <v>0</v>
      </c>
      <c r="BH123" s="225">
        <f>IF(N123="sníž. přenesená",J123,0)</f>
        <v>0</v>
      </c>
      <c r="BI123" s="225">
        <f>IF(N123="nulová",J123,0)</f>
        <v>0</v>
      </c>
      <c r="BJ123" s="18" t="s">
        <v>79</v>
      </c>
      <c r="BK123" s="225">
        <f>ROUND(I123*H123,2)</f>
        <v>0</v>
      </c>
      <c r="BL123" s="18" t="s">
        <v>164</v>
      </c>
      <c r="BM123" s="224" t="s">
        <v>1592</v>
      </c>
    </row>
    <row r="124" spans="1:65" s="2" customFormat="1" ht="33" customHeight="1">
      <c r="A124" s="39"/>
      <c r="B124" s="40"/>
      <c r="C124" s="213" t="s">
        <v>184</v>
      </c>
      <c r="D124" s="213" t="s">
        <v>159</v>
      </c>
      <c r="E124" s="214" t="s">
        <v>240</v>
      </c>
      <c r="F124" s="215" t="s">
        <v>241</v>
      </c>
      <c r="G124" s="216" t="s">
        <v>233</v>
      </c>
      <c r="H124" s="217">
        <v>9.613</v>
      </c>
      <c r="I124" s="218"/>
      <c r="J124" s="219">
        <f>ROUND(I124*H124,2)</f>
        <v>0</v>
      </c>
      <c r="K124" s="215" t="s">
        <v>163</v>
      </c>
      <c r="L124" s="45"/>
      <c r="M124" s="220" t="s">
        <v>19</v>
      </c>
      <c r="N124" s="221" t="s">
        <v>43</v>
      </c>
      <c r="O124" s="85"/>
      <c r="P124" s="222">
        <f>O124*H124</f>
        <v>0</v>
      </c>
      <c r="Q124" s="222">
        <v>0</v>
      </c>
      <c r="R124" s="222">
        <f>Q124*H124</f>
        <v>0</v>
      </c>
      <c r="S124" s="222">
        <v>0</v>
      </c>
      <c r="T124" s="223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24" t="s">
        <v>164</v>
      </c>
      <c r="AT124" s="224" t="s">
        <v>159</v>
      </c>
      <c r="AU124" s="224" t="s">
        <v>81</v>
      </c>
      <c r="AY124" s="18" t="s">
        <v>156</v>
      </c>
      <c r="BE124" s="225">
        <f>IF(N124="základní",J124,0)</f>
        <v>0</v>
      </c>
      <c r="BF124" s="225">
        <f>IF(N124="snížená",J124,0)</f>
        <v>0</v>
      </c>
      <c r="BG124" s="225">
        <f>IF(N124="zákl. přenesená",J124,0)</f>
        <v>0</v>
      </c>
      <c r="BH124" s="225">
        <f>IF(N124="sníž. přenesená",J124,0)</f>
        <v>0</v>
      </c>
      <c r="BI124" s="225">
        <f>IF(N124="nulová",J124,0)</f>
        <v>0</v>
      </c>
      <c r="BJ124" s="18" t="s">
        <v>79</v>
      </c>
      <c r="BK124" s="225">
        <f>ROUND(I124*H124,2)</f>
        <v>0</v>
      </c>
      <c r="BL124" s="18" t="s">
        <v>164</v>
      </c>
      <c r="BM124" s="224" t="s">
        <v>1593</v>
      </c>
    </row>
    <row r="125" spans="1:65" s="2" customFormat="1" ht="44.25" customHeight="1">
      <c r="A125" s="39"/>
      <c r="B125" s="40"/>
      <c r="C125" s="213" t="s">
        <v>165</v>
      </c>
      <c r="D125" s="213" t="s">
        <v>159</v>
      </c>
      <c r="E125" s="214" t="s">
        <v>243</v>
      </c>
      <c r="F125" s="215" t="s">
        <v>244</v>
      </c>
      <c r="G125" s="216" t="s">
        <v>233</v>
      </c>
      <c r="H125" s="217">
        <v>182.286</v>
      </c>
      <c r="I125" s="218"/>
      <c r="J125" s="219">
        <f>ROUND(I125*H125,2)</f>
        <v>0</v>
      </c>
      <c r="K125" s="215" t="s">
        <v>163</v>
      </c>
      <c r="L125" s="45"/>
      <c r="M125" s="220" t="s">
        <v>19</v>
      </c>
      <c r="N125" s="221" t="s">
        <v>43</v>
      </c>
      <c r="O125" s="85"/>
      <c r="P125" s="222">
        <f>O125*H125</f>
        <v>0</v>
      </c>
      <c r="Q125" s="222">
        <v>0</v>
      </c>
      <c r="R125" s="222">
        <f>Q125*H125</f>
        <v>0</v>
      </c>
      <c r="S125" s="222">
        <v>0</v>
      </c>
      <c r="T125" s="223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24" t="s">
        <v>164</v>
      </c>
      <c r="AT125" s="224" t="s">
        <v>159</v>
      </c>
      <c r="AU125" s="224" t="s">
        <v>81</v>
      </c>
      <c r="AY125" s="18" t="s">
        <v>156</v>
      </c>
      <c r="BE125" s="225">
        <f>IF(N125="základní",J125,0)</f>
        <v>0</v>
      </c>
      <c r="BF125" s="225">
        <f>IF(N125="snížená",J125,0)</f>
        <v>0</v>
      </c>
      <c r="BG125" s="225">
        <f>IF(N125="zákl. přenesená",J125,0)</f>
        <v>0</v>
      </c>
      <c r="BH125" s="225">
        <f>IF(N125="sníž. přenesená",J125,0)</f>
        <v>0</v>
      </c>
      <c r="BI125" s="225">
        <f>IF(N125="nulová",J125,0)</f>
        <v>0</v>
      </c>
      <c r="BJ125" s="18" t="s">
        <v>79</v>
      </c>
      <c r="BK125" s="225">
        <f>ROUND(I125*H125,2)</f>
        <v>0</v>
      </c>
      <c r="BL125" s="18" t="s">
        <v>164</v>
      </c>
      <c r="BM125" s="224" t="s">
        <v>1594</v>
      </c>
    </row>
    <row r="126" spans="1:51" s="14" customFormat="1" ht="12">
      <c r="A126" s="14"/>
      <c r="B126" s="243"/>
      <c r="C126" s="244"/>
      <c r="D126" s="234" t="s">
        <v>599</v>
      </c>
      <c r="E126" s="245" t="s">
        <v>19</v>
      </c>
      <c r="F126" s="246" t="s">
        <v>1595</v>
      </c>
      <c r="G126" s="244"/>
      <c r="H126" s="247">
        <v>182.286</v>
      </c>
      <c r="I126" s="248"/>
      <c r="J126" s="244"/>
      <c r="K126" s="244"/>
      <c r="L126" s="249"/>
      <c r="M126" s="250"/>
      <c r="N126" s="251"/>
      <c r="O126" s="251"/>
      <c r="P126" s="251"/>
      <c r="Q126" s="251"/>
      <c r="R126" s="251"/>
      <c r="S126" s="251"/>
      <c r="T126" s="252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53" t="s">
        <v>599</v>
      </c>
      <c r="AU126" s="253" t="s">
        <v>81</v>
      </c>
      <c r="AV126" s="14" t="s">
        <v>81</v>
      </c>
      <c r="AW126" s="14" t="s">
        <v>33</v>
      </c>
      <c r="AX126" s="14" t="s">
        <v>79</v>
      </c>
      <c r="AY126" s="253" t="s">
        <v>156</v>
      </c>
    </row>
    <row r="127" spans="1:65" s="2" customFormat="1" ht="44.25" customHeight="1">
      <c r="A127" s="39"/>
      <c r="B127" s="40"/>
      <c r="C127" s="213" t="s">
        <v>200</v>
      </c>
      <c r="D127" s="213" t="s">
        <v>159</v>
      </c>
      <c r="E127" s="214" t="s">
        <v>639</v>
      </c>
      <c r="F127" s="215" t="s">
        <v>640</v>
      </c>
      <c r="G127" s="216" t="s">
        <v>233</v>
      </c>
      <c r="H127" s="217">
        <v>9.594</v>
      </c>
      <c r="I127" s="218"/>
      <c r="J127" s="219">
        <f>ROUND(I127*H127,2)</f>
        <v>0</v>
      </c>
      <c r="K127" s="215" t="s">
        <v>163</v>
      </c>
      <c r="L127" s="45"/>
      <c r="M127" s="220" t="s">
        <v>19</v>
      </c>
      <c r="N127" s="221" t="s">
        <v>43</v>
      </c>
      <c r="O127" s="85"/>
      <c r="P127" s="222">
        <f>O127*H127</f>
        <v>0</v>
      </c>
      <c r="Q127" s="222">
        <v>0</v>
      </c>
      <c r="R127" s="222">
        <f>Q127*H127</f>
        <v>0</v>
      </c>
      <c r="S127" s="222">
        <v>0</v>
      </c>
      <c r="T127" s="223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24" t="s">
        <v>164</v>
      </c>
      <c r="AT127" s="224" t="s">
        <v>159</v>
      </c>
      <c r="AU127" s="224" t="s">
        <v>81</v>
      </c>
      <c r="AY127" s="18" t="s">
        <v>156</v>
      </c>
      <c r="BE127" s="225">
        <f>IF(N127="základní",J127,0)</f>
        <v>0</v>
      </c>
      <c r="BF127" s="225">
        <f>IF(N127="snížená",J127,0)</f>
        <v>0</v>
      </c>
      <c r="BG127" s="225">
        <f>IF(N127="zákl. přenesená",J127,0)</f>
        <v>0</v>
      </c>
      <c r="BH127" s="225">
        <f>IF(N127="sníž. přenesená",J127,0)</f>
        <v>0</v>
      </c>
      <c r="BI127" s="225">
        <f>IF(N127="nulová",J127,0)</f>
        <v>0</v>
      </c>
      <c r="BJ127" s="18" t="s">
        <v>79</v>
      </c>
      <c r="BK127" s="225">
        <f>ROUND(I127*H127,2)</f>
        <v>0</v>
      </c>
      <c r="BL127" s="18" t="s">
        <v>164</v>
      </c>
      <c r="BM127" s="224" t="s">
        <v>1596</v>
      </c>
    </row>
    <row r="128" spans="1:63" s="12" customFormat="1" ht="22.8" customHeight="1">
      <c r="A128" s="12"/>
      <c r="B128" s="197"/>
      <c r="C128" s="198"/>
      <c r="D128" s="199" t="s">
        <v>71</v>
      </c>
      <c r="E128" s="211" t="s">
        <v>249</v>
      </c>
      <c r="F128" s="211" t="s">
        <v>250</v>
      </c>
      <c r="G128" s="198"/>
      <c r="H128" s="198"/>
      <c r="I128" s="201"/>
      <c r="J128" s="212">
        <f>BK128</f>
        <v>0</v>
      </c>
      <c r="K128" s="198"/>
      <c r="L128" s="203"/>
      <c r="M128" s="204"/>
      <c r="N128" s="205"/>
      <c r="O128" s="205"/>
      <c r="P128" s="206">
        <f>P129</f>
        <v>0</v>
      </c>
      <c r="Q128" s="205"/>
      <c r="R128" s="206">
        <f>R129</f>
        <v>0</v>
      </c>
      <c r="S128" s="205"/>
      <c r="T128" s="207">
        <f>T129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08" t="s">
        <v>79</v>
      </c>
      <c r="AT128" s="209" t="s">
        <v>71</v>
      </c>
      <c r="AU128" s="209" t="s">
        <v>79</v>
      </c>
      <c r="AY128" s="208" t="s">
        <v>156</v>
      </c>
      <c r="BK128" s="210">
        <f>BK129</f>
        <v>0</v>
      </c>
    </row>
    <row r="129" spans="1:65" s="2" customFormat="1" ht="55.5" customHeight="1">
      <c r="A129" s="39"/>
      <c r="B129" s="40"/>
      <c r="C129" s="213" t="s">
        <v>204</v>
      </c>
      <c r="D129" s="213" t="s">
        <v>159</v>
      </c>
      <c r="E129" s="214" t="s">
        <v>252</v>
      </c>
      <c r="F129" s="215" t="s">
        <v>253</v>
      </c>
      <c r="G129" s="216" t="s">
        <v>233</v>
      </c>
      <c r="H129" s="217">
        <v>12.282</v>
      </c>
      <c r="I129" s="218"/>
      <c r="J129" s="219">
        <f>ROUND(I129*H129,2)</f>
        <v>0</v>
      </c>
      <c r="K129" s="215" t="s">
        <v>163</v>
      </c>
      <c r="L129" s="45"/>
      <c r="M129" s="220" t="s">
        <v>19</v>
      </c>
      <c r="N129" s="221" t="s">
        <v>43</v>
      </c>
      <c r="O129" s="85"/>
      <c r="P129" s="222">
        <f>O129*H129</f>
        <v>0</v>
      </c>
      <c r="Q129" s="222">
        <v>0</v>
      </c>
      <c r="R129" s="222">
        <f>Q129*H129</f>
        <v>0</v>
      </c>
      <c r="S129" s="222">
        <v>0</v>
      </c>
      <c r="T129" s="223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24" t="s">
        <v>164</v>
      </c>
      <c r="AT129" s="224" t="s">
        <v>159</v>
      </c>
      <c r="AU129" s="224" t="s">
        <v>81</v>
      </c>
      <c r="AY129" s="18" t="s">
        <v>156</v>
      </c>
      <c r="BE129" s="225">
        <f>IF(N129="základní",J129,0)</f>
        <v>0</v>
      </c>
      <c r="BF129" s="225">
        <f>IF(N129="snížená",J129,0)</f>
        <v>0</v>
      </c>
      <c r="BG129" s="225">
        <f>IF(N129="zákl. přenesená",J129,0)</f>
        <v>0</v>
      </c>
      <c r="BH129" s="225">
        <f>IF(N129="sníž. přenesená",J129,0)</f>
        <v>0</v>
      </c>
      <c r="BI129" s="225">
        <f>IF(N129="nulová",J129,0)</f>
        <v>0</v>
      </c>
      <c r="BJ129" s="18" t="s">
        <v>79</v>
      </c>
      <c r="BK129" s="225">
        <f>ROUND(I129*H129,2)</f>
        <v>0</v>
      </c>
      <c r="BL129" s="18" t="s">
        <v>164</v>
      </c>
      <c r="BM129" s="224" t="s">
        <v>1597</v>
      </c>
    </row>
    <row r="130" spans="1:63" s="12" customFormat="1" ht="25.9" customHeight="1">
      <c r="A130" s="12"/>
      <c r="B130" s="197"/>
      <c r="C130" s="198"/>
      <c r="D130" s="199" t="s">
        <v>71</v>
      </c>
      <c r="E130" s="200" t="s">
        <v>255</v>
      </c>
      <c r="F130" s="200" t="s">
        <v>256</v>
      </c>
      <c r="G130" s="198"/>
      <c r="H130" s="198"/>
      <c r="I130" s="201"/>
      <c r="J130" s="202">
        <f>BK130</f>
        <v>0</v>
      </c>
      <c r="K130" s="198"/>
      <c r="L130" s="203"/>
      <c r="M130" s="204"/>
      <c r="N130" s="205"/>
      <c r="O130" s="205"/>
      <c r="P130" s="206">
        <f>P131+P135+P143+P147+P179+P188+P226+P231</f>
        <v>0</v>
      </c>
      <c r="Q130" s="205"/>
      <c r="R130" s="206">
        <f>R131+R135+R143+R147+R179+R188+R226+R231</f>
        <v>1.88089745</v>
      </c>
      <c r="S130" s="205"/>
      <c r="T130" s="207">
        <f>T131+T135+T143+T147+T179+T188+T226+T231</f>
        <v>0.0675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08" t="s">
        <v>81</v>
      </c>
      <c r="AT130" s="209" t="s">
        <v>71</v>
      </c>
      <c r="AU130" s="209" t="s">
        <v>72</v>
      </c>
      <c r="AY130" s="208" t="s">
        <v>156</v>
      </c>
      <c r="BK130" s="210">
        <f>BK131+BK135+BK143+BK147+BK179+BK188+BK226+BK231</f>
        <v>0</v>
      </c>
    </row>
    <row r="131" spans="1:63" s="12" customFormat="1" ht="22.8" customHeight="1">
      <c r="A131" s="12"/>
      <c r="B131" s="197"/>
      <c r="C131" s="198"/>
      <c r="D131" s="199" t="s">
        <v>71</v>
      </c>
      <c r="E131" s="211" t="s">
        <v>643</v>
      </c>
      <c r="F131" s="211" t="s">
        <v>644</v>
      </c>
      <c r="G131" s="198"/>
      <c r="H131" s="198"/>
      <c r="I131" s="201"/>
      <c r="J131" s="212">
        <f>BK131</f>
        <v>0</v>
      </c>
      <c r="K131" s="198"/>
      <c r="L131" s="203"/>
      <c r="M131" s="204"/>
      <c r="N131" s="205"/>
      <c r="O131" s="205"/>
      <c r="P131" s="206">
        <f>SUM(P132:P134)</f>
        <v>0</v>
      </c>
      <c r="Q131" s="205"/>
      <c r="R131" s="206">
        <f>SUM(R132:R134)</f>
        <v>0.00408</v>
      </c>
      <c r="S131" s="205"/>
      <c r="T131" s="207">
        <f>SUM(T132:T134)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08" t="s">
        <v>81</v>
      </c>
      <c r="AT131" s="209" t="s">
        <v>71</v>
      </c>
      <c r="AU131" s="209" t="s">
        <v>79</v>
      </c>
      <c r="AY131" s="208" t="s">
        <v>156</v>
      </c>
      <c r="BK131" s="210">
        <f>SUM(BK132:BK134)</f>
        <v>0</v>
      </c>
    </row>
    <row r="132" spans="1:65" s="2" customFormat="1" ht="21.75" customHeight="1">
      <c r="A132" s="39"/>
      <c r="B132" s="40"/>
      <c r="C132" s="213" t="s">
        <v>209</v>
      </c>
      <c r="D132" s="213" t="s">
        <v>159</v>
      </c>
      <c r="E132" s="214" t="s">
        <v>648</v>
      </c>
      <c r="F132" s="215" t="s">
        <v>649</v>
      </c>
      <c r="G132" s="216" t="s">
        <v>207</v>
      </c>
      <c r="H132" s="217">
        <v>8.5</v>
      </c>
      <c r="I132" s="218"/>
      <c r="J132" s="219">
        <f>ROUND(I132*H132,2)</f>
        <v>0</v>
      </c>
      <c r="K132" s="215" t="s">
        <v>163</v>
      </c>
      <c r="L132" s="45"/>
      <c r="M132" s="220" t="s">
        <v>19</v>
      </c>
      <c r="N132" s="221" t="s">
        <v>43</v>
      </c>
      <c r="O132" s="85"/>
      <c r="P132" s="222">
        <f>O132*H132</f>
        <v>0</v>
      </c>
      <c r="Q132" s="222">
        <v>0.00048</v>
      </c>
      <c r="R132" s="222">
        <f>Q132*H132</f>
        <v>0.00408</v>
      </c>
      <c r="S132" s="222">
        <v>0</v>
      </c>
      <c r="T132" s="223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24" t="s">
        <v>219</v>
      </c>
      <c r="AT132" s="224" t="s">
        <v>159</v>
      </c>
      <c r="AU132" s="224" t="s">
        <v>81</v>
      </c>
      <c r="AY132" s="18" t="s">
        <v>156</v>
      </c>
      <c r="BE132" s="225">
        <f>IF(N132="základní",J132,0)</f>
        <v>0</v>
      </c>
      <c r="BF132" s="225">
        <f>IF(N132="snížená",J132,0)</f>
        <v>0</v>
      </c>
      <c r="BG132" s="225">
        <f>IF(N132="zákl. přenesená",J132,0)</f>
        <v>0</v>
      </c>
      <c r="BH132" s="225">
        <f>IF(N132="sníž. přenesená",J132,0)</f>
        <v>0</v>
      </c>
      <c r="BI132" s="225">
        <f>IF(N132="nulová",J132,0)</f>
        <v>0</v>
      </c>
      <c r="BJ132" s="18" t="s">
        <v>79</v>
      </c>
      <c r="BK132" s="225">
        <f>ROUND(I132*H132,2)</f>
        <v>0</v>
      </c>
      <c r="BL132" s="18" t="s">
        <v>219</v>
      </c>
      <c r="BM132" s="224" t="s">
        <v>1598</v>
      </c>
    </row>
    <row r="133" spans="1:65" s="2" customFormat="1" ht="12">
      <c r="A133" s="39"/>
      <c r="B133" s="40"/>
      <c r="C133" s="213" t="s">
        <v>168</v>
      </c>
      <c r="D133" s="213" t="s">
        <v>159</v>
      </c>
      <c r="E133" s="214" t="s">
        <v>651</v>
      </c>
      <c r="F133" s="215" t="s">
        <v>652</v>
      </c>
      <c r="G133" s="216" t="s">
        <v>172</v>
      </c>
      <c r="H133" s="217">
        <v>6</v>
      </c>
      <c r="I133" s="218"/>
      <c r="J133" s="219">
        <f>ROUND(I133*H133,2)</f>
        <v>0</v>
      </c>
      <c r="K133" s="215" t="s">
        <v>163</v>
      </c>
      <c r="L133" s="45"/>
      <c r="M133" s="220" t="s">
        <v>19</v>
      </c>
      <c r="N133" s="221" t="s">
        <v>43</v>
      </c>
      <c r="O133" s="85"/>
      <c r="P133" s="222">
        <f>O133*H133</f>
        <v>0</v>
      </c>
      <c r="Q133" s="222">
        <v>0</v>
      </c>
      <c r="R133" s="222">
        <f>Q133*H133</f>
        <v>0</v>
      </c>
      <c r="S133" s="222">
        <v>0</v>
      </c>
      <c r="T133" s="223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24" t="s">
        <v>219</v>
      </c>
      <c r="AT133" s="224" t="s">
        <v>159</v>
      </c>
      <c r="AU133" s="224" t="s">
        <v>81</v>
      </c>
      <c r="AY133" s="18" t="s">
        <v>156</v>
      </c>
      <c r="BE133" s="225">
        <f>IF(N133="základní",J133,0)</f>
        <v>0</v>
      </c>
      <c r="BF133" s="225">
        <f>IF(N133="snížená",J133,0)</f>
        <v>0</v>
      </c>
      <c r="BG133" s="225">
        <f>IF(N133="zákl. přenesená",J133,0)</f>
        <v>0</v>
      </c>
      <c r="BH133" s="225">
        <f>IF(N133="sníž. přenesená",J133,0)</f>
        <v>0</v>
      </c>
      <c r="BI133" s="225">
        <f>IF(N133="nulová",J133,0)</f>
        <v>0</v>
      </c>
      <c r="BJ133" s="18" t="s">
        <v>79</v>
      </c>
      <c r="BK133" s="225">
        <f>ROUND(I133*H133,2)</f>
        <v>0</v>
      </c>
      <c r="BL133" s="18" t="s">
        <v>219</v>
      </c>
      <c r="BM133" s="224" t="s">
        <v>1599</v>
      </c>
    </row>
    <row r="134" spans="1:65" s="2" customFormat="1" ht="12">
      <c r="A134" s="39"/>
      <c r="B134" s="40"/>
      <c r="C134" s="213" t="s">
        <v>8</v>
      </c>
      <c r="D134" s="213" t="s">
        <v>159</v>
      </c>
      <c r="E134" s="214" t="s">
        <v>657</v>
      </c>
      <c r="F134" s="215" t="s">
        <v>658</v>
      </c>
      <c r="G134" s="216" t="s">
        <v>233</v>
      </c>
      <c r="H134" s="217">
        <v>0.004</v>
      </c>
      <c r="I134" s="218"/>
      <c r="J134" s="219">
        <f>ROUND(I134*H134,2)</f>
        <v>0</v>
      </c>
      <c r="K134" s="215" t="s">
        <v>163</v>
      </c>
      <c r="L134" s="45"/>
      <c r="M134" s="220" t="s">
        <v>19</v>
      </c>
      <c r="N134" s="221" t="s">
        <v>43</v>
      </c>
      <c r="O134" s="85"/>
      <c r="P134" s="222">
        <f>O134*H134</f>
        <v>0</v>
      </c>
      <c r="Q134" s="222">
        <v>0</v>
      </c>
      <c r="R134" s="222">
        <f>Q134*H134</f>
        <v>0</v>
      </c>
      <c r="S134" s="222">
        <v>0</v>
      </c>
      <c r="T134" s="223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24" t="s">
        <v>219</v>
      </c>
      <c r="AT134" s="224" t="s">
        <v>159</v>
      </c>
      <c r="AU134" s="224" t="s">
        <v>81</v>
      </c>
      <c r="AY134" s="18" t="s">
        <v>156</v>
      </c>
      <c r="BE134" s="225">
        <f>IF(N134="základní",J134,0)</f>
        <v>0</v>
      </c>
      <c r="BF134" s="225">
        <f>IF(N134="snížená",J134,0)</f>
        <v>0</v>
      </c>
      <c r="BG134" s="225">
        <f>IF(N134="zákl. přenesená",J134,0)</f>
        <v>0</v>
      </c>
      <c r="BH134" s="225">
        <f>IF(N134="sníž. přenesená",J134,0)</f>
        <v>0</v>
      </c>
      <c r="BI134" s="225">
        <f>IF(N134="nulová",J134,0)</f>
        <v>0</v>
      </c>
      <c r="BJ134" s="18" t="s">
        <v>79</v>
      </c>
      <c r="BK134" s="225">
        <f>ROUND(I134*H134,2)</f>
        <v>0</v>
      </c>
      <c r="BL134" s="18" t="s">
        <v>219</v>
      </c>
      <c r="BM134" s="224" t="s">
        <v>1600</v>
      </c>
    </row>
    <row r="135" spans="1:63" s="12" customFormat="1" ht="22.8" customHeight="1">
      <c r="A135" s="12"/>
      <c r="B135" s="197"/>
      <c r="C135" s="198"/>
      <c r="D135" s="199" t="s">
        <v>71</v>
      </c>
      <c r="E135" s="211" t="s">
        <v>660</v>
      </c>
      <c r="F135" s="211" t="s">
        <v>661</v>
      </c>
      <c r="G135" s="198"/>
      <c r="H135" s="198"/>
      <c r="I135" s="201"/>
      <c r="J135" s="212">
        <f>BK135</f>
        <v>0</v>
      </c>
      <c r="K135" s="198"/>
      <c r="L135" s="203"/>
      <c r="M135" s="204"/>
      <c r="N135" s="205"/>
      <c r="O135" s="205"/>
      <c r="P135" s="206">
        <f>SUM(P136:P142)</f>
        <v>0</v>
      </c>
      <c r="Q135" s="205"/>
      <c r="R135" s="206">
        <f>SUM(R136:R142)</f>
        <v>0.0295</v>
      </c>
      <c r="S135" s="205"/>
      <c r="T135" s="207">
        <f>SUM(T136:T142)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08" t="s">
        <v>81</v>
      </c>
      <c r="AT135" s="209" t="s">
        <v>71</v>
      </c>
      <c r="AU135" s="209" t="s">
        <v>79</v>
      </c>
      <c r="AY135" s="208" t="s">
        <v>156</v>
      </c>
      <c r="BK135" s="210">
        <f>SUM(BK136:BK142)</f>
        <v>0</v>
      </c>
    </row>
    <row r="136" spans="1:65" s="2" customFormat="1" ht="33" customHeight="1">
      <c r="A136" s="39"/>
      <c r="B136" s="40"/>
      <c r="C136" s="213" t="s">
        <v>219</v>
      </c>
      <c r="D136" s="213" t="s">
        <v>159</v>
      </c>
      <c r="E136" s="214" t="s">
        <v>665</v>
      </c>
      <c r="F136" s="215" t="s">
        <v>666</v>
      </c>
      <c r="G136" s="216" t="s">
        <v>207</v>
      </c>
      <c r="H136" s="217">
        <v>5</v>
      </c>
      <c r="I136" s="218"/>
      <c r="J136" s="219">
        <f>ROUND(I136*H136,2)</f>
        <v>0</v>
      </c>
      <c r="K136" s="215" t="s">
        <v>163</v>
      </c>
      <c r="L136" s="45"/>
      <c r="M136" s="220" t="s">
        <v>19</v>
      </c>
      <c r="N136" s="221" t="s">
        <v>43</v>
      </c>
      <c r="O136" s="85"/>
      <c r="P136" s="222">
        <f>O136*H136</f>
        <v>0</v>
      </c>
      <c r="Q136" s="222">
        <v>0.00085</v>
      </c>
      <c r="R136" s="222">
        <f>Q136*H136</f>
        <v>0.0042499999999999994</v>
      </c>
      <c r="S136" s="222">
        <v>0</v>
      </c>
      <c r="T136" s="223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24" t="s">
        <v>219</v>
      </c>
      <c r="AT136" s="224" t="s">
        <v>159</v>
      </c>
      <c r="AU136" s="224" t="s">
        <v>81</v>
      </c>
      <c r="AY136" s="18" t="s">
        <v>156</v>
      </c>
      <c r="BE136" s="225">
        <f>IF(N136="základní",J136,0)</f>
        <v>0</v>
      </c>
      <c r="BF136" s="225">
        <f>IF(N136="snížená",J136,0)</f>
        <v>0</v>
      </c>
      <c r="BG136" s="225">
        <f>IF(N136="zákl. přenesená",J136,0)</f>
        <v>0</v>
      </c>
      <c r="BH136" s="225">
        <f>IF(N136="sníž. přenesená",J136,0)</f>
        <v>0</v>
      </c>
      <c r="BI136" s="225">
        <f>IF(N136="nulová",J136,0)</f>
        <v>0</v>
      </c>
      <c r="BJ136" s="18" t="s">
        <v>79</v>
      </c>
      <c r="BK136" s="225">
        <f>ROUND(I136*H136,2)</f>
        <v>0</v>
      </c>
      <c r="BL136" s="18" t="s">
        <v>219</v>
      </c>
      <c r="BM136" s="224" t="s">
        <v>1601</v>
      </c>
    </row>
    <row r="137" spans="1:65" s="2" customFormat="1" ht="33" customHeight="1">
      <c r="A137" s="39"/>
      <c r="B137" s="40"/>
      <c r="C137" s="213" t="s">
        <v>223</v>
      </c>
      <c r="D137" s="213" t="s">
        <v>159</v>
      </c>
      <c r="E137" s="214" t="s">
        <v>668</v>
      </c>
      <c r="F137" s="215" t="s">
        <v>669</v>
      </c>
      <c r="G137" s="216" t="s">
        <v>207</v>
      </c>
      <c r="H137" s="217">
        <v>19</v>
      </c>
      <c r="I137" s="218"/>
      <c r="J137" s="219">
        <f>ROUND(I137*H137,2)</f>
        <v>0</v>
      </c>
      <c r="K137" s="215" t="s">
        <v>163</v>
      </c>
      <c r="L137" s="45"/>
      <c r="M137" s="220" t="s">
        <v>19</v>
      </c>
      <c r="N137" s="221" t="s">
        <v>43</v>
      </c>
      <c r="O137" s="85"/>
      <c r="P137" s="222">
        <f>O137*H137</f>
        <v>0</v>
      </c>
      <c r="Q137" s="222">
        <v>0.00116</v>
      </c>
      <c r="R137" s="222">
        <f>Q137*H137</f>
        <v>0.02204</v>
      </c>
      <c r="S137" s="222">
        <v>0</v>
      </c>
      <c r="T137" s="223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24" t="s">
        <v>219</v>
      </c>
      <c r="AT137" s="224" t="s">
        <v>159</v>
      </c>
      <c r="AU137" s="224" t="s">
        <v>81</v>
      </c>
      <c r="AY137" s="18" t="s">
        <v>156</v>
      </c>
      <c r="BE137" s="225">
        <f>IF(N137="základní",J137,0)</f>
        <v>0</v>
      </c>
      <c r="BF137" s="225">
        <f>IF(N137="snížená",J137,0)</f>
        <v>0</v>
      </c>
      <c r="BG137" s="225">
        <f>IF(N137="zákl. přenesená",J137,0)</f>
        <v>0</v>
      </c>
      <c r="BH137" s="225">
        <f>IF(N137="sníž. přenesená",J137,0)</f>
        <v>0</v>
      </c>
      <c r="BI137" s="225">
        <f>IF(N137="nulová",J137,0)</f>
        <v>0</v>
      </c>
      <c r="BJ137" s="18" t="s">
        <v>79</v>
      </c>
      <c r="BK137" s="225">
        <f>ROUND(I137*H137,2)</f>
        <v>0</v>
      </c>
      <c r="BL137" s="18" t="s">
        <v>219</v>
      </c>
      <c r="BM137" s="224" t="s">
        <v>1602</v>
      </c>
    </row>
    <row r="138" spans="1:65" s="2" customFormat="1" ht="12">
      <c r="A138" s="39"/>
      <c r="B138" s="40"/>
      <c r="C138" s="213" t="s">
        <v>230</v>
      </c>
      <c r="D138" s="213" t="s">
        <v>159</v>
      </c>
      <c r="E138" s="214" t="s">
        <v>671</v>
      </c>
      <c r="F138" s="215" t="s">
        <v>672</v>
      </c>
      <c r="G138" s="216" t="s">
        <v>207</v>
      </c>
      <c r="H138" s="217">
        <v>5</v>
      </c>
      <c r="I138" s="218"/>
      <c r="J138" s="219">
        <f>ROUND(I138*H138,2)</f>
        <v>0</v>
      </c>
      <c r="K138" s="215" t="s">
        <v>163</v>
      </c>
      <c r="L138" s="45"/>
      <c r="M138" s="220" t="s">
        <v>19</v>
      </c>
      <c r="N138" s="221" t="s">
        <v>43</v>
      </c>
      <c r="O138" s="85"/>
      <c r="P138" s="222">
        <f>O138*H138</f>
        <v>0</v>
      </c>
      <c r="Q138" s="222">
        <v>4E-05</v>
      </c>
      <c r="R138" s="222">
        <f>Q138*H138</f>
        <v>0.0002</v>
      </c>
      <c r="S138" s="222">
        <v>0</v>
      </c>
      <c r="T138" s="223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24" t="s">
        <v>219</v>
      </c>
      <c r="AT138" s="224" t="s">
        <v>159</v>
      </c>
      <c r="AU138" s="224" t="s">
        <v>81</v>
      </c>
      <c r="AY138" s="18" t="s">
        <v>156</v>
      </c>
      <c r="BE138" s="225">
        <f>IF(N138="základní",J138,0)</f>
        <v>0</v>
      </c>
      <c r="BF138" s="225">
        <f>IF(N138="snížená",J138,0)</f>
        <v>0</v>
      </c>
      <c r="BG138" s="225">
        <f>IF(N138="zákl. přenesená",J138,0)</f>
        <v>0</v>
      </c>
      <c r="BH138" s="225">
        <f>IF(N138="sníž. přenesená",J138,0)</f>
        <v>0</v>
      </c>
      <c r="BI138" s="225">
        <f>IF(N138="nulová",J138,0)</f>
        <v>0</v>
      </c>
      <c r="BJ138" s="18" t="s">
        <v>79</v>
      </c>
      <c r="BK138" s="225">
        <f>ROUND(I138*H138,2)</f>
        <v>0</v>
      </c>
      <c r="BL138" s="18" t="s">
        <v>219</v>
      </c>
      <c r="BM138" s="224" t="s">
        <v>1603</v>
      </c>
    </row>
    <row r="139" spans="1:65" s="2" customFormat="1" ht="55.5" customHeight="1">
      <c r="A139" s="39"/>
      <c r="B139" s="40"/>
      <c r="C139" s="213" t="s">
        <v>235</v>
      </c>
      <c r="D139" s="213" t="s">
        <v>159</v>
      </c>
      <c r="E139" s="214" t="s">
        <v>674</v>
      </c>
      <c r="F139" s="215" t="s">
        <v>675</v>
      </c>
      <c r="G139" s="216" t="s">
        <v>207</v>
      </c>
      <c r="H139" s="217">
        <v>19</v>
      </c>
      <c r="I139" s="218"/>
      <c r="J139" s="219">
        <f>ROUND(I139*H139,2)</f>
        <v>0</v>
      </c>
      <c r="K139" s="215" t="s">
        <v>163</v>
      </c>
      <c r="L139" s="45"/>
      <c r="M139" s="220" t="s">
        <v>19</v>
      </c>
      <c r="N139" s="221" t="s">
        <v>43</v>
      </c>
      <c r="O139" s="85"/>
      <c r="P139" s="222">
        <f>O139*H139</f>
        <v>0</v>
      </c>
      <c r="Q139" s="222">
        <v>4E-05</v>
      </c>
      <c r="R139" s="222">
        <f>Q139*H139</f>
        <v>0.00076</v>
      </c>
      <c r="S139" s="222">
        <v>0</v>
      </c>
      <c r="T139" s="223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24" t="s">
        <v>219</v>
      </c>
      <c r="AT139" s="224" t="s">
        <v>159</v>
      </c>
      <c r="AU139" s="224" t="s">
        <v>81</v>
      </c>
      <c r="AY139" s="18" t="s">
        <v>156</v>
      </c>
      <c r="BE139" s="225">
        <f>IF(N139="základní",J139,0)</f>
        <v>0</v>
      </c>
      <c r="BF139" s="225">
        <f>IF(N139="snížená",J139,0)</f>
        <v>0</v>
      </c>
      <c r="BG139" s="225">
        <f>IF(N139="zákl. přenesená",J139,0)</f>
        <v>0</v>
      </c>
      <c r="BH139" s="225">
        <f>IF(N139="sníž. přenesená",J139,0)</f>
        <v>0</v>
      </c>
      <c r="BI139" s="225">
        <f>IF(N139="nulová",J139,0)</f>
        <v>0</v>
      </c>
      <c r="BJ139" s="18" t="s">
        <v>79</v>
      </c>
      <c r="BK139" s="225">
        <f>ROUND(I139*H139,2)</f>
        <v>0</v>
      </c>
      <c r="BL139" s="18" t="s">
        <v>219</v>
      </c>
      <c r="BM139" s="224" t="s">
        <v>1604</v>
      </c>
    </row>
    <row r="140" spans="1:65" s="2" customFormat="1" ht="12">
      <c r="A140" s="39"/>
      <c r="B140" s="40"/>
      <c r="C140" s="213" t="s">
        <v>239</v>
      </c>
      <c r="D140" s="213" t="s">
        <v>159</v>
      </c>
      <c r="E140" s="214" t="s">
        <v>677</v>
      </c>
      <c r="F140" s="215" t="s">
        <v>678</v>
      </c>
      <c r="G140" s="216" t="s">
        <v>172</v>
      </c>
      <c r="H140" s="217">
        <v>10</v>
      </c>
      <c r="I140" s="218"/>
      <c r="J140" s="219">
        <f>ROUND(I140*H140,2)</f>
        <v>0</v>
      </c>
      <c r="K140" s="215" t="s">
        <v>163</v>
      </c>
      <c r="L140" s="45"/>
      <c r="M140" s="220" t="s">
        <v>19</v>
      </c>
      <c r="N140" s="221" t="s">
        <v>43</v>
      </c>
      <c r="O140" s="85"/>
      <c r="P140" s="222">
        <f>O140*H140</f>
        <v>0</v>
      </c>
      <c r="Q140" s="222">
        <v>0.00013</v>
      </c>
      <c r="R140" s="222">
        <f>Q140*H140</f>
        <v>0.0013</v>
      </c>
      <c r="S140" s="222">
        <v>0</v>
      </c>
      <c r="T140" s="223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24" t="s">
        <v>219</v>
      </c>
      <c r="AT140" s="224" t="s">
        <v>159</v>
      </c>
      <c r="AU140" s="224" t="s">
        <v>81</v>
      </c>
      <c r="AY140" s="18" t="s">
        <v>156</v>
      </c>
      <c r="BE140" s="225">
        <f>IF(N140="základní",J140,0)</f>
        <v>0</v>
      </c>
      <c r="BF140" s="225">
        <f>IF(N140="snížená",J140,0)</f>
        <v>0</v>
      </c>
      <c r="BG140" s="225">
        <f>IF(N140="zákl. přenesená",J140,0)</f>
        <v>0</v>
      </c>
      <c r="BH140" s="225">
        <f>IF(N140="sníž. přenesená",J140,0)</f>
        <v>0</v>
      </c>
      <c r="BI140" s="225">
        <f>IF(N140="nulová",J140,0)</f>
        <v>0</v>
      </c>
      <c r="BJ140" s="18" t="s">
        <v>79</v>
      </c>
      <c r="BK140" s="225">
        <f>ROUND(I140*H140,2)</f>
        <v>0</v>
      </c>
      <c r="BL140" s="18" t="s">
        <v>219</v>
      </c>
      <c r="BM140" s="224" t="s">
        <v>1605</v>
      </c>
    </row>
    <row r="141" spans="1:65" s="2" customFormat="1" ht="21.75" customHeight="1">
      <c r="A141" s="39"/>
      <c r="B141" s="40"/>
      <c r="C141" s="213" t="s">
        <v>7</v>
      </c>
      <c r="D141" s="213" t="s">
        <v>159</v>
      </c>
      <c r="E141" s="214" t="s">
        <v>680</v>
      </c>
      <c r="F141" s="215" t="s">
        <v>681</v>
      </c>
      <c r="G141" s="216" t="s">
        <v>172</v>
      </c>
      <c r="H141" s="217">
        <v>1</v>
      </c>
      <c r="I141" s="218"/>
      <c r="J141" s="219">
        <f>ROUND(I141*H141,2)</f>
        <v>0</v>
      </c>
      <c r="K141" s="215" t="s">
        <v>163</v>
      </c>
      <c r="L141" s="45"/>
      <c r="M141" s="220" t="s">
        <v>19</v>
      </c>
      <c r="N141" s="221" t="s">
        <v>43</v>
      </c>
      <c r="O141" s="85"/>
      <c r="P141" s="222">
        <f>O141*H141</f>
        <v>0</v>
      </c>
      <c r="Q141" s="222">
        <v>0.00095</v>
      </c>
      <c r="R141" s="222">
        <f>Q141*H141</f>
        <v>0.00095</v>
      </c>
      <c r="S141" s="222">
        <v>0</v>
      </c>
      <c r="T141" s="223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24" t="s">
        <v>219</v>
      </c>
      <c r="AT141" s="224" t="s">
        <v>159</v>
      </c>
      <c r="AU141" s="224" t="s">
        <v>81</v>
      </c>
      <c r="AY141" s="18" t="s">
        <v>156</v>
      </c>
      <c r="BE141" s="225">
        <f>IF(N141="základní",J141,0)</f>
        <v>0</v>
      </c>
      <c r="BF141" s="225">
        <f>IF(N141="snížená",J141,0)</f>
        <v>0</v>
      </c>
      <c r="BG141" s="225">
        <f>IF(N141="zákl. přenesená",J141,0)</f>
        <v>0</v>
      </c>
      <c r="BH141" s="225">
        <f>IF(N141="sníž. přenesená",J141,0)</f>
        <v>0</v>
      </c>
      <c r="BI141" s="225">
        <f>IF(N141="nulová",J141,0)</f>
        <v>0</v>
      </c>
      <c r="BJ141" s="18" t="s">
        <v>79</v>
      </c>
      <c r="BK141" s="225">
        <f>ROUND(I141*H141,2)</f>
        <v>0</v>
      </c>
      <c r="BL141" s="18" t="s">
        <v>219</v>
      </c>
      <c r="BM141" s="224" t="s">
        <v>1606</v>
      </c>
    </row>
    <row r="142" spans="1:65" s="2" customFormat="1" ht="44.25" customHeight="1">
      <c r="A142" s="39"/>
      <c r="B142" s="40"/>
      <c r="C142" s="213" t="s">
        <v>173</v>
      </c>
      <c r="D142" s="213" t="s">
        <v>159</v>
      </c>
      <c r="E142" s="214" t="s">
        <v>686</v>
      </c>
      <c r="F142" s="215" t="s">
        <v>687</v>
      </c>
      <c r="G142" s="216" t="s">
        <v>233</v>
      </c>
      <c r="H142" s="217">
        <v>0.016</v>
      </c>
      <c r="I142" s="218"/>
      <c r="J142" s="219">
        <f>ROUND(I142*H142,2)</f>
        <v>0</v>
      </c>
      <c r="K142" s="215" t="s">
        <v>163</v>
      </c>
      <c r="L142" s="45"/>
      <c r="M142" s="220" t="s">
        <v>19</v>
      </c>
      <c r="N142" s="221" t="s">
        <v>43</v>
      </c>
      <c r="O142" s="85"/>
      <c r="P142" s="222">
        <f>O142*H142</f>
        <v>0</v>
      </c>
      <c r="Q142" s="222">
        <v>0</v>
      </c>
      <c r="R142" s="222">
        <f>Q142*H142</f>
        <v>0</v>
      </c>
      <c r="S142" s="222">
        <v>0</v>
      </c>
      <c r="T142" s="223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24" t="s">
        <v>219</v>
      </c>
      <c r="AT142" s="224" t="s">
        <v>159</v>
      </c>
      <c r="AU142" s="224" t="s">
        <v>81</v>
      </c>
      <c r="AY142" s="18" t="s">
        <v>156</v>
      </c>
      <c r="BE142" s="225">
        <f>IF(N142="základní",J142,0)</f>
        <v>0</v>
      </c>
      <c r="BF142" s="225">
        <f>IF(N142="snížená",J142,0)</f>
        <v>0</v>
      </c>
      <c r="BG142" s="225">
        <f>IF(N142="zákl. přenesená",J142,0)</f>
        <v>0</v>
      </c>
      <c r="BH142" s="225">
        <f>IF(N142="sníž. přenesená",J142,0)</f>
        <v>0</v>
      </c>
      <c r="BI142" s="225">
        <f>IF(N142="nulová",J142,0)</f>
        <v>0</v>
      </c>
      <c r="BJ142" s="18" t="s">
        <v>79</v>
      </c>
      <c r="BK142" s="225">
        <f>ROUND(I142*H142,2)</f>
        <v>0</v>
      </c>
      <c r="BL142" s="18" t="s">
        <v>219</v>
      </c>
      <c r="BM142" s="224" t="s">
        <v>1607</v>
      </c>
    </row>
    <row r="143" spans="1:63" s="12" customFormat="1" ht="22.8" customHeight="1">
      <c r="A143" s="12"/>
      <c r="B143" s="197"/>
      <c r="C143" s="198"/>
      <c r="D143" s="199" t="s">
        <v>71</v>
      </c>
      <c r="E143" s="211" t="s">
        <v>257</v>
      </c>
      <c r="F143" s="211" t="s">
        <v>258</v>
      </c>
      <c r="G143" s="198"/>
      <c r="H143" s="198"/>
      <c r="I143" s="201"/>
      <c r="J143" s="212">
        <f>BK143</f>
        <v>0</v>
      </c>
      <c r="K143" s="198"/>
      <c r="L143" s="203"/>
      <c r="M143" s="204"/>
      <c r="N143" s="205"/>
      <c r="O143" s="205"/>
      <c r="P143" s="206">
        <f>SUM(P144:P146)</f>
        <v>0</v>
      </c>
      <c r="Q143" s="205"/>
      <c r="R143" s="206">
        <f>SUM(R144:R146)</f>
        <v>0.004</v>
      </c>
      <c r="S143" s="205"/>
      <c r="T143" s="207">
        <f>SUM(T144:T146)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208" t="s">
        <v>81</v>
      </c>
      <c r="AT143" s="209" t="s">
        <v>71</v>
      </c>
      <c r="AU143" s="209" t="s">
        <v>79</v>
      </c>
      <c r="AY143" s="208" t="s">
        <v>156</v>
      </c>
      <c r="BK143" s="210">
        <f>SUM(BK144:BK146)</f>
        <v>0</v>
      </c>
    </row>
    <row r="144" spans="1:65" s="2" customFormat="1" ht="12">
      <c r="A144" s="39"/>
      <c r="B144" s="40"/>
      <c r="C144" s="213" t="s">
        <v>251</v>
      </c>
      <c r="D144" s="213" t="s">
        <v>159</v>
      </c>
      <c r="E144" s="214" t="s">
        <v>706</v>
      </c>
      <c r="F144" s="215" t="s">
        <v>707</v>
      </c>
      <c r="G144" s="216" t="s">
        <v>226</v>
      </c>
      <c r="H144" s="217">
        <v>10</v>
      </c>
      <c r="I144" s="218"/>
      <c r="J144" s="219">
        <f>ROUND(I144*H144,2)</f>
        <v>0</v>
      </c>
      <c r="K144" s="215" t="s">
        <v>163</v>
      </c>
      <c r="L144" s="45"/>
      <c r="M144" s="220" t="s">
        <v>19</v>
      </c>
      <c r="N144" s="221" t="s">
        <v>43</v>
      </c>
      <c r="O144" s="85"/>
      <c r="P144" s="222">
        <f>O144*H144</f>
        <v>0</v>
      </c>
      <c r="Q144" s="222">
        <v>9E-05</v>
      </c>
      <c r="R144" s="222">
        <f>Q144*H144</f>
        <v>0.0009000000000000001</v>
      </c>
      <c r="S144" s="222">
        <v>0</v>
      </c>
      <c r="T144" s="223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24" t="s">
        <v>219</v>
      </c>
      <c r="AT144" s="224" t="s">
        <v>159</v>
      </c>
      <c r="AU144" s="224" t="s">
        <v>81</v>
      </c>
      <c r="AY144" s="18" t="s">
        <v>156</v>
      </c>
      <c r="BE144" s="225">
        <f>IF(N144="základní",J144,0)</f>
        <v>0</v>
      </c>
      <c r="BF144" s="225">
        <f>IF(N144="snížená",J144,0)</f>
        <v>0</v>
      </c>
      <c r="BG144" s="225">
        <f>IF(N144="zákl. přenesená",J144,0)</f>
        <v>0</v>
      </c>
      <c r="BH144" s="225">
        <f>IF(N144="sníž. přenesená",J144,0)</f>
        <v>0</v>
      </c>
      <c r="BI144" s="225">
        <f>IF(N144="nulová",J144,0)</f>
        <v>0</v>
      </c>
      <c r="BJ144" s="18" t="s">
        <v>79</v>
      </c>
      <c r="BK144" s="225">
        <f>ROUND(I144*H144,2)</f>
        <v>0</v>
      </c>
      <c r="BL144" s="18" t="s">
        <v>219</v>
      </c>
      <c r="BM144" s="224" t="s">
        <v>1608</v>
      </c>
    </row>
    <row r="145" spans="1:65" s="2" customFormat="1" ht="12">
      <c r="A145" s="39"/>
      <c r="B145" s="40"/>
      <c r="C145" s="265" t="s">
        <v>176</v>
      </c>
      <c r="D145" s="265" t="s">
        <v>709</v>
      </c>
      <c r="E145" s="266" t="s">
        <v>710</v>
      </c>
      <c r="F145" s="267" t="s">
        <v>711</v>
      </c>
      <c r="G145" s="268" t="s">
        <v>172</v>
      </c>
      <c r="H145" s="269">
        <v>10</v>
      </c>
      <c r="I145" s="270"/>
      <c r="J145" s="271">
        <f>ROUND(I145*H145,2)</f>
        <v>0</v>
      </c>
      <c r="K145" s="267" t="s">
        <v>163</v>
      </c>
      <c r="L145" s="272"/>
      <c r="M145" s="273" t="s">
        <v>19</v>
      </c>
      <c r="N145" s="274" t="s">
        <v>43</v>
      </c>
      <c r="O145" s="85"/>
      <c r="P145" s="222">
        <f>O145*H145</f>
        <v>0</v>
      </c>
      <c r="Q145" s="222">
        <v>0.00031</v>
      </c>
      <c r="R145" s="222">
        <f>Q145*H145</f>
        <v>0.0031</v>
      </c>
      <c r="S145" s="222">
        <v>0</v>
      </c>
      <c r="T145" s="223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24" t="s">
        <v>290</v>
      </c>
      <c r="AT145" s="224" t="s">
        <v>709</v>
      </c>
      <c r="AU145" s="224" t="s">
        <v>81</v>
      </c>
      <c r="AY145" s="18" t="s">
        <v>156</v>
      </c>
      <c r="BE145" s="225">
        <f>IF(N145="základní",J145,0)</f>
        <v>0</v>
      </c>
      <c r="BF145" s="225">
        <f>IF(N145="snížená",J145,0)</f>
        <v>0</v>
      </c>
      <c r="BG145" s="225">
        <f>IF(N145="zákl. přenesená",J145,0)</f>
        <v>0</v>
      </c>
      <c r="BH145" s="225">
        <f>IF(N145="sníž. přenesená",J145,0)</f>
        <v>0</v>
      </c>
      <c r="BI145" s="225">
        <f>IF(N145="nulová",J145,0)</f>
        <v>0</v>
      </c>
      <c r="BJ145" s="18" t="s">
        <v>79</v>
      </c>
      <c r="BK145" s="225">
        <f>ROUND(I145*H145,2)</f>
        <v>0</v>
      </c>
      <c r="BL145" s="18" t="s">
        <v>219</v>
      </c>
      <c r="BM145" s="224" t="s">
        <v>1609</v>
      </c>
    </row>
    <row r="146" spans="1:65" s="2" customFormat="1" ht="12">
      <c r="A146" s="39"/>
      <c r="B146" s="40"/>
      <c r="C146" s="213" t="s">
        <v>262</v>
      </c>
      <c r="D146" s="213" t="s">
        <v>159</v>
      </c>
      <c r="E146" s="214" t="s">
        <v>713</v>
      </c>
      <c r="F146" s="215" t="s">
        <v>714</v>
      </c>
      <c r="G146" s="216" t="s">
        <v>233</v>
      </c>
      <c r="H146" s="217">
        <v>0.004</v>
      </c>
      <c r="I146" s="218"/>
      <c r="J146" s="219">
        <f>ROUND(I146*H146,2)</f>
        <v>0</v>
      </c>
      <c r="K146" s="215" t="s">
        <v>163</v>
      </c>
      <c r="L146" s="45"/>
      <c r="M146" s="220" t="s">
        <v>19</v>
      </c>
      <c r="N146" s="221" t="s">
        <v>43</v>
      </c>
      <c r="O146" s="85"/>
      <c r="P146" s="222">
        <f>O146*H146</f>
        <v>0</v>
      </c>
      <c r="Q146" s="222">
        <v>0</v>
      </c>
      <c r="R146" s="222">
        <f>Q146*H146</f>
        <v>0</v>
      </c>
      <c r="S146" s="222">
        <v>0</v>
      </c>
      <c r="T146" s="223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24" t="s">
        <v>219</v>
      </c>
      <c r="AT146" s="224" t="s">
        <v>159</v>
      </c>
      <c r="AU146" s="224" t="s">
        <v>81</v>
      </c>
      <c r="AY146" s="18" t="s">
        <v>156</v>
      </c>
      <c r="BE146" s="225">
        <f>IF(N146="základní",J146,0)</f>
        <v>0</v>
      </c>
      <c r="BF146" s="225">
        <f>IF(N146="snížená",J146,0)</f>
        <v>0</v>
      </c>
      <c r="BG146" s="225">
        <f>IF(N146="zákl. přenesená",J146,0)</f>
        <v>0</v>
      </c>
      <c r="BH146" s="225">
        <f>IF(N146="sníž. přenesená",J146,0)</f>
        <v>0</v>
      </c>
      <c r="BI146" s="225">
        <f>IF(N146="nulová",J146,0)</f>
        <v>0</v>
      </c>
      <c r="BJ146" s="18" t="s">
        <v>79</v>
      </c>
      <c r="BK146" s="225">
        <f>ROUND(I146*H146,2)</f>
        <v>0</v>
      </c>
      <c r="BL146" s="18" t="s">
        <v>219</v>
      </c>
      <c r="BM146" s="224" t="s">
        <v>1610</v>
      </c>
    </row>
    <row r="147" spans="1:63" s="12" customFormat="1" ht="22.8" customHeight="1">
      <c r="A147" s="12"/>
      <c r="B147" s="197"/>
      <c r="C147" s="198"/>
      <c r="D147" s="199" t="s">
        <v>71</v>
      </c>
      <c r="E147" s="211" t="s">
        <v>448</v>
      </c>
      <c r="F147" s="211" t="s">
        <v>716</v>
      </c>
      <c r="G147" s="198"/>
      <c r="H147" s="198"/>
      <c r="I147" s="201"/>
      <c r="J147" s="212">
        <f>BK147</f>
        <v>0</v>
      </c>
      <c r="K147" s="198"/>
      <c r="L147" s="203"/>
      <c r="M147" s="204"/>
      <c r="N147" s="205"/>
      <c r="O147" s="205"/>
      <c r="P147" s="206">
        <f>SUM(P148:P178)</f>
        <v>0</v>
      </c>
      <c r="Q147" s="205"/>
      <c r="R147" s="206">
        <f>SUM(R148:R178)</f>
        <v>0.101785</v>
      </c>
      <c r="S147" s="205"/>
      <c r="T147" s="207">
        <f>SUM(T148:T178)</f>
        <v>0.0195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08" t="s">
        <v>81</v>
      </c>
      <c r="AT147" s="209" t="s">
        <v>71</v>
      </c>
      <c r="AU147" s="209" t="s">
        <v>79</v>
      </c>
      <c r="AY147" s="208" t="s">
        <v>156</v>
      </c>
      <c r="BK147" s="210">
        <f>SUM(BK148:BK178)</f>
        <v>0</v>
      </c>
    </row>
    <row r="148" spans="1:65" s="2" customFormat="1" ht="12">
      <c r="A148" s="39"/>
      <c r="B148" s="40"/>
      <c r="C148" s="213" t="s">
        <v>180</v>
      </c>
      <c r="D148" s="213" t="s">
        <v>159</v>
      </c>
      <c r="E148" s="214" t="s">
        <v>717</v>
      </c>
      <c r="F148" s="215" t="s">
        <v>718</v>
      </c>
      <c r="G148" s="216" t="s">
        <v>207</v>
      </c>
      <c r="H148" s="217">
        <v>20</v>
      </c>
      <c r="I148" s="218"/>
      <c r="J148" s="219">
        <f>ROUND(I148*H148,2)</f>
        <v>0</v>
      </c>
      <c r="K148" s="215" t="s">
        <v>163</v>
      </c>
      <c r="L148" s="45"/>
      <c r="M148" s="220" t="s">
        <v>19</v>
      </c>
      <c r="N148" s="221" t="s">
        <v>43</v>
      </c>
      <c r="O148" s="85"/>
      <c r="P148" s="222">
        <f>O148*H148</f>
        <v>0</v>
      </c>
      <c r="Q148" s="222">
        <v>0</v>
      </c>
      <c r="R148" s="222">
        <f>Q148*H148</f>
        <v>0</v>
      </c>
      <c r="S148" s="222">
        <v>0</v>
      </c>
      <c r="T148" s="223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24" t="s">
        <v>219</v>
      </c>
      <c r="AT148" s="224" t="s">
        <v>159</v>
      </c>
      <c r="AU148" s="224" t="s">
        <v>81</v>
      </c>
      <c r="AY148" s="18" t="s">
        <v>156</v>
      </c>
      <c r="BE148" s="225">
        <f>IF(N148="základní",J148,0)</f>
        <v>0</v>
      </c>
      <c r="BF148" s="225">
        <f>IF(N148="snížená",J148,0)</f>
        <v>0</v>
      </c>
      <c r="BG148" s="225">
        <f>IF(N148="zákl. přenesená",J148,0)</f>
        <v>0</v>
      </c>
      <c r="BH148" s="225">
        <f>IF(N148="sníž. přenesená",J148,0)</f>
        <v>0</v>
      </c>
      <c r="BI148" s="225">
        <f>IF(N148="nulová",J148,0)</f>
        <v>0</v>
      </c>
      <c r="BJ148" s="18" t="s">
        <v>79</v>
      </c>
      <c r="BK148" s="225">
        <f>ROUND(I148*H148,2)</f>
        <v>0</v>
      </c>
      <c r="BL148" s="18" t="s">
        <v>219</v>
      </c>
      <c r="BM148" s="224" t="s">
        <v>1611</v>
      </c>
    </row>
    <row r="149" spans="1:65" s="2" customFormat="1" ht="16.5" customHeight="1">
      <c r="A149" s="39"/>
      <c r="B149" s="40"/>
      <c r="C149" s="265" t="s">
        <v>269</v>
      </c>
      <c r="D149" s="265" t="s">
        <v>709</v>
      </c>
      <c r="E149" s="266" t="s">
        <v>720</v>
      </c>
      <c r="F149" s="267" t="s">
        <v>721</v>
      </c>
      <c r="G149" s="268" t="s">
        <v>207</v>
      </c>
      <c r="H149" s="269">
        <v>21</v>
      </c>
      <c r="I149" s="270"/>
      <c r="J149" s="271">
        <f>ROUND(I149*H149,2)</f>
        <v>0</v>
      </c>
      <c r="K149" s="267" t="s">
        <v>19</v>
      </c>
      <c r="L149" s="272"/>
      <c r="M149" s="273" t="s">
        <v>19</v>
      </c>
      <c r="N149" s="274" t="s">
        <v>43</v>
      </c>
      <c r="O149" s="85"/>
      <c r="P149" s="222">
        <f>O149*H149</f>
        <v>0</v>
      </c>
      <c r="Q149" s="222">
        <v>0.00018</v>
      </c>
      <c r="R149" s="222">
        <f>Q149*H149</f>
        <v>0.0037800000000000004</v>
      </c>
      <c r="S149" s="222">
        <v>0</v>
      </c>
      <c r="T149" s="223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24" t="s">
        <v>290</v>
      </c>
      <c r="AT149" s="224" t="s">
        <v>709</v>
      </c>
      <c r="AU149" s="224" t="s">
        <v>81</v>
      </c>
      <c r="AY149" s="18" t="s">
        <v>156</v>
      </c>
      <c r="BE149" s="225">
        <f>IF(N149="základní",J149,0)</f>
        <v>0</v>
      </c>
      <c r="BF149" s="225">
        <f>IF(N149="snížená",J149,0)</f>
        <v>0</v>
      </c>
      <c r="BG149" s="225">
        <f>IF(N149="zákl. přenesená",J149,0)</f>
        <v>0</v>
      </c>
      <c r="BH149" s="225">
        <f>IF(N149="sníž. přenesená",J149,0)</f>
        <v>0</v>
      </c>
      <c r="BI149" s="225">
        <f>IF(N149="nulová",J149,0)</f>
        <v>0</v>
      </c>
      <c r="BJ149" s="18" t="s">
        <v>79</v>
      </c>
      <c r="BK149" s="225">
        <f>ROUND(I149*H149,2)</f>
        <v>0</v>
      </c>
      <c r="BL149" s="18" t="s">
        <v>219</v>
      </c>
      <c r="BM149" s="224" t="s">
        <v>1612</v>
      </c>
    </row>
    <row r="150" spans="1:51" s="14" customFormat="1" ht="12">
      <c r="A150" s="14"/>
      <c r="B150" s="243"/>
      <c r="C150" s="244"/>
      <c r="D150" s="234" t="s">
        <v>599</v>
      </c>
      <c r="E150" s="244"/>
      <c r="F150" s="246" t="s">
        <v>1613</v>
      </c>
      <c r="G150" s="244"/>
      <c r="H150" s="247">
        <v>21</v>
      </c>
      <c r="I150" s="248"/>
      <c r="J150" s="244"/>
      <c r="K150" s="244"/>
      <c r="L150" s="249"/>
      <c r="M150" s="250"/>
      <c r="N150" s="251"/>
      <c r="O150" s="251"/>
      <c r="P150" s="251"/>
      <c r="Q150" s="251"/>
      <c r="R150" s="251"/>
      <c r="S150" s="251"/>
      <c r="T150" s="252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53" t="s">
        <v>599</v>
      </c>
      <c r="AU150" s="253" t="s">
        <v>81</v>
      </c>
      <c r="AV150" s="14" t="s">
        <v>81</v>
      </c>
      <c r="AW150" s="14" t="s">
        <v>4</v>
      </c>
      <c r="AX150" s="14" t="s">
        <v>79</v>
      </c>
      <c r="AY150" s="253" t="s">
        <v>156</v>
      </c>
    </row>
    <row r="151" spans="1:65" s="2" customFormat="1" ht="12">
      <c r="A151" s="39"/>
      <c r="B151" s="40"/>
      <c r="C151" s="213" t="s">
        <v>183</v>
      </c>
      <c r="D151" s="213" t="s">
        <v>159</v>
      </c>
      <c r="E151" s="214" t="s">
        <v>724</v>
      </c>
      <c r="F151" s="215" t="s">
        <v>725</v>
      </c>
      <c r="G151" s="216" t="s">
        <v>172</v>
      </c>
      <c r="H151" s="217">
        <v>1</v>
      </c>
      <c r="I151" s="218"/>
      <c r="J151" s="219">
        <f>ROUND(I151*H151,2)</f>
        <v>0</v>
      </c>
      <c r="K151" s="215" t="s">
        <v>163</v>
      </c>
      <c r="L151" s="45"/>
      <c r="M151" s="220" t="s">
        <v>19</v>
      </c>
      <c r="N151" s="221" t="s">
        <v>43</v>
      </c>
      <c r="O151" s="85"/>
      <c r="P151" s="222">
        <f>O151*H151</f>
        <v>0</v>
      </c>
      <c r="Q151" s="222">
        <v>0</v>
      </c>
      <c r="R151" s="222">
        <f>Q151*H151</f>
        <v>0</v>
      </c>
      <c r="S151" s="222">
        <v>0</v>
      </c>
      <c r="T151" s="223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24" t="s">
        <v>219</v>
      </c>
      <c r="AT151" s="224" t="s">
        <v>159</v>
      </c>
      <c r="AU151" s="224" t="s">
        <v>81</v>
      </c>
      <c r="AY151" s="18" t="s">
        <v>156</v>
      </c>
      <c r="BE151" s="225">
        <f>IF(N151="základní",J151,0)</f>
        <v>0</v>
      </c>
      <c r="BF151" s="225">
        <f>IF(N151="snížená",J151,0)</f>
        <v>0</v>
      </c>
      <c r="BG151" s="225">
        <f>IF(N151="zákl. přenesená",J151,0)</f>
        <v>0</v>
      </c>
      <c r="BH151" s="225">
        <f>IF(N151="sníž. přenesená",J151,0)</f>
        <v>0</v>
      </c>
      <c r="BI151" s="225">
        <f>IF(N151="nulová",J151,0)</f>
        <v>0</v>
      </c>
      <c r="BJ151" s="18" t="s">
        <v>79</v>
      </c>
      <c r="BK151" s="225">
        <f>ROUND(I151*H151,2)</f>
        <v>0</v>
      </c>
      <c r="BL151" s="18" t="s">
        <v>219</v>
      </c>
      <c r="BM151" s="224" t="s">
        <v>1614</v>
      </c>
    </row>
    <row r="152" spans="1:65" s="2" customFormat="1" ht="12">
      <c r="A152" s="39"/>
      <c r="B152" s="40"/>
      <c r="C152" s="265" t="s">
        <v>278</v>
      </c>
      <c r="D152" s="265" t="s">
        <v>709</v>
      </c>
      <c r="E152" s="266" t="s">
        <v>727</v>
      </c>
      <c r="F152" s="267" t="s">
        <v>728</v>
      </c>
      <c r="G152" s="268" t="s">
        <v>172</v>
      </c>
      <c r="H152" s="269">
        <v>1</v>
      </c>
      <c r="I152" s="270"/>
      <c r="J152" s="271">
        <f>ROUND(I152*H152,2)</f>
        <v>0</v>
      </c>
      <c r="K152" s="267" t="s">
        <v>729</v>
      </c>
      <c r="L152" s="272"/>
      <c r="M152" s="273" t="s">
        <v>19</v>
      </c>
      <c r="N152" s="274" t="s">
        <v>43</v>
      </c>
      <c r="O152" s="85"/>
      <c r="P152" s="222">
        <f>O152*H152</f>
        <v>0</v>
      </c>
      <c r="Q152" s="222">
        <v>4E-05</v>
      </c>
      <c r="R152" s="222">
        <f>Q152*H152</f>
        <v>4E-05</v>
      </c>
      <c r="S152" s="222">
        <v>0</v>
      </c>
      <c r="T152" s="223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24" t="s">
        <v>290</v>
      </c>
      <c r="AT152" s="224" t="s">
        <v>709</v>
      </c>
      <c r="AU152" s="224" t="s">
        <v>81</v>
      </c>
      <c r="AY152" s="18" t="s">
        <v>156</v>
      </c>
      <c r="BE152" s="225">
        <f>IF(N152="základní",J152,0)</f>
        <v>0</v>
      </c>
      <c r="BF152" s="225">
        <f>IF(N152="snížená",J152,0)</f>
        <v>0</v>
      </c>
      <c r="BG152" s="225">
        <f>IF(N152="zákl. přenesená",J152,0)</f>
        <v>0</v>
      </c>
      <c r="BH152" s="225">
        <f>IF(N152="sníž. přenesená",J152,0)</f>
        <v>0</v>
      </c>
      <c r="BI152" s="225">
        <f>IF(N152="nulová",J152,0)</f>
        <v>0</v>
      </c>
      <c r="BJ152" s="18" t="s">
        <v>79</v>
      </c>
      <c r="BK152" s="225">
        <f>ROUND(I152*H152,2)</f>
        <v>0</v>
      </c>
      <c r="BL152" s="18" t="s">
        <v>219</v>
      </c>
      <c r="BM152" s="224" t="s">
        <v>1615</v>
      </c>
    </row>
    <row r="153" spans="1:65" s="2" customFormat="1" ht="44.25" customHeight="1">
      <c r="A153" s="39"/>
      <c r="B153" s="40"/>
      <c r="C153" s="213" t="s">
        <v>282</v>
      </c>
      <c r="D153" s="213" t="s">
        <v>159</v>
      </c>
      <c r="E153" s="214" t="s">
        <v>525</v>
      </c>
      <c r="F153" s="215" t="s">
        <v>526</v>
      </c>
      <c r="G153" s="216" t="s">
        <v>172</v>
      </c>
      <c r="H153" s="217">
        <v>1</v>
      </c>
      <c r="I153" s="218"/>
      <c r="J153" s="219">
        <f>ROUND(I153*H153,2)</f>
        <v>0</v>
      </c>
      <c r="K153" s="215" t="s">
        <v>163</v>
      </c>
      <c r="L153" s="45"/>
      <c r="M153" s="220" t="s">
        <v>19</v>
      </c>
      <c r="N153" s="221" t="s">
        <v>43</v>
      </c>
      <c r="O153" s="85"/>
      <c r="P153" s="222">
        <f>O153*H153</f>
        <v>0</v>
      </c>
      <c r="Q153" s="222">
        <v>0</v>
      </c>
      <c r="R153" s="222">
        <f>Q153*H153</f>
        <v>0</v>
      </c>
      <c r="S153" s="222">
        <v>0</v>
      </c>
      <c r="T153" s="223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24" t="s">
        <v>219</v>
      </c>
      <c r="AT153" s="224" t="s">
        <v>159</v>
      </c>
      <c r="AU153" s="224" t="s">
        <v>81</v>
      </c>
      <c r="AY153" s="18" t="s">
        <v>156</v>
      </c>
      <c r="BE153" s="225">
        <f>IF(N153="základní",J153,0)</f>
        <v>0</v>
      </c>
      <c r="BF153" s="225">
        <f>IF(N153="snížená",J153,0)</f>
        <v>0</v>
      </c>
      <c r="BG153" s="225">
        <f>IF(N153="zákl. přenesená",J153,0)</f>
        <v>0</v>
      </c>
      <c r="BH153" s="225">
        <f>IF(N153="sníž. přenesená",J153,0)</f>
        <v>0</v>
      </c>
      <c r="BI153" s="225">
        <f>IF(N153="nulová",J153,0)</f>
        <v>0</v>
      </c>
      <c r="BJ153" s="18" t="s">
        <v>79</v>
      </c>
      <c r="BK153" s="225">
        <f>ROUND(I153*H153,2)</f>
        <v>0</v>
      </c>
      <c r="BL153" s="18" t="s">
        <v>219</v>
      </c>
      <c r="BM153" s="224" t="s">
        <v>1616</v>
      </c>
    </row>
    <row r="154" spans="1:65" s="2" customFormat="1" ht="12">
      <c r="A154" s="39"/>
      <c r="B154" s="40"/>
      <c r="C154" s="265" t="s">
        <v>286</v>
      </c>
      <c r="D154" s="265" t="s">
        <v>709</v>
      </c>
      <c r="E154" s="266" t="s">
        <v>732</v>
      </c>
      <c r="F154" s="267" t="s">
        <v>733</v>
      </c>
      <c r="G154" s="268" t="s">
        <v>172</v>
      </c>
      <c r="H154" s="269">
        <v>1</v>
      </c>
      <c r="I154" s="270"/>
      <c r="J154" s="271">
        <f>ROUND(I154*H154,2)</f>
        <v>0</v>
      </c>
      <c r="K154" s="267" t="s">
        <v>729</v>
      </c>
      <c r="L154" s="272"/>
      <c r="M154" s="273" t="s">
        <v>19</v>
      </c>
      <c r="N154" s="274" t="s">
        <v>43</v>
      </c>
      <c r="O154" s="85"/>
      <c r="P154" s="222">
        <f>O154*H154</f>
        <v>0</v>
      </c>
      <c r="Q154" s="222">
        <v>5E-05</v>
      </c>
      <c r="R154" s="222">
        <f>Q154*H154</f>
        <v>5E-05</v>
      </c>
      <c r="S154" s="222">
        <v>0</v>
      </c>
      <c r="T154" s="223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24" t="s">
        <v>290</v>
      </c>
      <c r="AT154" s="224" t="s">
        <v>709</v>
      </c>
      <c r="AU154" s="224" t="s">
        <v>81</v>
      </c>
      <c r="AY154" s="18" t="s">
        <v>156</v>
      </c>
      <c r="BE154" s="225">
        <f>IF(N154="základní",J154,0)</f>
        <v>0</v>
      </c>
      <c r="BF154" s="225">
        <f>IF(N154="snížená",J154,0)</f>
        <v>0</v>
      </c>
      <c r="BG154" s="225">
        <f>IF(N154="zákl. přenesená",J154,0)</f>
        <v>0</v>
      </c>
      <c r="BH154" s="225">
        <f>IF(N154="sníž. přenesená",J154,0)</f>
        <v>0</v>
      </c>
      <c r="BI154" s="225">
        <f>IF(N154="nulová",J154,0)</f>
        <v>0</v>
      </c>
      <c r="BJ154" s="18" t="s">
        <v>79</v>
      </c>
      <c r="BK154" s="225">
        <f>ROUND(I154*H154,2)</f>
        <v>0</v>
      </c>
      <c r="BL154" s="18" t="s">
        <v>219</v>
      </c>
      <c r="BM154" s="224" t="s">
        <v>1617</v>
      </c>
    </row>
    <row r="155" spans="1:65" s="2" customFormat="1" ht="12">
      <c r="A155" s="39"/>
      <c r="B155" s="40"/>
      <c r="C155" s="213" t="s">
        <v>290</v>
      </c>
      <c r="D155" s="213" t="s">
        <v>159</v>
      </c>
      <c r="E155" s="214" t="s">
        <v>735</v>
      </c>
      <c r="F155" s="215" t="s">
        <v>736</v>
      </c>
      <c r="G155" s="216" t="s">
        <v>207</v>
      </c>
      <c r="H155" s="217">
        <v>10</v>
      </c>
      <c r="I155" s="218"/>
      <c r="J155" s="219">
        <f>ROUND(I155*H155,2)</f>
        <v>0</v>
      </c>
      <c r="K155" s="215" t="s">
        <v>163</v>
      </c>
      <c r="L155" s="45"/>
      <c r="M155" s="220" t="s">
        <v>19</v>
      </c>
      <c r="N155" s="221" t="s">
        <v>43</v>
      </c>
      <c r="O155" s="85"/>
      <c r="P155" s="222">
        <f>O155*H155</f>
        <v>0</v>
      </c>
      <c r="Q155" s="222">
        <v>0</v>
      </c>
      <c r="R155" s="222">
        <f>Q155*H155</f>
        <v>0</v>
      </c>
      <c r="S155" s="222">
        <v>0</v>
      </c>
      <c r="T155" s="223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24" t="s">
        <v>219</v>
      </c>
      <c r="AT155" s="224" t="s">
        <v>159</v>
      </c>
      <c r="AU155" s="224" t="s">
        <v>81</v>
      </c>
      <c r="AY155" s="18" t="s">
        <v>156</v>
      </c>
      <c r="BE155" s="225">
        <f>IF(N155="základní",J155,0)</f>
        <v>0</v>
      </c>
      <c r="BF155" s="225">
        <f>IF(N155="snížená",J155,0)</f>
        <v>0</v>
      </c>
      <c r="BG155" s="225">
        <f>IF(N155="zákl. přenesená",J155,0)</f>
        <v>0</v>
      </c>
      <c r="BH155" s="225">
        <f>IF(N155="sníž. přenesená",J155,0)</f>
        <v>0</v>
      </c>
      <c r="BI155" s="225">
        <f>IF(N155="nulová",J155,0)</f>
        <v>0</v>
      </c>
      <c r="BJ155" s="18" t="s">
        <v>79</v>
      </c>
      <c r="BK155" s="225">
        <f>ROUND(I155*H155,2)</f>
        <v>0</v>
      </c>
      <c r="BL155" s="18" t="s">
        <v>219</v>
      </c>
      <c r="BM155" s="224" t="s">
        <v>1618</v>
      </c>
    </row>
    <row r="156" spans="1:65" s="2" customFormat="1" ht="12">
      <c r="A156" s="39"/>
      <c r="B156" s="40"/>
      <c r="C156" s="265" t="s">
        <v>294</v>
      </c>
      <c r="D156" s="265" t="s">
        <v>709</v>
      </c>
      <c r="E156" s="266" t="s">
        <v>738</v>
      </c>
      <c r="F156" s="267" t="s">
        <v>739</v>
      </c>
      <c r="G156" s="268" t="s">
        <v>207</v>
      </c>
      <c r="H156" s="269">
        <v>11.5</v>
      </c>
      <c r="I156" s="270"/>
      <c r="J156" s="271">
        <f>ROUND(I156*H156,2)</f>
        <v>0</v>
      </c>
      <c r="K156" s="267" t="s">
        <v>729</v>
      </c>
      <c r="L156" s="272"/>
      <c r="M156" s="273" t="s">
        <v>19</v>
      </c>
      <c r="N156" s="274" t="s">
        <v>43</v>
      </c>
      <c r="O156" s="85"/>
      <c r="P156" s="222">
        <f>O156*H156</f>
        <v>0</v>
      </c>
      <c r="Q156" s="222">
        <v>0.00017</v>
      </c>
      <c r="R156" s="222">
        <f>Q156*H156</f>
        <v>0.001955</v>
      </c>
      <c r="S156" s="222">
        <v>0</v>
      </c>
      <c r="T156" s="223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24" t="s">
        <v>290</v>
      </c>
      <c r="AT156" s="224" t="s">
        <v>709</v>
      </c>
      <c r="AU156" s="224" t="s">
        <v>81</v>
      </c>
      <c r="AY156" s="18" t="s">
        <v>156</v>
      </c>
      <c r="BE156" s="225">
        <f>IF(N156="základní",J156,0)</f>
        <v>0</v>
      </c>
      <c r="BF156" s="225">
        <f>IF(N156="snížená",J156,0)</f>
        <v>0</v>
      </c>
      <c r="BG156" s="225">
        <f>IF(N156="zákl. přenesená",J156,0)</f>
        <v>0</v>
      </c>
      <c r="BH156" s="225">
        <f>IF(N156="sníž. přenesená",J156,0)</f>
        <v>0</v>
      </c>
      <c r="BI156" s="225">
        <f>IF(N156="nulová",J156,0)</f>
        <v>0</v>
      </c>
      <c r="BJ156" s="18" t="s">
        <v>79</v>
      </c>
      <c r="BK156" s="225">
        <f>ROUND(I156*H156,2)</f>
        <v>0</v>
      </c>
      <c r="BL156" s="18" t="s">
        <v>219</v>
      </c>
      <c r="BM156" s="224" t="s">
        <v>1619</v>
      </c>
    </row>
    <row r="157" spans="1:51" s="14" customFormat="1" ht="12">
      <c r="A157" s="14"/>
      <c r="B157" s="243"/>
      <c r="C157" s="244"/>
      <c r="D157" s="234" t="s">
        <v>599</v>
      </c>
      <c r="E157" s="244"/>
      <c r="F157" s="246" t="s">
        <v>1097</v>
      </c>
      <c r="G157" s="244"/>
      <c r="H157" s="247">
        <v>11.5</v>
      </c>
      <c r="I157" s="248"/>
      <c r="J157" s="244"/>
      <c r="K157" s="244"/>
      <c r="L157" s="249"/>
      <c r="M157" s="250"/>
      <c r="N157" s="251"/>
      <c r="O157" s="251"/>
      <c r="P157" s="251"/>
      <c r="Q157" s="251"/>
      <c r="R157" s="251"/>
      <c r="S157" s="251"/>
      <c r="T157" s="252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53" t="s">
        <v>599</v>
      </c>
      <c r="AU157" s="253" t="s">
        <v>81</v>
      </c>
      <c r="AV157" s="14" t="s">
        <v>81</v>
      </c>
      <c r="AW157" s="14" t="s">
        <v>4</v>
      </c>
      <c r="AX157" s="14" t="s">
        <v>79</v>
      </c>
      <c r="AY157" s="253" t="s">
        <v>156</v>
      </c>
    </row>
    <row r="158" spans="1:65" s="2" customFormat="1" ht="12">
      <c r="A158" s="39"/>
      <c r="B158" s="40"/>
      <c r="C158" s="213" t="s">
        <v>298</v>
      </c>
      <c r="D158" s="213" t="s">
        <v>159</v>
      </c>
      <c r="E158" s="214" t="s">
        <v>742</v>
      </c>
      <c r="F158" s="215" t="s">
        <v>743</v>
      </c>
      <c r="G158" s="216" t="s">
        <v>207</v>
      </c>
      <c r="H158" s="217">
        <v>50</v>
      </c>
      <c r="I158" s="218"/>
      <c r="J158" s="219">
        <f>ROUND(I158*H158,2)</f>
        <v>0</v>
      </c>
      <c r="K158" s="215" t="s">
        <v>163</v>
      </c>
      <c r="L158" s="45"/>
      <c r="M158" s="220" t="s">
        <v>19</v>
      </c>
      <c r="N158" s="221" t="s">
        <v>43</v>
      </c>
      <c r="O158" s="85"/>
      <c r="P158" s="222">
        <f>O158*H158</f>
        <v>0</v>
      </c>
      <c r="Q158" s="222">
        <v>0</v>
      </c>
      <c r="R158" s="222">
        <f>Q158*H158</f>
        <v>0</v>
      </c>
      <c r="S158" s="222">
        <v>0</v>
      </c>
      <c r="T158" s="223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24" t="s">
        <v>219</v>
      </c>
      <c r="AT158" s="224" t="s">
        <v>159</v>
      </c>
      <c r="AU158" s="224" t="s">
        <v>81</v>
      </c>
      <c r="AY158" s="18" t="s">
        <v>156</v>
      </c>
      <c r="BE158" s="225">
        <f>IF(N158="základní",J158,0)</f>
        <v>0</v>
      </c>
      <c r="BF158" s="225">
        <f>IF(N158="snížená",J158,0)</f>
        <v>0</v>
      </c>
      <c r="BG158" s="225">
        <f>IF(N158="zákl. přenesená",J158,0)</f>
        <v>0</v>
      </c>
      <c r="BH158" s="225">
        <f>IF(N158="sníž. přenesená",J158,0)</f>
        <v>0</v>
      </c>
      <c r="BI158" s="225">
        <f>IF(N158="nulová",J158,0)</f>
        <v>0</v>
      </c>
      <c r="BJ158" s="18" t="s">
        <v>79</v>
      </c>
      <c r="BK158" s="225">
        <f>ROUND(I158*H158,2)</f>
        <v>0</v>
      </c>
      <c r="BL158" s="18" t="s">
        <v>219</v>
      </c>
      <c r="BM158" s="224" t="s">
        <v>1620</v>
      </c>
    </row>
    <row r="159" spans="1:65" s="2" customFormat="1" ht="16.5" customHeight="1">
      <c r="A159" s="39"/>
      <c r="B159" s="40"/>
      <c r="C159" s="265" t="s">
        <v>302</v>
      </c>
      <c r="D159" s="265" t="s">
        <v>709</v>
      </c>
      <c r="E159" s="266" t="s">
        <v>745</v>
      </c>
      <c r="F159" s="267" t="s">
        <v>746</v>
      </c>
      <c r="G159" s="268" t="s">
        <v>207</v>
      </c>
      <c r="H159" s="269">
        <v>57.5</v>
      </c>
      <c r="I159" s="270"/>
      <c r="J159" s="271">
        <f>ROUND(I159*H159,2)</f>
        <v>0</v>
      </c>
      <c r="K159" s="267" t="s">
        <v>163</v>
      </c>
      <c r="L159" s="272"/>
      <c r="M159" s="273" t="s">
        <v>19</v>
      </c>
      <c r="N159" s="274" t="s">
        <v>43</v>
      </c>
      <c r="O159" s="85"/>
      <c r="P159" s="222">
        <f>O159*H159</f>
        <v>0</v>
      </c>
      <c r="Q159" s="222">
        <v>0.00012</v>
      </c>
      <c r="R159" s="222">
        <f>Q159*H159</f>
        <v>0.0069</v>
      </c>
      <c r="S159" s="222">
        <v>0</v>
      </c>
      <c r="T159" s="223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24" t="s">
        <v>290</v>
      </c>
      <c r="AT159" s="224" t="s">
        <v>709</v>
      </c>
      <c r="AU159" s="224" t="s">
        <v>81</v>
      </c>
      <c r="AY159" s="18" t="s">
        <v>156</v>
      </c>
      <c r="BE159" s="225">
        <f>IF(N159="základní",J159,0)</f>
        <v>0</v>
      </c>
      <c r="BF159" s="225">
        <f>IF(N159="snížená",J159,0)</f>
        <v>0</v>
      </c>
      <c r="BG159" s="225">
        <f>IF(N159="zákl. přenesená",J159,0)</f>
        <v>0</v>
      </c>
      <c r="BH159" s="225">
        <f>IF(N159="sníž. přenesená",J159,0)</f>
        <v>0</v>
      </c>
      <c r="BI159" s="225">
        <f>IF(N159="nulová",J159,0)</f>
        <v>0</v>
      </c>
      <c r="BJ159" s="18" t="s">
        <v>79</v>
      </c>
      <c r="BK159" s="225">
        <f>ROUND(I159*H159,2)</f>
        <v>0</v>
      </c>
      <c r="BL159" s="18" t="s">
        <v>219</v>
      </c>
      <c r="BM159" s="224" t="s">
        <v>1621</v>
      </c>
    </row>
    <row r="160" spans="1:51" s="14" customFormat="1" ht="12">
      <c r="A160" s="14"/>
      <c r="B160" s="243"/>
      <c r="C160" s="244"/>
      <c r="D160" s="234" t="s">
        <v>599</v>
      </c>
      <c r="E160" s="244"/>
      <c r="F160" s="246" t="s">
        <v>748</v>
      </c>
      <c r="G160" s="244"/>
      <c r="H160" s="247">
        <v>57.5</v>
      </c>
      <c r="I160" s="248"/>
      <c r="J160" s="244"/>
      <c r="K160" s="244"/>
      <c r="L160" s="249"/>
      <c r="M160" s="250"/>
      <c r="N160" s="251"/>
      <c r="O160" s="251"/>
      <c r="P160" s="251"/>
      <c r="Q160" s="251"/>
      <c r="R160" s="251"/>
      <c r="S160" s="251"/>
      <c r="T160" s="252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53" t="s">
        <v>599</v>
      </c>
      <c r="AU160" s="253" t="s">
        <v>81</v>
      </c>
      <c r="AV160" s="14" t="s">
        <v>81</v>
      </c>
      <c r="AW160" s="14" t="s">
        <v>4</v>
      </c>
      <c r="AX160" s="14" t="s">
        <v>79</v>
      </c>
      <c r="AY160" s="253" t="s">
        <v>156</v>
      </c>
    </row>
    <row r="161" spans="1:65" s="2" customFormat="1" ht="12">
      <c r="A161" s="39"/>
      <c r="B161" s="40"/>
      <c r="C161" s="213" t="s">
        <v>306</v>
      </c>
      <c r="D161" s="213" t="s">
        <v>159</v>
      </c>
      <c r="E161" s="214" t="s">
        <v>756</v>
      </c>
      <c r="F161" s="215" t="s">
        <v>757</v>
      </c>
      <c r="G161" s="216" t="s">
        <v>207</v>
      </c>
      <c r="H161" s="217">
        <v>20</v>
      </c>
      <c r="I161" s="218"/>
      <c r="J161" s="219">
        <f>ROUND(I161*H161,2)</f>
        <v>0</v>
      </c>
      <c r="K161" s="215" t="s">
        <v>163</v>
      </c>
      <c r="L161" s="45"/>
      <c r="M161" s="220" t="s">
        <v>19</v>
      </c>
      <c r="N161" s="221" t="s">
        <v>43</v>
      </c>
      <c r="O161" s="85"/>
      <c r="P161" s="222">
        <f>O161*H161</f>
        <v>0</v>
      </c>
      <c r="Q161" s="222">
        <v>0</v>
      </c>
      <c r="R161" s="222">
        <f>Q161*H161</f>
        <v>0</v>
      </c>
      <c r="S161" s="222">
        <v>0</v>
      </c>
      <c r="T161" s="223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24" t="s">
        <v>219</v>
      </c>
      <c r="AT161" s="224" t="s">
        <v>159</v>
      </c>
      <c r="AU161" s="224" t="s">
        <v>81</v>
      </c>
      <c r="AY161" s="18" t="s">
        <v>156</v>
      </c>
      <c r="BE161" s="225">
        <f>IF(N161="základní",J161,0)</f>
        <v>0</v>
      </c>
      <c r="BF161" s="225">
        <f>IF(N161="snížená",J161,0)</f>
        <v>0</v>
      </c>
      <c r="BG161" s="225">
        <f>IF(N161="zákl. přenesená",J161,0)</f>
        <v>0</v>
      </c>
      <c r="BH161" s="225">
        <f>IF(N161="sníž. přenesená",J161,0)</f>
        <v>0</v>
      </c>
      <c r="BI161" s="225">
        <f>IF(N161="nulová",J161,0)</f>
        <v>0</v>
      </c>
      <c r="BJ161" s="18" t="s">
        <v>79</v>
      </c>
      <c r="BK161" s="225">
        <f>ROUND(I161*H161,2)</f>
        <v>0</v>
      </c>
      <c r="BL161" s="18" t="s">
        <v>219</v>
      </c>
      <c r="BM161" s="224" t="s">
        <v>1622</v>
      </c>
    </row>
    <row r="162" spans="1:65" s="2" customFormat="1" ht="16.5" customHeight="1">
      <c r="A162" s="39"/>
      <c r="B162" s="40"/>
      <c r="C162" s="265" t="s">
        <v>310</v>
      </c>
      <c r="D162" s="265" t="s">
        <v>709</v>
      </c>
      <c r="E162" s="266" t="s">
        <v>759</v>
      </c>
      <c r="F162" s="267" t="s">
        <v>760</v>
      </c>
      <c r="G162" s="268" t="s">
        <v>207</v>
      </c>
      <c r="H162" s="269">
        <v>23</v>
      </c>
      <c r="I162" s="270"/>
      <c r="J162" s="271">
        <f>ROUND(I162*H162,2)</f>
        <v>0</v>
      </c>
      <c r="K162" s="267" t="s">
        <v>163</v>
      </c>
      <c r="L162" s="272"/>
      <c r="M162" s="273" t="s">
        <v>19</v>
      </c>
      <c r="N162" s="274" t="s">
        <v>43</v>
      </c>
      <c r="O162" s="85"/>
      <c r="P162" s="222">
        <f>O162*H162</f>
        <v>0</v>
      </c>
      <c r="Q162" s="222">
        <v>0.00053</v>
      </c>
      <c r="R162" s="222">
        <f>Q162*H162</f>
        <v>0.01219</v>
      </c>
      <c r="S162" s="222">
        <v>0</v>
      </c>
      <c r="T162" s="223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24" t="s">
        <v>290</v>
      </c>
      <c r="AT162" s="224" t="s">
        <v>709</v>
      </c>
      <c r="AU162" s="224" t="s">
        <v>81</v>
      </c>
      <c r="AY162" s="18" t="s">
        <v>156</v>
      </c>
      <c r="BE162" s="225">
        <f>IF(N162="základní",J162,0)</f>
        <v>0</v>
      </c>
      <c r="BF162" s="225">
        <f>IF(N162="snížená",J162,0)</f>
        <v>0</v>
      </c>
      <c r="BG162" s="225">
        <f>IF(N162="zákl. přenesená",J162,0)</f>
        <v>0</v>
      </c>
      <c r="BH162" s="225">
        <f>IF(N162="sníž. přenesená",J162,0)</f>
        <v>0</v>
      </c>
      <c r="BI162" s="225">
        <f>IF(N162="nulová",J162,0)</f>
        <v>0</v>
      </c>
      <c r="BJ162" s="18" t="s">
        <v>79</v>
      </c>
      <c r="BK162" s="225">
        <f>ROUND(I162*H162,2)</f>
        <v>0</v>
      </c>
      <c r="BL162" s="18" t="s">
        <v>219</v>
      </c>
      <c r="BM162" s="224" t="s">
        <v>1623</v>
      </c>
    </row>
    <row r="163" spans="1:51" s="14" customFormat="1" ht="12">
      <c r="A163" s="14"/>
      <c r="B163" s="243"/>
      <c r="C163" s="244"/>
      <c r="D163" s="234" t="s">
        <v>599</v>
      </c>
      <c r="E163" s="244"/>
      <c r="F163" s="246" t="s">
        <v>1624</v>
      </c>
      <c r="G163" s="244"/>
      <c r="H163" s="247">
        <v>23</v>
      </c>
      <c r="I163" s="248"/>
      <c r="J163" s="244"/>
      <c r="K163" s="244"/>
      <c r="L163" s="249"/>
      <c r="M163" s="250"/>
      <c r="N163" s="251"/>
      <c r="O163" s="251"/>
      <c r="P163" s="251"/>
      <c r="Q163" s="251"/>
      <c r="R163" s="251"/>
      <c r="S163" s="251"/>
      <c r="T163" s="252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53" t="s">
        <v>599</v>
      </c>
      <c r="AU163" s="253" t="s">
        <v>81</v>
      </c>
      <c r="AV163" s="14" t="s">
        <v>81</v>
      </c>
      <c r="AW163" s="14" t="s">
        <v>4</v>
      </c>
      <c r="AX163" s="14" t="s">
        <v>79</v>
      </c>
      <c r="AY163" s="253" t="s">
        <v>156</v>
      </c>
    </row>
    <row r="164" spans="1:65" s="2" customFormat="1" ht="12">
      <c r="A164" s="39"/>
      <c r="B164" s="40"/>
      <c r="C164" s="213" t="s">
        <v>314</v>
      </c>
      <c r="D164" s="213" t="s">
        <v>159</v>
      </c>
      <c r="E164" s="214" t="s">
        <v>762</v>
      </c>
      <c r="F164" s="215" t="s">
        <v>763</v>
      </c>
      <c r="G164" s="216" t="s">
        <v>172</v>
      </c>
      <c r="H164" s="217">
        <v>26</v>
      </c>
      <c r="I164" s="218"/>
      <c r="J164" s="219">
        <f>ROUND(I164*H164,2)</f>
        <v>0</v>
      </c>
      <c r="K164" s="215" t="s">
        <v>163</v>
      </c>
      <c r="L164" s="45"/>
      <c r="M164" s="220" t="s">
        <v>19</v>
      </c>
      <c r="N164" s="221" t="s">
        <v>43</v>
      </c>
      <c r="O164" s="85"/>
      <c r="P164" s="222">
        <f>O164*H164</f>
        <v>0</v>
      </c>
      <c r="Q164" s="222">
        <v>0</v>
      </c>
      <c r="R164" s="222">
        <f>Q164*H164</f>
        <v>0</v>
      </c>
      <c r="S164" s="222">
        <v>0</v>
      </c>
      <c r="T164" s="223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24" t="s">
        <v>219</v>
      </c>
      <c r="AT164" s="224" t="s">
        <v>159</v>
      </c>
      <c r="AU164" s="224" t="s">
        <v>81</v>
      </c>
      <c r="AY164" s="18" t="s">
        <v>156</v>
      </c>
      <c r="BE164" s="225">
        <f>IF(N164="základní",J164,0)</f>
        <v>0</v>
      </c>
      <c r="BF164" s="225">
        <f>IF(N164="snížená",J164,0)</f>
        <v>0</v>
      </c>
      <c r="BG164" s="225">
        <f>IF(N164="zákl. přenesená",J164,0)</f>
        <v>0</v>
      </c>
      <c r="BH164" s="225">
        <f>IF(N164="sníž. přenesená",J164,0)</f>
        <v>0</v>
      </c>
      <c r="BI164" s="225">
        <f>IF(N164="nulová",J164,0)</f>
        <v>0</v>
      </c>
      <c r="BJ164" s="18" t="s">
        <v>79</v>
      </c>
      <c r="BK164" s="225">
        <f>ROUND(I164*H164,2)</f>
        <v>0</v>
      </c>
      <c r="BL164" s="18" t="s">
        <v>219</v>
      </c>
      <c r="BM164" s="224" t="s">
        <v>1625</v>
      </c>
    </row>
    <row r="165" spans="1:65" s="2" customFormat="1" ht="12">
      <c r="A165" s="39"/>
      <c r="B165" s="40"/>
      <c r="C165" s="213" t="s">
        <v>318</v>
      </c>
      <c r="D165" s="213" t="s">
        <v>159</v>
      </c>
      <c r="E165" s="214" t="s">
        <v>765</v>
      </c>
      <c r="F165" s="215" t="s">
        <v>766</v>
      </c>
      <c r="G165" s="216" t="s">
        <v>172</v>
      </c>
      <c r="H165" s="217">
        <v>10</v>
      </c>
      <c r="I165" s="218"/>
      <c r="J165" s="219">
        <f>ROUND(I165*H165,2)</f>
        <v>0</v>
      </c>
      <c r="K165" s="215" t="s">
        <v>163</v>
      </c>
      <c r="L165" s="45"/>
      <c r="M165" s="220" t="s">
        <v>19</v>
      </c>
      <c r="N165" s="221" t="s">
        <v>43</v>
      </c>
      <c r="O165" s="85"/>
      <c r="P165" s="222">
        <f>O165*H165</f>
        <v>0</v>
      </c>
      <c r="Q165" s="222">
        <v>0</v>
      </c>
      <c r="R165" s="222">
        <f>Q165*H165</f>
        <v>0</v>
      </c>
      <c r="S165" s="222">
        <v>0</v>
      </c>
      <c r="T165" s="223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24" t="s">
        <v>219</v>
      </c>
      <c r="AT165" s="224" t="s">
        <v>159</v>
      </c>
      <c r="AU165" s="224" t="s">
        <v>81</v>
      </c>
      <c r="AY165" s="18" t="s">
        <v>156</v>
      </c>
      <c r="BE165" s="225">
        <f>IF(N165="základní",J165,0)</f>
        <v>0</v>
      </c>
      <c r="BF165" s="225">
        <f>IF(N165="snížená",J165,0)</f>
        <v>0</v>
      </c>
      <c r="BG165" s="225">
        <f>IF(N165="zákl. přenesená",J165,0)</f>
        <v>0</v>
      </c>
      <c r="BH165" s="225">
        <f>IF(N165="sníž. přenesená",J165,0)</f>
        <v>0</v>
      </c>
      <c r="BI165" s="225">
        <f>IF(N165="nulová",J165,0)</f>
        <v>0</v>
      </c>
      <c r="BJ165" s="18" t="s">
        <v>79</v>
      </c>
      <c r="BK165" s="225">
        <f>ROUND(I165*H165,2)</f>
        <v>0</v>
      </c>
      <c r="BL165" s="18" t="s">
        <v>219</v>
      </c>
      <c r="BM165" s="224" t="s">
        <v>1626</v>
      </c>
    </row>
    <row r="166" spans="1:65" s="2" customFormat="1" ht="33" customHeight="1">
      <c r="A166" s="39"/>
      <c r="B166" s="40"/>
      <c r="C166" s="213" t="s">
        <v>322</v>
      </c>
      <c r="D166" s="213" t="s">
        <v>159</v>
      </c>
      <c r="E166" s="214" t="s">
        <v>768</v>
      </c>
      <c r="F166" s="215" t="s">
        <v>769</v>
      </c>
      <c r="G166" s="216" t="s">
        <v>172</v>
      </c>
      <c r="H166" s="217">
        <v>1</v>
      </c>
      <c r="I166" s="218"/>
      <c r="J166" s="219">
        <f>ROUND(I166*H166,2)</f>
        <v>0</v>
      </c>
      <c r="K166" s="215" t="s">
        <v>163</v>
      </c>
      <c r="L166" s="45"/>
      <c r="M166" s="220" t="s">
        <v>19</v>
      </c>
      <c r="N166" s="221" t="s">
        <v>43</v>
      </c>
      <c r="O166" s="85"/>
      <c r="P166" s="222">
        <f>O166*H166</f>
        <v>0</v>
      </c>
      <c r="Q166" s="222">
        <v>0</v>
      </c>
      <c r="R166" s="222">
        <f>Q166*H166</f>
        <v>0</v>
      </c>
      <c r="S166" s="222">
        <v>0</v>
      </c>
      <c r="T166" s="223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24" t="s">
        <v>219</v>
      </c>
      <c r="AT166" s="224" t="s">
        <v>159</v>
      </c>
      <c r="AU166" s="224" t="s">
        <v>81</v>
      </c>
      <c r="AY166" s="18" t="s">
        <v>156</v>
      </c>
      <c r="BE166" s="225">
        <f>IF(N166="základní",J166,0)</f>
        <v>0</v>
      </c>
      <c r="BF166" s="225">
        <f>IF(N166="snížená",J166,0)</f>
        <v>0</v>
      </c>
      <c r="BG166" s="225">
        <f>IF(N166="zákl. přenesená",J166,0)</f>
        <v>0</v>
      </c>
      <c r="BH166" s="225">
        <f>IF(N166="sníž. přenesená",J166,0)</f>
        <v>0</v>
      </c>
      <c r="BI166" s="225">
        <f>IF(N166="nulová",J166,0)</f>
        <v>0</v>
      </c>
      <c r="BJ166" s="18" t="s">
        <v>79</v>
      </c>
      <c r="BK166" s="225">
        <f>ROUND(I166*H166,2)</f>
        <v>0</v>
      </c>
      <c r="BL166" s="18" t="s">
        <v>219</v>
      </c>
      <c r="BM166" s="224" t="s">
        <v>1627</v>
      </c>
    </row>
    <row r="167" spans="1:65" s="2" customFormat="1" ht="12">
      <c r="A167" s="39"/>
      <c r="B167" s="40"/>
      <c r="C167" s="265" t="s">
        <v>326</v>
      </c>
      <c r="D167" s="265" t="s">
        <v>709</v>
      </c>
      <c r="E167" s="266" t="s">
        <v>771</v>
      </c>
      <c r="F167" s="267" t="s">
        <v>772</v>
      </c>
      <c r="G167" s="268" t="s">
        <v>172</v>
      </c>
      <c r="H167" s="269">
        <v>1</v>
      </c>
      <c r="I167" s="270"/>
      <c r="J167" s="271">
        <f>ROUND(I167*H167,2)</f>
        <v>0</v>
      </c>
      <c r="K167" s="267" t="s">
        <v>163</v>
      </c>
      <c r="L167" s="272"/>
      <c r="M167" s="273" t="s">
        <v>19</v>
      </c>
      <c r="N167" s="274" t="s">
        <v>43</v>
      </c>
      <c r="O167" s="85"/>
      <c r="P167" s="222">
        <f>O167*H167</f>
        <v>0</v>
      </c>
      <c r="Q167" s="222">
        <v>0.00301</v>
      </c>
      <c r="R167" s="222">
        <f>Q167*H167</f>
        <v>0.00301</v>
      </c>
      <c r="S167" s="222">
        <v>0</v>
      </c>
      <c r="T167" s="223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24" t="s">
        <v>290</v>
      </c>
      <c r="AT167" s="224" t="s">
        <v>709</v>
      </c>
      <c r="AU167" s="224" t="s">
        <v>81</v>
      </c>
      <c r="AY167" s="18" t="s">
        <v>156</v>
      </c>
      <c r="BE167" s="225">
        <f>IF(N167="základní",J167,0)</f>
        <v>0</v>
      </c>
      <c r="BF167" s="225">
        <f>IF(N167="snížená",J167,0)</f>
        <v>0</v>
      </c>
      <c r="BG167" s="225">
        <f>IF(N167="zákl. přenesená",J167,0)</f>
        <v>0</v>
      </c>
      <c r="BH167" s="225">
        <f>IF(N167="sníž. přenesená",J167,0)</f>
        <v>0</v>
      </c>
      <c r="BI167" s="225">
        <f>IF(N167="nulová",J167,0)</f>
        <v>0</v>
      </c>
      <c r="BJ167" s="18" t="s">
        <v>79</v>
      </c>
      <c r="BK167" s="225">
        <f>ROUND(I167*H167,2)</f>
        <v>0</v>
      </c>
      <c r="BL167" s="18" t="s">
        <v>219</v>
      </c>
      <c r="BM167" s="224" t="s">
        <v>1628</v>
      </c>
    </row>
    <row r="168" spans="1:65" s="2" customFormat="1" ht="12">
      <c r="A168" s="39"/>
      <c r="B168" s="40"/>
      <c r="C168" s="213" t="s">
        <v>189</v>
      </c>
      <c r="D168" s="213" t="s">
        <v>159</v>
      </c>
      <c r="E168" s="214" t="s">
        <v>777</v>
      </c>
      <c r="F168" s="215" t="s">
        <v>778</v>
      </c>
      <c r="G168" s="216" t="s">
        <v>172</v>
      </c>
      <c r="H168" s="217">
        <v>1</v>
      </c>
      <c r="I168" s="218"/>
      <c r="J168" s="219">
        <f>ROUND(I168*H168,2)</f>
        <v>0</v>
      </c>
      <c r="K168" s="215" t="s">
        <v>163</v>
      </c>
      <c r="L168" s="45"/>
      <c r="M168" s="220" t="s">
        <v>19</v>
      </c>
      <c r="N168" s="221" t="s">
        <v>43</v>
      </c>
      <c r="O168" s="85"/>
      <c r="P168" s="222">
        <f>O168*H168</f>
        <v>0</v>
      </c>
      <c r="Q168" s="222">
        <v>0</v>
      </c>
      <c r="R168" s="222">
        <f>Q168*H168</f>
        <v>0</v>
      </c>
      <c r="S168" s="222">
        <v>0</v>
      </c>
      <c r="T168" s="223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24" t="s">
        <v>219</v>
      </c>
      <c r="AT168" s="224" t="s">
        <v>159</v>
      </c>
      <c r="AU168" s="224" t="s">
        <v>81</v>
      </c>
      <c r="AY168" s="18" t="s">
        <v>156</v>
      </c>
      <c r="BE168" s="225">
        <f>IF(N168="základní",J168,0)</f>
        <v>0</v>
      </c>
      <c r="BF168" s="225">
        <f>IF(N168="snížená",J168,0)</f>
        <v>0</v>
      </c>
      <c r="BG168" s="225">
        <f>IF(N168="zákl. přenesená",J168,0)</f>
        <v>0</v>
      </c>
      <c r="BH168" s="225">
        <f>IF(N168="sníž. přenesená",J168,0)</f>
        <v>0</v>
      </c>
      <c r="BI168" s="225">
        <f>IF(N168="nulová",J168,0)</f>
        <v>0</v>
      </c>
      <c r="BJ168" s="18" t="s">
        <v>79</v>
      </c>
      <c r="BK168" s="225">
        <f>ROUND(I168*H168,2)</f>
        <v>0</v>
      </c>
      <c r="BL168" s="18" t="s">
        <v>219</v>
      </c>
      <c r="BM168" s="224" t="s">
        <v>1629</v>
      </c>
    </row>
    <row r="169" spans="1:65" s="2" customFormat="1" ht="12">
      <c r="A169" s="39"/>
      <c r="B169" s="40"/>
      <c r="C169" s="265" t="s">
        <v>333</v>
      </c>
      <c r="D169" s="265" t="s">
        <v>709</v>
      </c>
      <c r="E169" s="266" t="s">
        <v>1108</v>
      </c>
      <c r="F169" s="267" t="s">
        <v>1109</v>
      </c>
      <c r="G169" s="268" t="s">
        <v>172</v>
      </c>
      <c r="H169" s="269">
        <v>1</v>
      </c>
      <c r="I169" s="270"/>
      <c r="J169" s="271">
        <f>ROUND(I169*H169,2)</f>
        <v>0</v>
      </c>
      <c r="K169" s="267" t="s">
        <v>729</v>
      </c>
      <c r="L169" s="272"/>
      <c r="M169" s="273" t="s">
        <v>19</v>
      </c>
      <c r="N169" s="274" t="s">
        <v>43</v>
      </c>
      <c r="O169" s="85"/>
      <c r="P169" s="222">
        <f>O169*H169</f>
        <v>0</v>
      </c>
      <c r="Q169" s="222">
        <v>4E-05</v>
      </c>
      <c r="R169" s="222">
        <f>Q169*H169</f>
        <v>4E-05</v>
      </c>
      <c r="S169" s="222">
        <v>0</v>
      </c>
      <c r="T169" s="223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24" t="s">
        <v>290</v>
      </c>
      <c r="AT169" s="224" t="s">
        <v>709</v>
      </c>
      <c r="AU169" s="224" t="s">
        <v>81</v>
      </c>
      <c r="AY169" s="18" t="s">
        <v>156</v>
      </c>
      <c r="BE169" s="225">
        <f>IF(N169="základní",J169,0)</f>
        <v>0</v>
      </c>
      <c r="BF169" s="225">
        <f>IF(N169="snížená",J169,0)</f>
        <v>0</v>
      </c>
      <c r="BG169" s="225">
        <f>IF(N169="zákl. přenesená",J169,0)</f>
        <v>0</v>
      </c>
      <c r="BH169" s="225">
        <f>IF(N169="sníž. přenesená",J169,0)</f>
        <v>0</v>
      </c>
      <c r="BI169" s="225">
        <f>IF(N169="nulová",J169,0)</f>
        <v>0</v>
      </c>
      <c r="BJ169" s="18" t="s">
        <v>79</v>
      </c>
      <c r="BK169" s="225">
        <f>ROUND(I169*H169,2)</f>
        <v>0</v>
      </c>
      <c r="BL169" s="18" t="s">
        <v>219</v>
      </c>
      <c r="BM169" s="224" t="s">
        <v>1630</v>
      </c>
    </row>
    <row r="170" spans="1:65" s="2" customFormat="1" ht="21.75" customHeight="1">
      <c r="A170" s="39"/>
      <c r="B170" s="40"/>
      <c r="C170" s="265" t="s">
        <v>340</v>
      </c>
      <c r="D170" s="265" t="s">
        <v>709</v>
      </c>
      <c r="E170" s="266" t="s">
        <v>786</v>
      </c>
      <c r="F170" s="267" t="s">
        <v>787</v>
      </c>
      <c r="G170" s="268" t="s">
        <v>172</v>
      </c>
      <c r="H170" s="269">
        <v>1</v>
      </c>
      <c r="I170" s="270"/>
      <c r="J170" s="271">
        <f>ROUND(I170*H170,2)</f>
        <v>0</v>
      </c>
      <c r="K170" s="267" t="s">
        <v>19</v>
      </c>
      <c r="L170" s="272"/>
      <c r="M170" s="273" t="s">
        <v>19</v>
      </c>
      <c r="N170" s="274" t="s">
        <v>43</v>
      </c>
      <c r="O170" s="85"/>
      <c r="P170" s="222">
        <f>O170*H170</f>
        <v>0</v>
      </c>
      <c r="Q170" s="222">
        <v>2E-05</v>
      </c>
      <c r="R170" s="222">
        <f>Q170*H170</f>
        <v>2E-05</v>
      </c>
      <c r="S170" s="222">
        <v>0</v>
      </c>
      <c r="T170" s="223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24" t="s">
        <v>290</v>
      </c>
      <c r="AT170" s="224" t="s">
        <v>709</v>
      </c>
      <c r="AU170" s="224" t="s">
        <v>81</v>
      </c>
      <c r="AY170" s="18" t="s">
        <v>156</v>
      </c>
      <c r="BE170" s="225">
        <f>IF(N170="základní",J170,0)</f>
        <v>0</v>
      </c>
      <c r="BF170" s="225">
        <f>IF(N170="snížená",J170,0)</f>
        <v>0</v>
      </c>
      <c r="BG170" s="225">
        <f>IF(N170="zákl. přenesená",J170,0)</f>
        <v>0</v>
      </c>
      <c r="BH170" s="225">
        <f>IF(N170="sníž. přenesená",J170,0)</f>
        <v>0</v>
      </c>
      <c r="BI170" s="225">
        <f>IF(N170="nulová",J170,0)</f>
        <v>0</v>
      </c>
      <c r="BJ170" s="18" t="s">
        <v>79</v>
      </c>
      <c r="BK170" s="225">
        <f>ROUND(I170*H170,2)</f>
        <v>0</v>
      </c>
      <c r="BL170" s="18" t="s">
        <v>219</v>
      </c>
      <c r="BM170" s="224" t="s">
        <v>1631</v>
      </c>
    </row>
    <row r="171" spans="1:65" s="2" customFormat="1" ht="12">
      <c r="A171" s="39"/>
      <c r="B171" s="40"/>
      <c r="C171" s="213" t="s">
        <v>344</v>
      </c>
      <c r="D171" s="213" t="s">
        <v>159</v>
      </c>
      <c r="E171" s="214" t="s">
        <v>789</v>
      </c>
      <c r="F171" s="215" t="s">
        <v>790</v>
      </c>
      <c r="G171" s="216" t="s">
        <v>172</v>
      </c>
      <c r="H171" s="217">
        <v>1</v>
      </c>
      <c r="I171" s="218"/>
      <c r="J171" s="219">
        <f>ROUND(I171*H171,2)</f>
        <v>0</v>
      </c>
      <c r="K171" s="215" t="s">
        <v>163</v>
      </c>
      <c r="L171" s="45"/>
      <c r="M171" s="220" t="s">
        <v>19</v>
      </c>
      <c r="N171" s="221" t="s">
        <v>43</v>
      </c>
      <c r="O171" s="85"/>
      <c r="P171" s="222">
        <f>O171*H171</f>
        <v>0</v>
      </c>
      <c r="Q171" s="222">
        <v>0</v>
      </c>
      <c r="R171" s="222">
        <f>Q171*H171</f>
        <v>0</v>
      </c>
      <c r="S171" s="222">
        <v>0</v>
      </c>
      <c r="T171" s="223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24" t="s">
        <v>219</v>
      </c>
      <c r="AT171" s="224" t="s">
        <v>159</v>
      </c>
      <c r="AU171" s="224" t="s">
        <v>81</v>
      </c>
      <c r="AY171" s="18" t="s">
        <v>156</v>
      </c>
      <c r="BE171" s="225">
        <f>IF(N171="základní",J171,0)</f>
        <v>0</v>
      </c>
      <c r="BF171" s="225">
        <f>IF(N171="snížená",J171,0)</f>
        <v>0</v>
      </c>
      <c r="BG171" s="225">
        <f>IF(N171="zákl. přenesená",J171,0)</f>
        <v>0</v>
      </c>
      <c r="BH171" s="225">
        <f>IF(N171="sníž. přenesená",J171,0)</f>
        <v>0</v>
      </c>
      <c r="BI171" s="225">
        <f>IF(N171="nulová",J171,0)</f>
        <v>0</v>
      </c>
      <c r="BJ171" s="18" t="s">
        <v>79</v>
      </c>
      <c r="BK171" s="225">
        <f>ROUND(I171*H171,2)</f>
        <v>0</v>
      </c>
      <c r="BL171" s="18" t="s">
        <v>219</v>
      </c>
      <c r="BM171" s="224" t="s">
        <v>1632</v>
      </c>
    </row>
    <row r="172" spans="1:65" s="2" customFormat="1" ht="16.5" customHeight="1">
      <c r="A172" s="39"/>
      <c r="B172" s="40"/>
      <c r="C172" s="265" t="s">
        <v>348</v>
      </c>
      <c r="D172" s="265" t="s">
        <v>709</v>
      </c>
      <c r="E172" s="266" t="s">
        <v>792</v>
      </c>
      <c r="F172" s="267" t="s">
        <v>793</v>
      </c>
      <c r="G172" s="268" t="s">
        <v>172</v>
      </c>
      <c r="H172" s="269">
        <v>1</v>
      </c>
      <c r="I172" s="270"/>
      <c r="J172" s="271">
        <f>ROUND(I172*H172,2)</f>
        <v>0</v>
      </c>
      <c r="K172" s="267" t="s">
        <v>19</v>
      </c>
      <c r="L172" s="272"/>
      <c r="M172" s="273" t="s">
        <v>19</v>
      </c>
      <c r="N172" s="274" t="s">
        <v>43</v>
      </c>
      <c r="O172" s="85"/>
      <c r="P172" s="222">
        <f>O172*H172</f>
        <v>0</v>
      </c>
      <c r="Q172" s="222">
        <v>0</v>
      </c>
      <c r="R172" s="222">
        <f>Q172*H172</f>
        <v>0</v>
      </c>
      <c r="S172" s="222">
        <v>0</v>
      </c>
      <c r="T172" s="223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24" t="s">
        <v>290</v>
      </c>
      <c r="AT172" s="224" t="s">
        <v>709</v>
      </c>
      <c r="AU172" s="224" t="s">
        <v>81</v>
      </c>
      <c r="AY172" s="18" t="s">
        <v>156</v>
      </c>
      <c r="BE172" s="225">
        <f>IF(N172="základní",J172,0)</f>
        <v>0</v>
      </c>
      <c r="BF172" s="225">
        <f>IF(N172="snížená",J172,0)</f>
        <v>0</v>
      </c>
      <c r="BG172" s="225">
        <f>IF(N172="zákl. přenesená",J172,0)</f>
        <v>0</v>
      </c>
      <c r="BH172" s="225">
        <f>IF(N172="sníž. přenesená",J172,0)</f>
        <v>0</v>
      </c>
      <c r="BI172" s="225">
        <f>IF(N172="nulová",J172,0)</f>
        <v>0</v>
      </c>
      <c r="BJ172" s="18" t="s">
        <v>79</v>
      </c>
      <c r="BK172" s="225">
        <f>ROUND(I172*H172,2)</f>
        <v>0</v>
      </c>
      <c r="BL172" s="18" t="s">
        <v>219</v>
      </c>
      <c r="BM172" s="224" t="s">
        <v>1633</v>
      </c>
    </row>
    <row r="173" spans="1:65" s="2" customFormat="1" ht="44.25" customHeight="1">
      <c r="A173" s="39"/>
      <c r="B173" s="40"/>
      <c r="C173" s="213" t="s">
        <v>352</v>
      </c>
      <c r="D173" s="213" t="s">
        <v>159</v>
      </c>
      <c r="E173" s="214" t="s">
        <v>795</v>
      </c>
      <c r="F173" s="215" t="s">
        <v>796</v>
      </c>
      <c r="G173" s="216" t="s">
        <v>172</v>
      </c>
      <c r="H173" s="217">
        <v>15</v>
      </c>
      <c r="I173" s="218"/>
      <c r="J173" s="219">
        <f>ROUND(I173*H173,2)</f>
        <v>0</v>
      </c>
      <c r="K173" s="215" t="s">
        <v>163</v>
      </c>
      <c r="L173" s="45"/>
      <c r="M173" s="220" t="s">
        <v>19</v>
      </c>
      <c r="N173" s="221" t="s">
        <v>43</v>
      </c>
      <c r="O173" s="85"/>
      <c r="P173" s="222">
        <f>O173*H173</f>
        <v>0</v>
      </c>
      <c r="Q173" s="222">
        <v>0</v>
      </c>
      <c r="R173" s="222">
        <f>Q173*H173</f>
        <v>0</v>
      </c>
      <c r="S173" s="222">
        <v>0.0013</v>
      </c>
      <c r="T173" s="223">
        <f>S173*H173</f>
        <v>0.0195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24" t="s">
        <v>219</v>
      </c>
      <c r="AT173" s="224" t="s">
        <v>159</v>
      </c>
      <c r="AU173" s="224" t="s">
        <v>81</v>
      </c>
      <c r="AY173" s="18" t="s">
        <v>156</v>
      </c>
      <c r="BE173" s="225">
        <f>IF(N173="základní",J173,0)</f>
        <v>0</v>
      </c>
      <c r="BF173" s="225">
        <f>IF(N173="snížená",J173,0)</f>
        <v>0</v>
      </c>
      <c r="BG173" s="225">
        <f>IF(N173="zákl. přenesená",J173,0)</f>
        <v>0</v>
      </c>
      <c r="BH173" s="225">
        <f>IF(N173="sníž. přenesená",J173,0)</f>
        <v>0</v>
      </c>
      <c r="BI173" s="225">
        <f>IF(N173="nulová",J173,0)</f>
        <v>0</v>
      </c>
      <c r="BJ173" s="18" t="s">
        <v>79</v>
      </c>
      <c r="BK173" s="225">
        <f>ROUND(I173*H173,2)</f>
        <v>0</v>
      </c>
      <c r="BL173" s="18" t="s">
        <v>219</v>
      </c>
      <c r="BM173" s="224" t="s">
        <v>1634</v>
      </c>
    </row>
    <row r="174" spans="1:65" s="2" customFormat="1" ht="44.25" customHeight="1">
      <c r="A174" s="39"/>
      <c r="B174" s="40"/>
      <c r="C174" s="213" t="s">
        <v>193</v>
      </c>
      <c r="D174" s="213" t="s">
        <v>159</v>
      </c>
      <c r="E174" s="214" t="s">
        <v>798</v>
      </c>
      <c r="F174" s="215" t="s">
        <v>799</v>
      </c>
      <c r="G174" s="216" t="s">
        <v>172</v>
      </c>
      <c r="H174" s="217">
        <v>15</v>
      </c>
      <c r="I174" s="218"/>
      <c r="J174" s="219">
        <f>ROUND(I174*H174,2)</f>
        <v>0</v>
      </c>
      <c r="K174" s="215" t="s">
        <v>163</v>
      </c>
      <c r="L174" s="45"/>
      <c r="M174" s="220" t="s">
        <v>19</v>
      </c>
      <c r="N174" s="221" t="s">
        <v>43</v>
      </c>
      <c r="O174" s="85"/>
      <c r="P174" s="222">
        <f>O174*H174</f>
        <v>0</v>
      </c>
      <c r="Q174" s="222">
        <v>0</v>
      </c>
      <c r="R174" s="222">
        <f>Q174*H174</f>
        <v>0</v>
      </c>
      <c r="S174" s="222">
        <v>0</v>
      </c>
      <c r="T174" s="223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24" t="s">
        <v>219</v>
      </c>
      <c r="AT174" s="224" t="s">
        <v>159</v>
      </c>
      <c r="AU174" s="224" t="s">
        <v>81</v>
      </c>
      <c r="AY174" s="18" t="s">
        <v>156</v>
      </c>
      <c r="BE174" s="225">
        <f>IF(N174="základní",J174,0)</f>
        <v>0</v>
      </c>
      <c r="BF174" s="225">
        <f>IF(N174="snížená",J174,0)</f>
        <v>0</v>
      </c>
      <c r="BG174" s="225">
        <f>IF(N174="zákl. přenesená",J174,0)</f>
        <v>0</v>
      </c>
      <c r="BH174" s="225">
        <f>IF(N174="sníž. přenesená",J174,0)</f>
        <v>0</v>
      </c>
      <c r="BI174" s="225">
        <f>IF(N174="nulová",J174,0)</f>
        <v>0</v>
      </c>
      <c r="BJ174" s="18" t="s">
        <v>79</v>
      </c>
      <c r="BK174" s="225">
        <f>ROUND(I174*H174,2)</f>
        <v>0</v>
      </c>
      <c r="BL174" s="18" t="s">
        <v>219</v>
      </c>
      <c r="BM174" s="224" t="s">
        <v>1635</v>
      </c>
    </row>
    <row r="175" spans="1:65" s="2" customFormat="1" ht="12">
      <c r="A175" s="39"/>
      <c r="B175" s="40"/>
      <c r="C175" s="265" t="s">
        <v>359</v>
      </c>
      <c r="D175" s="265" t="s">
        <v>709</v>
      </c>
      <c r="E175" s="266" t="s">
        <v>801</v>
      </c>
      <c r="F175" s="267" t="s">
        <v>802</v>
      </c>
      <c r="G175" s="268" t="s">
        <v>172</v>
      </c>
      <c r="H175" s="269">
        <v>15</v>
      </c>
      <c r="I175" s="270"/>
      <c r="J175" s="271">
        <f>ROUND(I175*H175,2)</f>
        <v>0</v>
      </c>
      <c r="K175" s="267" t="s">
        <v>19</v>
      </c>
      <c r="L175" s="272"/>
      <c r="M175" s="273" t="s">
        <v>19</v>
      </c>
      <c r="N175" s="274" t="s">
        <v>43</v>
      </c>
      <c r="O175" s="85"/>
      <c r="P175" s="222">
        <f>O175*H175</f>
        <v>0</v>
      </c>
      <c r="Q175" s="222">
        <v>0.0048</v>
      </c>
      <c r="R175" s="222">
        <f>Q175*H175</f>
        <v>0.072</v>
      </c>
      <c r="S175" s="222">
        <v>0</v>
      </c>
      <c r="T175" s="223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24" t="s">
        <v>290</v>
      </c>
      <c r="AT175" s="224" t="s">
        <v>709</v>
      </c>
      <c r="AU175" s="224" t="s">
        <v>81</v>
      </c>
      <c r="AY175" s="18" t="s">
        <v>156</v>
      </c>
      <c r="BE175" s="225">
        <f>IF(N175="základní",J175,0)</f>
        <v>0</v>
      </c>
      <c r="BF175" s="225">
        <f>IF(N175="snížená",J175,0)</f>
        <v>0</v>
      </c>
      <c r="BG175" s="225">
        <f>IF(N175="zákl. přenesená",J175,0)</f>
        <v>0</v>
      </c>
      <c r="BH175" s="225">
        <f>IF(N175="sníž. přenesená",J175,0)</f>
        <v>0</v>
      </c>
      <c r="BI175" s="225">
        <f>IF(N175="nulová",J175,0)</f>
        <v>0</v>
      </c>
      <c r="BJ175" s="18" t="s">
        <v>79</v>
      </c>
      <c r="BK175" s="225">
        <f>ROUND(I175*H175,2)</f>
        <v>0</v>
      </c>
      <c r="BL175" s="18" t="s">
        <v>219</v>
      </c>
      <c r="BM175" s="224" t="s">
        <v>1636</v>
      </c>
    </row>
    <row r="176" spans="1:65" s="2" customFormat="1" ht="44.25" customHeight="1">
      <c r="A176" s="39"/>
      <c r="B176" s="40"/>
      <c r="C176" s="213" t="s">
        <v>363</v>
      </c>
      <c r="D176" s="213" t="s">
        <v>159</v>
      </c>
      <c r="E176" s="214" t="s">
        <v>804</v>
      </c>
      <c r="F176" s="215" t="s">
        <v>805</v>
      </c>
      <c r="G176" s="216" t="s">
        <v>172</v>
      </c>
      <c r="H176" s="217">
        <v>1</v>
      </c>
      <c r="I176" s="218"/>
      <c r="J176" s="219">
        <f>ROUND(I176*H176,2)</f>
        <v>0</v>
      </c>
      <c r="K176" s="215" t="s">
        <v>163</v>
      </c>
      <c r="L176" s="45"/>
      <c r="M176" s="220" t="s">
        <v>19</v>
      </c>
      <c r="N176" s="221" t="s">
        <v>43</v>
      </c>
      <c r="O176" s="85"/>
      <c r="P176" s="222">
        <f>O176*H176</f>
        <v>0</v>
      </c>
      <c r="Q176" s="222">
        <v>0</v>
      </c>
      <c r="R176" s="222">
        <f>Q176*H176</f>
        <v>0</v>
      </c>
      <c r="S176" s="222">
        <v>0</v>
      </c>
      <c r="T176" s="223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24" t="s">
        <v>219</v>
      </c>
      <c r="AT176" s="224" t="s">
        <v>159</v>
      </c>
      <c r="AU176" s="224" t="s">
        <v>81</v>
      </c>
      <c r="AY176" s="18" t="s">
        <v>156</v>
      </c>
      <c r="BE176" s="225">
        <f>IF(N176="základní",J176,0)</f>
        <v>0</v>
      </c>
      <c r="BF176" s="225">
        <f>IF(N176="snížená",J176,0)</f>
        <v>0</v>
      </c>
      <c r="BG176" s="225">
        <f>IF(N176="zákl. přenesená",J176,0)</f>
        <v>0</v>
      </c>
      <c r="BH176" s="225">
        <f>IF(N176="sníž. přenesená",J176,0)</f>
        <v>0</v>
      </c>
      <c r="BI176" s="225">
        <f>IF(N176="nulová",J176,0)</f>
        <v>0</v>
      </c>
      <c r="BJ176" s="18" t="s">
        <v>79</v>
      </c>
      <c r="BK176" s="225">
        <f>ROUND(I176*H176,2)</f>
        <v>0</v>
      </c>
      <c r="BL176" s="18" t="s">
        <v>219</v>
      </c>
      <c r="BM176" s="224" t="s">
        <v>1637</v>
      </c>
    </row>
    <row r="177" spans="1:65" s="2" customFormat="1" ht="12">
      <c r="A177" s="39"/>
      <c r="B177" s="40"/>
      <c r="C177" s="213" t="s">
        <v>367</v>
      </c>
      <c r="D177" s="213" t="s">
        <v>159</v>
      </c>
      <c r="E177" s="214" t="s">
        <v>807</v>
      </c>
      <c r="F177" s="215" t="s">
        <v>808</v>
      </c>
      <c r="G177" s="216" t="s">
        <v>162</v>
      </c>
      <c r="H177" s="217">
        <v>0.3</v>
      </c>
      <c r="I177" s="218"/>
      <c r="J177" s="219">
        <f>ROUND(I177*H177,2)</f>
        <v>0</v>
      </c>
      <c r="K177" s="215" t="s">
        <v>163</v>
      </c>
      <c r="L177" s="45"/>
      <c r="M177" s="220" t="s">
        <v>19</v>
      </c>
      <c r="N177" s="221" t="s">
        <v>43</v>
      </c>
      <c r="O177" s="85"/>
      <c r="P177" s="222">
        <f>O177*H177</f>
        <v>0</v>
      </c>
      <c r="Q177" s="222">
        <v>0</v>
      </c>
      <c r="R177" s="222">
        <f>Q177*H177</f>
        <v>0</v>
      </c>
      <c r="S177" s="222">
        <v>0</v>
      </c>
      <c r="T177" s="223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24" t="s">
        <v>219</v>
      </c>
      <c r="AT177" s="224" t="s">
        <v>159</v>
      </c>
      <c r="AU177" s="224" t="s">
        <v>81</v>
      </c>
      <c r="AY177" s="18" t="s">
        <v>156</v>
      </c>
      <c r="BE177" s="225">
        <f>IF(N177="základní",J177,0)</f>
        <v>0</v>
      </c>
      <c r="BF177" s="225">
        <f>IF(N177="snížená",J177,0)</f>
        <v>0</v>
      </c>
      <c r="BG177" s="225">
        <f>IF(N177="zákl. přenesená",J177,0)</f>
        <v>0</v>
      </c>
      <c r="BH177" s="225">
        <f>IF(N177="sníž. přenesená",J177,0)</f>
        <v>0</v>
      </c>
      <c r="BI177" s="225">
        <f>IF(N177="nulová",J177,0)</f>
        <v>0</v>
      </c>
      <c r="BJ177" s="18" t="s">
        <v>79</v>
      </c>
      <c r="BK177" s="225">
        <f>ROUND(I177*H177,2)</f>
        <v>0</v>
      </c>
      <c r="BL177" s="18" t="s">
        <v>219</v>
      </c>
      <c r="BM177" s="224" t="s">
        <v>1638</v>
      </c>
    </row>
    <row r="178" spans="1:65" s="2" customFormat="1" ht="16.5" customHeight="1">
      <c r="A178" s="39"/>
      <c r="B178" s="40"/>
      <c r="C178" s="265" t="s">
        <v>196</v>
      </c>
      <c r="D178" s="265" t="s">
        <v>709</v>
      </c>
      <c r="E178" s="266" t="s">
        <v>810</v>
      </c>
      <c r="F178" s="267" t="s">
        <v>811</v>
      </c>
      <c r="G178" s="268" t="s">
        <v>812</v>
      </c>
      <c r="H178" s="269">
        <v>1</v>
      </c>
      <c r="I178" s="270"/>
      <c r="J178" s="271">
        <f>ROUND(I178*H178,2)</f>
        <v>0</v>
      </c>
      <c r="K178" s="267" t="s">
        <v>163</v>
      </c>
      <c r="L178" s="272"/>
      <c r="M178" s="273" t="s">
        <v>19</v>
      </c>
      <c r="N178" s="274" t="s">
        <v>43</v>
      </c>
      <c r="O178" s="85"/>
      <c r="P178" s="222">
        <f>O178*H178</f>
        <v>0</v>
      </c>
      <c r="Q178" s="222">
        <v>0.0018</v>
      </c>
      <c r="R178" s="222">
        <f>Q178*H178</f>
        <v>0.0018</v>
      </c>
      <c r="S178" s="222">
        <v>0</v>
      </c>
      <c r="T178" s="223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24" t="s">
        <v>290</v>
      </c>
      <c r="AT178" s="224" t="s">
        <v>709</v>
      </c>
      <c r="AU178" s="224" t="s">
        <v>81</v>
      </c>
      <c r="AY178" s="18" t="s">
        <v>156</v>
      </c>
      <c r="BE178" s="225">
        <f>IF(N178="základní",J178,0)</f>
        <v>0</v>
      </c>
      <c r="BF178" s="225">
        <f>IF(N178="snížená",J178,0)</f>
        <v>0</v>
      </c>
      <c r="BG178" s="225">
        <f>IF(N178="zákl. přenesená",J178,0)</f>
        <v>0</v>
      </c>
      <c r="BH178" s="225">
        <f>IF(N178="sníž. přenesená",J178,0)</f>
        <v>0</v>
      </c>
      <c r="BI178" s="225">
        <f>IF(N178="nulová",J178,0)</f>
        <v>0</v>
      </c>
      <c r="BJ178" s="18" t="s">
        <v>79</v>
      </c>
      <c r="BK178" s="225">
        <f>ROUND(I178*H178,2)</f>
        <v>0</v>
      </c>
      <c r="BL178" s="18" t="s">
        <v>219</v>
      </c>
      <c r="BM178" s="224" t="s">
        <v>1639</v>
      </c>
    </row>
    <row r="179" spans="1:63" s="12" customFormat="1" ht="22.8" customHeight="1">
      <c r="A179" s="12"/>
      <c r="B179" s="197"/>
      <c r="C179" s="198"/>
      <c r="D179" s="199" t="s">
        <v>71</v>
      </c>
      <c r="E179" s="211" t="s">
        <v>830</v>
      </c>
      <c r="F179" s="211" t="s">
        <v>831</v>
      </c>
      <c r="G179" s="198"/>
      <c r="H179" s="198"/>
      <c r="I179" s="201"/>
      <c r="J179" s="212">
        <f>BK179</f>
        <v>0</v>
      </c>
      <c r="K179" s="198"/>
      <c r="L179" s="203"/>
      <c r="M179" s="204"/>
      <c r="N179" s="205"/>
      <c r="O179" s="205"/>
      <c r="P179" s="206">
        <f>SUM(P180:P187)</f>
        <v>0</v>
      </c>
      <c r="Q179" s="205"/>
      <c r="R179" s="206">
        <f>SUM(R180:R187)</f>
        <v>0.7227756</v>
      </c>
      <c r="S179" s="205"/>
      <c r="T179" s="207">
        <f>SUM(T180:T187)</f>
        <v>0</v>
      </c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R179" s="208" t="s">
        <v>81</v>
      </c>
      <c r="AT179" s="209" t="s">
        <v>71</v>
      </c>
      <c r="AU179" s="209" t="s">
        <v>79</v>
      </c>
      <c r="AY179" s="208" t="s">
        <v>156</v>
      </c>
      <c r="BK179" s="210">
        <f>SUM(BK180:BK187)</f>
        <v>0</v>
      </c>
    </row>
    <row r="180" spans="1:65" s="2" customFormat="1" ht="12">
      <c r="A180" s="39"/>
      <c r="B180" s="40"/>
      <c r="C180" s="213" t="s">
        <v>376</v>
      </c>
      <c r="D180" s="213" t="s">
        <v>159</v>
      </c>
      <c r="E180" s="214" t="s">
        <v>832</v>
      </c>
      <c r="F180" s="215" t="s">
        <v>833</v>
      </c>
      <c r="G180" s="216" t="s">
        <v>162</v>
      </c>
      <c r="H180" s="217">
        <v>47.52</v>
      </c>
      <c r="I180" s="218"/>
      <c r="J180" s="219">
        <f>ROUND(I180*H180,2)</f>
        <v>0</v>
      </c>
      <c r="K180" s="215" t="s">
        <v>163</v>
      </c>
      <c r="L180" s="45"/>
      <c r="M180" s="220" t="s">
        <v>19</v>
      </c>
      <c r="N180" s="221" t="s">
        <v>43</v>
      </c>
      <c r="O180" s="85"/>
      <c r="P180" s="222">
        <f>O180*H180</f>
        <v>0</v>
      </c>
      <c r="Q180" s="222">
        <v>0.00603</v>
      </c>
      <c r="R180" s="222">
        <f>Q180*H180</f>
        <v>0.2865456</v>
      </c>
      <c r="S180" s="222">
        <v>0</v>
      </c>
      <c r="T180" s="223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24" t="s">
        <v>219</v>
      </c>
      <c r="AT180" s="224" t="s">
        <v>159</v>
      </c>
      <c r="AU180" s="224" t="s">
        <v>81</v>
      </c>
      <c r="AY180" s="18" t="s">
        <v>156</v>
      </c>
      <c r="BE180" s="225">
        <f>IF(N180="základní",J180,0)</f>
        <v>0</v>
      </c>
      <c r="BF180" s="225">
        <f>IF(N180="snížená",J180,0)</f>
        <v>0</v>
      </c>
      <c r="BG180" s="225">
        <f>IF(N180="zákl. přenesená",J180,0)</f>
        <v>0</v>
      </c>
      <c r="BH180" s="225">
        <f>IF(N180="sníž. přenesená",J180,0)</f>
        <v>0</v>
      </c>
      <c r="BI180" s="225">
        <f>IF(N180="nulová",J180,0)</f>
        <v>0</v>
      </c>
      <c r="BJ180" s="18" t="s">
        <v>79</v>
      </c>
      <c r="BK180" s="225">
        <f>ROUND(I180*H180,2)</f>
        <v>0</v>
      </c>
      <c r="BL180" s="18" t="s">
        <v>219</v>
      </c>
      <c r="BM180" s="224" t="s">
        <v>1640</v>
      </c>
    </row>
    <row r="181" spans="1:51" s="14" customFormat="1" ht="12">
      <c r="A181" s="14"/>
      <c r="B181" s="243"/>
      <c r="C181" s="244"/>
      <c r="D181" s="234" t="s">
        <v>599</v>
      </c>
      <c r="E181" s="245" t="s">
        <v>19</v>
      </c>
      <c r="F181" s="246" t="s">
        <v>1121</v>
      </c>
      <c r="G181" s="244"/>
      <c r="H181" s="247">
        <v>47.52</v>
      </c>
      <c r="I181" s="248"/>
      <c r="J181" s="244"/>
      <c r="K181" s="244"/>
      <c r="L181" s="249"/>
      <c r="M181" s="250"/>
      <c r="N181" s="251"/>
      <c r="O181" s="251"/>
      <c r="P181" s="251"/>
      <c r="Q181" s="251"/>
      <c r="R181" s="251"/>
      <c r="S181" s="251"/>
      <c r="T181" s="252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53" t="s">
        <v>599</v>
      </c>
      <c r="AU181" s="253" t="s">
        <v>81</v>
      </c>
      <c r="AV181" s="14" t="s">
        <v>81</v>
      </c>
      <c r="AW181" s="14" t="s">
        <v>33</v>
      </c>
      <c r="AX181" s="14" t="s">
        <v>79</v>
      </c>
      <c r="AY181" s="253" t="s">
        <v>156</v>
      </c>
    </row>
    <row r="182" spans="1:65" s="2" customFormat="1" ht="16.5" customHeight="1">
      <c r="A182" s="39"/>
      <c r="B182" s="40"/>
      <c r="C182" s="265" t="s">
        <v>199</v>
      </c>
      <c r="D182" s="265" t="s">
        <v>709</v>
      </c>
      <c r="E182" s="266" t="s">
        <v>836</v>
      </c>
      <c r="F182" s="267" t="s">
        <v>837</v>
      </c>
      <c r="G182" s="268" t="s">
        <v>162</v>
      </c>
      <c r="H182" s="269">
        <v>48.47</v>
      </c>
      <c r="I182" s="270"/>
      <c r="J182" s="271">
        <f>ROUND(I182*H182,2)</f>
        <v>0</v>
      </c>
      <c r="K182" s="267" t="s">
        <v>163</v>
      </c>
      <c r="L182" s="272"/>
      <c r="M182" s="273" t="s">
        <v>19</v>
      </c>
      <c r="N182" s="274" t="s">
        <v>43</v>
      </c>
      <c r="O182" s="85"/>
      <c r="P182" s="222">
        <f>O182*H182</f>
        <v>0</v>
      </c>
      <c r="Q182" s="222">
        <v>0.009</v>
      </c>
      <c r="R182" s="222">
        <f>Q182*H182</f>
        <v>0.43622999999999995</v>
      </c>
      <c r="S182" s="222">
        <v>0</v>
      </c>
      <c r="T182" s="223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24" t="s">
        <v>290</v>
      </c>
      <c r="AT182" s="224" t="s">
        <v>709</v>
      </c>
      <c r="AU182" s="224" t="s">
        <v>81</v>
      </c>
      <c r="AY182" s="18" t="s">
        <v>156</v>
      </c>
      <c r="BE182" s="225">
        <f>IF(N182="základní",J182,0)</f>
        <v>0</v>
      </c>
      <c r="BF182" s="225">
        <f>IF(N182="snížená",J182,0)</f>
        <v>0</v>
      </c>
      <c r="BG182" s="225">
        <f>IF(N182="zákl. přenesená",J182,0)</f>
        <v>0</v>
      </c>
      <c r="BH182" s="225">
        <f>IF(N182="sníž. přenesená",J182,0)</f>
        <v>0</v>
      </c>
      <c r="BI182" s="225">
        <f>IF(N182="nulová",J182,0)</f>
        <v>0</v>
      </c>
      <c r="BJ182" s="18" t="s">
        <v>79</v>
      </c>
      <c r="BK182" s="225">
        <f>ROUND(I182*H182,2)</f>
        <v>0</v>
      </c>
      <c r="BL182" s="18" t="s">
        <v>219</v>
      </c>
      <c r="BM182" s="224" t="s">
        <v>1641</v>
      </c>
    </row>
    <row r="183" spans="1:51" s="14" customFormat="1" ht="12">
      <c r="A183" s="14"/>
      <c r="B183" s="243"/>
      <c r="C183" s="244"/>
      <c r="D183" s="234" t="s">
        <v>599</v>
      </c>
      <c r="E183" s="245" t="s">
        <v>19</v>
      </c>
      <c r="F183" s="246" t="s">
        <v>1123</v>
      </c>
      <c r="G183" s="244"/>
      <c r="H183" s="247">
        <v>48.47</v>
      </c>
      <c r="I183" s="248"/>
      <c r="J183" s="244"/>
      <c r="K183" s="244"/>
      <c r="L183" s="249"/>
      <c r="M183" s="250"/>
      <c r="N183" s="251"/>
      <c r="O183" s="251"/>
      <c r="P183" s="251"/>
      <c r="Q183" s="251"/>
      <c r="R183" s="251"/>
      <c r="S183" s="251"/>
      <c r="T183" s="252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53" t="s">
        <v>599</v>
      </c>
      <c r="AU183" s="253" t="s">
        <v>81</v>
      </c>
      <c r="AV183" s="14" t="s">
        <v>81</v>
      </c>
      <c r="AW183" s="14" t="s">
        <v>33</v>
      </c>
      <c r="AX183" s="14" t="s">
        <v>79</v>
      </c>
      <c r="AY183" s="253" t="s">
        <v>156</v>
      </c>
    </row>
    <row r="184" spans="1:65" s="2" customFormat="1" ht="44.25" customHeight="1">
      <c r="A184" s="39"/>
      <c r="B184" s="40"/>
      <c r="C184" s="213" t="s">
        <v>383</v>
      </c>
      <c r="D184" s="213" t="s">
        <v>159</v>
      </c>
      <c r="E184" s="214" t="s">
        <v>844</v>
      </c>
      <c r="F184" s="215" t="s">
        <v>845</v>
      </c>
      <c r="G184" s="216" t="s">
        <v>162</v>
      </c>
      <c r="H184" s="217">
        <v>47.52</v>
      </c>
      <c r="I184" s="218"/>
      <c r="J184" s="219">
        <f>ROUND(I184*H184,2)</f>
        <v>0</v>
      </c>
      <c r="K184" s="215" t="s">
        <v>19</v>
      </c>
      <c r="L184" s="45"/>
      <c r="M184" s="220" t="s">
        <v>19</v>
      </c>
      <c r="N184" s="221" t="s">
        <v>43</v>
      </c>
      <c r="O184" s="85"/>
      <c r="P184" s="222">
        <f>O184*H184</f>
        <v>0</v>
      </c>
      <c r="Q184" s="222">
        <v>0</v>
      </c>
      <c r="R184" s="222">
        <f>Q184*H184</f>
        <v>0</v>
      </c>
      <c r="S184" s="222">
        <v>0</v>
      </c>
      <c r="T184" s="223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24" t="s">
        <v>219</v>
      </c>
      <c r="AT184" s="224" t="s">
        <v>159</v>
      </c>
      <c r="AU184" s="224" t="s">
        <v>81</v>
      </c>
      <c r="AY184" s="18" t="s">
        <v>156</v>
      </c>
      <c r="BE184" s="225">
        <f>IF(N184="základní",J184,0)</f>
        <v>0</v>
      </c>
      <c r="BF184" s="225">
        <f>IF(N184="snížená",J184,0)</f>
        <v>0</v>
      </c>
      <c r="BG184" s="225">
        <f>IF(N184="zákl. přenesená",J184,0)</f>
        <v>0</v>
      </c>
      <c r="BH184" s="225">
        <f>IF(N184="sníž. přenesená",J184,0)</f>
        <v>0</v>
      </c>
      <c r="BI184" s="225">
        <f>IF(N184="nulová",J184,0)</f>
        <v>0</v>
      </c>
      <c r="BJ184" s="18" t="s">
        <v>79</v>
      </c>
      <c r="BK184" s="225">
        <f>ROUND(I184*H184,2)</f>
        <v>0</v>
      </c>
      <c r="BL184" s="18" t="s">
        <v>219</v>
      </c>
      <c r="BM184" s="224" t="s">
        <v>1642</v>
      </c>
    </row>
    <row r="185" spans="1:51" s="14" customFormat="1" ht="12">
      <c r="A185" s="14"/>
      <c r="B185" s="243"/>
      <c r="C185" s="244"/>
      <c r="D185" s="234" t="s">
        <v>599</v>
      </c>
      <c r="E185" s="245" t="s">
        <v>19</v>
      </c>
      <c r="F185" s="246" t="s">
        <v>1121</v>
      </c>
      <c r="G185" s="244"/>
      <c r="H185" s="247">
        <v>47.52</v>
      </c>
      <c r="I185" s="248"/>
      <c r="J185" s="244"/>
      <c r="K185" s="244"/>
      <c r="L185" s="249"/>
      <c r="M185" s="250"/>
      <c r="N185" s="251"/>
      <c r="O185" s="251"/>
      <c r="P185" s="251"/>
      <c r="Q185" s="251"/>
      <c r="R185" s="251"/>
      <c r="S185" s="251"/>
      <c r="T185" s="252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53" t="s">
        <v>599</v>
      </c>
      <c r="AU185" s="253" t="s">
        <v>81</v>
      </c>
      <c r="AV185" s="14" t="s">
        <v>81</v>
      </c>
      <c r="AW185" s="14" t="s">
        <v>33</v>
      </c>
      <c r="AX185" s="14" t="s">
        <v>79</v>
      </c>
      <c r="AY185" s="253" t="s">
        <v>156</v>
      </c>
    </row>
    <row r="186" spans="1:65" s="2" customFormat="1" ht="16.5" customHeight="1">
      <c r="A186" s="39"/>
      <c r="B186" s="40"/>
      <c r="C186" s="265" t="s">
        <v>203</v>
      </c>
      <c r="D186" s="265" t="s">
        <v>709</v>
      </c>
      <c r="E186" s="266" t="s">
        <v>847</v>
      </c>
      <c r="F186" s="267" t="s">
        <v>848</v>
      </c>
      <c r="G186" s="268" t="s">
        <v>162</v>
      </c>
      <c r="H186" s="269">
        <v>48.47</v>
      </c>
      <c r="I186" s="270"/>
      <c r="J186" s="271">
        <f>ROUND(I186*H186,2)</f>
        <v>0</v>
      </c>
      <c r="K186" s="267" t="s">
        <v>19</v>
      </c>
      <c r="L186" s="272"/>
      <c r="M186" s="273" t="s">
        <v>19</v>
      </c>
      <c r="N186" s="274" t="s">
        <v>43</v>
      </c>
      <c r="O186" s="85"/>
      <c r="P186" s="222">
        <f>O186*H186</f>
        <v>0</v>
      </c>
      <c r="Q186" s="222">
        <v>0</v>
      </c>
      <c r="R186" s="222">
        <f>Q186*H186</f>
        <v>0</v>
      </c>
      <c r="S186" s="222">
        <v>0</v>
      </c>
      <c r="T186" s="223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24" t="s">
        <v>290</v>
      </c>
      <c r="AT186" s="224" t="s">
        <v>709</v>
      </c>
      <c r="AU186" s="224" t="s">
        <v>81</v>
      </c>
      <c r="AY186" s="18" t="s">
        <v>156</v>
      </c>
      <c r="BE186" s="225">
        <f>IF(N186="základní",J186,0)</f>
        <v>0</v>
      </c>
      <c r="BF186" s="225">
        <f>IF(N186="snížená",J186,0)</f>
        <v>0</v>
      </c>
      <c r="BG186" s="225">
        <f>IF(N186="zákl. přenesená",J186,0)</f>
        <v>0</v>
      </c>
      <c r="BH186" s="225">
        <f>IF(N186="sníž. přenesená",J186,0)</f>
        <v>0</v>
      </c>
      <c r="BI186" s="225">
        <f>IF(N186="nulová",J186,0)</f>
        <v>0</v>
      </c>
      <c r="BJ186" s="18" t="s">
        <v>79</v>
      </c>
      <c r="BK186" s="225">
        <f>ROUND(I186*H186,2)</f>
        <v>0</v>
      </c>
      <c r="BL186" s="18" t="s">
        <v>219</v>
      </c>
      <c r="BM186" s="224" t="s">
        <v>1643</v>
      </c>
    </row>
    <row r="187" spans="1:51" s="14" customFormat="1" ht="12">
      <c r="A187" s="14"/>
      <c r="B187" s="243"/>
      <c r="C187" s="244"/>
      <c r="D187" s="234" t="s">
        <v>599</v>
      </c>
      <c r="E187" s="245" t="s">
        <v>19</v>
      </c>
      <c r="F187" s="246" t="s">
        <v>1123</v>
      </c>
      <c r="G187" s="244"/>
      <c r="H187" s="247">
        <v>48.47</v>
      </c>
      <c r="I187" s="248"/>
      <c r="J187" s="244"/>
      <c r="K187" s="244"/>
      <c r="L187" s="249"/>
      <c r="M187" s="250"/>
      <c r="N187" s="251"/>
      <c r="O187" s="251"/>
      <c r="P187" s="251"/>
      <c r="Q187" s="251"/>
      <c r="R187" s="251"/>
      <c r="S187" s="251"/>
      <c r="T187" s="252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53" t="s">
        <v>599</v>
      </c>
      <c r="AU187" s="253" t="s">
        <v>81</v>
      </c>
      <c r="AV187" s="14" t="s">
        <v>81</v>
      </c>
      <c r="AW187" s="14" t="s">
        <v>33</v>
      </c>
      <c r="AX187" s="14" t="s">
        <v>79</v>
      </c>
      <c r="AY187" s="253" t="s">
        <v>156</v>
      </c>
    </row>
    <row r="188" spans="1:63" s="12" customFormat="1" ht="22.8" customHeight="1">
      <c r="A188" s="12"/>
      <c r="B188" s="197"/>
      <c r="C188" s="198"/>
      <c r="D188" s="199" t="s">
        <v>71</v>
      </c>
      <c r="E188" s="211" t="s">
        <v>853</v>
      </c>
      <c r="F188" s="211" t="s">
        <v>854</v>
      </c>
      <c r="G188" s="198"/>
      <c r="H188" s="198"/>
      <c r="I188" s="201"/>
      <c r="J188" s="212">
        <f>BK188</f>
        <v>0</v>
      </c>
      <c r="K188" s="198"/>
      <c r="L188" s="203"/>
      <c r="M188" s="204"/>
      <c r="N188" s="205"/>
      <c r="O188" s="205"/>
      <c r="P188" s="206">
        <f>SUM(P189:P225)</f>
        <v>0</v>
      </c>
      <c r="Q188" s="205"/>
      <c r="R188" s="206">
        <f>SUM(R189:R225)</f>
        <v>0.968</v>
      </c>
      <c r="S188" s="205"/>
      <c r="T188" s="207">
        <f>SUM(T189:T225)</f>
        <v>0.048</v>
      </c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R188" s="208" t="s">
        <v>81</v>
      </c>
      <c r="AT188" s="209" t="s">
        <v>71</v>
      </c>
      <c r="AU188" s="209" t="s">
        <v>79</v>
      </c>
      <c r="AY188" s="208" t="s">
        <v>156</v>
      </c>
      <c r="BK188" s="210">
        <f>SUM(BK189:BK225)</f>
        <v>0</v>
      </c>
    </row>
    <row r="189" spans="1:65" s="2" customFormat="1" ht="12">
      <c r="A189" s="39"/>
      <c r="B189" s="40"/>
      <c r="C189" s="213" t="s">
        <v>390</v>
      </c>
      <c r="D189" s="213" t="s">
        <v>159</v>
      </c>
      <c r="E189" s="214" t="s">
        <v>855</v>
      </c>
      <c r="F189" s="215" t="s">
        <v>856</v>
      </c>
      <c r="G189" s="216" t="s">
        <v>172</v>
      </c>
      <c r="H189" s="217">
        <v>1</v>
      </c>
      <c r="I189" s="218"/>
      <c r="J189" s="219">
        <f>ROUND(I189*H189,2)</f>
        <v>0</v>
      </c>
      <c r="K189" s="215" t="s">
        <v>163</v>
      </c>
      <c r="L189" s="45"/>
      <c r="M189" s="220" t="s">
        <v>19</v>
      </c>
      <c r="N189" s="221" t="s">
        <v>43</v>
      </c>
      <c r="O189" s="85"/>
      <c r="P189" s="222">
        <f>O189*H189</f>
        <v>0</v>
      </c>
      <c r="Q189" s="222">
        <v>0</v>
      </c>
      <c r="R189" s="222">
        <f>Q189*H189</f>
        <v>0</v>
      </c>
      <c r="S189" s="222">
        <v>0</v>
      </c>
      <c r="T189" s="223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24" t="s">
        <v>219</v>
      </c>
      <c r="AT189" s="224" t="s">
        <v>159</v>
      </c>
      <c r="AU189" s="224" t="s">
        <v>81</v>
      </c>
      <c r="AY189" s="18" t="s">
        <v>156</v>
      </c>
      <c r="BE189" s="225">
        <f>IF(N189="základní",J189,0)</f>
        <v>0</v>
      </c>
      <c r="BF189" s="225">
        <f>IF(N189="snížená",J189,0)</f>
        <v>0</v>
      </c>
      <c r="BG189" s="225">
        <f>IF(N189="zákl. přenesená",J189,0)</f>
        <v>0</v>
      </c>
      <c r="BH189" s="225">
        <f>IF(N189="sníž. přenesená",J189,0)</f>
        <v>0</v>
      </c>
      <c r="BI189" s="225">
        <f>IF(N189="nulová",J189,0)</f>
        <v>0</v>
      </c>
      <c r="BJ189" s="18" t="s">
        <v>79</v>
      </c>
      <c r="BK189" s="225">
        <f>ROUND(I189*H189,2)</f>
        <v>0</v>
      </c>
      <c r="BL189" s="18" t="s">
        <v>219</v>
      </c>
      <c r="BM189" s="224" t="s">
        <v>1644</v>
      </c>
    </row>
    <row r="190" spans="1:51" s="14" customFormat="1" ht="12">
      <c r="A190" s="14"/>
      <c r="B190" s="243"/>
      <c r="C190" s="244"/>
      <c r="D190" s="234" t="s">
        <v>599</v>
      </c>
      <c r="E190" s="245" t="s">
        <v>19</v>
      </c>
      <c r="F190" s="246" t="s">
        <v>1645</v>
      </c>
      <c r="G190" s="244"/>
      <c r="H190" s="247">
        <v>1</v>
      </c>
      <c r="I190" s="248"/>
      <c r="J190" s="244"/>
      <c r="K190" s="244"/>
      <c r="L190" s="249"/>
      <c r="M190" s="250"/>
      <c r="N190" s="251"/>
      <c r="O190" s="251"/>
      <c r="P190" s="251"/>
      <c r="Q190" s="251"/>
      <c r="R190" s="251"/>
      <c r="S190" s="251"/>
      <c r="T190" s="252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53" t="s">
        <v>599</v>
      </c>
      <c r="AU190" s="253" t="s">
        <v>81</v>
      </c>
      <c r="AV190" s="14" t="s">
        <v>81</v>
      </c>
      <c r="AW190" s="14" t="s">
        <v>33</v>
      </c>
      <c r="AX190" s="14" t="s">
        <v>79</v>
      </c>
      <c r="AY190" s="253" t="s">
        <v>156</v>
      </c>
    </row>
    <row r="191" spans="1:65" s="2" customFormat="1" ht="12">
      <c r="A191" s="39"/>
      <c r="B191" s="40"/>
      <c r="C191" s="265" t="s">
        <v>394</v>
      </c>
      <c r="D191" s="265" t="s">
        <v>709</v>
      </c>
      <c r="E191" s="266" t="s">
        <v>859</v>
      </c>
      <c r="F191" s="267" t="s">
        <v>860</v>
      </c>
      <c r="G191" s="268" t="s">
        <v>172</v>
      </c>
      <c r="H191" s="269">
        <v>1</v>
      </c>
      <c r="I191" s="270"/>
      <c r="J191" s="271">
        <f>ROUND(I191*H191,2)</f>
        <v>0</v>
      </c>
      <c r="K191" s="267" t="s">
        <v>163</v>
      </c>
      <c r="L191" s="272"/>
      <c r="M191" s="273" t="s">
        <v>19</v>
      </c>
      <c r="N191" s="274" t="s">
        <v>43</v>
      </c>
      <c r="O191" s="85"/>
      <c r="P191" s="222">
        <f>O191*H191</f>
        <v>0</v>
      </c>
      <c r="Q191" s="222">
        <v>0.016</v>
      </c>
      <c r="R191" s="222">
        <f>Q191*H191</f>
        <v>0.016</v>
      </c>
      <c r="S191" s="222">
        <v>0</v>
      </c>
      <c r="T191" s="223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24" t="s">
        <v>290</v>
      </c>
      <c r="AT191" s="224" t="s">
        <v>709</v>
      </c>
      <c r="AU191" s="224" t="s">
        <v>81</v>
      </c>
      <c r="AY191" s="18" t="s">
        <v>156</v>
      </c>
      <c r="BE191" s="225">
        <f>IF(N191="základní",J191,0)</f>
        <v>0</v>
      </c>
      <c r="BF191" s="225">
        <f>IF(N191="snížená",J191,0)</f>
        <v>0</v>
      </c>
      <c r="BG191" s="225">
        <f>IF(N191="zákl. přenesená",J191,0)</f>
        <v>0</v>
      </c>
      <c r="BH191" s="225">
        <f>IF(N191="sníž. přenesená",J191,0)</f>
        <v>0</v>
      </c>
      <c r="BI191" s="225">
        <f>IF(N191="nulová",J191,0)</f>
        <v>0</v>
      </c>
      <c r="BJ191" s="18" t="s">
        <v>79</v>
      </c>
      <c r="BK191" s="225">
        <f>ROUND(I191*H191,2)</f>
        <v>0</v>
      </c>
      <c r="BL191" s="18" t="s">
        <v>219</v>
      </c>
      <c r="BM191" s="224" t="s">
        <v>1646</v>
      </c>
    </row>
    <row r="192" spans="1:51" s="14" customFormat="1" ht="12">
      <c r="A192" s="14"/>
      <c r="B192" s="243"/>
      <c r="C192" s="244"/>
      <c r="D192" s="234" t="s">
        <v>599</v>
      </c>
      <c r="E192" s="245" t="s">
        <v>19</v>
      </c>
      <c r="F192" s="246" t="s">
        <v>1645</v>
      </c>
      <c r="G192" s="244"/>
      <c r="H192" s="247">
        <v>1</v>
      </c>
      <c r="I192" s="248"/>
      <c r="J192" s="244"/>
      <c r="K192" s="244"/>
      <c r="L192" s="249"/>
      <c r="M192" s="250"/>
      <c r="N192" s="251"/>
      <c r="O192" s="251"/>
      <c r="P192" s="251"/>
      <c r="Q192" s="251"/>
      <c r="R192" s="251"/>
      <c r="S192" s="251"/>
      <c r="T192" s="252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53" t="s">
        <v>599</v>
      </c>
      <c r="AU192" s="253" t="s">
        <v>81</v>
      </c>
      <c r="AV192" s="14" t="s">
        <v>81</v>
      </c>
      <c r="AW192" s="14" t="s">
        <v>33</v>
      </c>
      <c r="AX192" s="14" t="s">
        <v>79</v>
      </c>
      <c r="AY192" s="253" t="s">
        <v>156</v>
      </c>
    </row>
    <row r="193" spans="1:65" s="2" customFormat="1" ht="12">
      <c r="A193" s="39"/>
      <c r="B193" s="40"/>
      <c r="C193" s="213" t="s">
        <v>398</v>
      </c>
      <c r="D193" s="213" t="s">
        <v>159</v>
      </c>
      <c r="E193" s="214" t="s">
        <v>862</v>
      </c>
      <c r="F193" s="215" t="s">
        <v>863</v>
      </c>
      <c r="G193" s="216" t="s">
        <v>172</v>
      </c>
      <c r="H193" s="217">
        <v>1</v>
      </c>
      <c r="I193" s="218"/>
      <c r="J193" s="219">
        <f>ROUND(I193*H193,2)</f>
        <v>0</v>
      </c>
      <c r="K193" s="215" t="s">
        <v>163</v>
      </c>
      <c r="L193" s="45"/>
      <c r="M193" s="220" t="s">
        <v>19</v>
      </c>
      <c r="N193" s="221" t="s">
        <v>43</v>
      </c>
      <c r="O193" s="85"/>
      <c r="P193" s="222">
        <f>O193*H193</f>
        <v>0</v>
      </c>
      <c r="Q193" s="222">
        <v>0</v>
      </c>
      <c r="R193" s="222">
        <f>Q193*H193</f>
        <v>0</v>
      </c>
      <c r="S193" s="222">
        <v>0</v>
      </c>
      <c r="T193" s="223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24" t="s">
        <v>219</v>
      </c>
      <c r="AT193" s="224" t="s">
        <v>159</v>
      </c>
      <c r="AU193" s="224" t="s">
        <v>81</v>
      </c>
      <c r="AY193" s="18" t="s">
        <v>156</v>
      </c>
      <c r="BE193" s="225">
        <f>IF(N193="základní",J193,0)</f>
        <v>0</v>
      </c>
      <c r="BF193" s="225">
        <f>IF(N193="snížená",J193,0)</f>
        <v>0</v>
      </c>
      <c r="BG193" s="225">
        <f>IF(N193="zákl. přenesená",J193,0)</f>
        <v>0</v>
      </c>
      <c r="BH193" s="225">
        <f>IF(N193="sníž. přenesená",J193,0)</f>
        <v>0</v>
      </c>
      <c r="BI193" s="225">
        <f>IF(N193="nulová",J193,0)</f>
        <v>0</v>
      </c>
      <c r="BJ193" s="18" t="s">
        <v>79</v>
      </c>
      <c r="BK193" s="225">
        <f>ROUND(I193*H193,2)</f>
        <v>0</v>
      </c>
      <c r="BL193" s="18" t="s">
        <v>219</v>
      </c>
      <c r="BM193" s="224" t="s">
        <v>1647</v>
      </c>
    </row>
    <row r="194" spans="1:51" s="14" customFormat="1" ht="12">
      <c r="A194" s="14"/>
      <c r="B194" s="243"/>
      <c r="C194" s="244"/>
      <c r="D194" s="234" t="s">
        <v>599</v>
      </c>
      <c r="E194" s="245" t="s">
        <v>19</v>
      </c>
      <c r="F194" s="246" t="s">
        <v>865</v>
      </c>
      <c r="G194" s="244"/>
      <c r="H194" s="247">
        <v>1</v>
      </c>
      <c r="I194" s="248"/>
      <c r="J194" s="244"/>
      <c r="K194" s="244"/>
      <c r="L194" s="249"/>
      <c r="M194" s="250"/>
      <c r="N194" s="251"/>
      <c r="O194" s="251"/>
      <c r="P194" s="251"/>
      <c r="Q194" s="251"/>
      <c r="R194" s="251"/>
      <c r="S194" s="251"/>
      <c r="T194" s="252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53" t="s">
        <v>599</v>
      </c>
      <c r="AU194" s="253" t="s">
        <v>81</v>
      </c>
      <c r="AV194" s="14" t="s">
        <v>81</v>
      </c>
      <c r="AW194" s="14" t="s">
        <v>33</v>
      </c>
      <c r="AX194" s="14" t="s">
        <v>79</v>
      </c>
      <c r="AY194" s="253" t="s">
        <v>156</v>
      </c>
    </row>
    <row r="195" spans="1:65" s="2" customFormat="1" ht="12">
      <c r="A195" s="39"/>
      <c r="B195" s="40"/>
      <c r="C195" s="265" t="s">
        <v>406</v>
      </c>
      <c r="D195" s="265" t="s">
        <v>709</v>
      </c>
      <c r="E195" s="266" t="s">
        <v>866</v>
      </c>
      <c r="F195" s="267" t="s">
        <v>867</v>
      </c>
      <c r="G195" s="268" t="s">
        <v>172</v>
      </c>
      <c r="H195" s="269">
        <v>1</v>
      </c>
      <c r="I195" s="270"/>
      <c r="J195" s="271">
        <f>ROUND(I195*H195,2)</f>
        <v>0</v>
      </c>
      <c r="K195" s="267" t="s">
        <v>163</v>
      </c>
      <c r="L195" s="272"/>
      <c r="M195" s="273" t="s">
        <v>19</v>
      </c>
      <c r="N195" s="274" t="s">
        <v>43</v>
      </c>
      <c r="O195" s="85"/>
      <c r="P195" s="222">
        <f>O195*H195</f>
        <v>0</v>
      </c>
      <c r="Q195" s="222">
        <v>0.017</v>
      </c>
      <c r="R195" s="222">
        <f>Q195*H195</f>
        <v>0.017</v>
      </c>
      <c r="S195" s="222">
        <v>0</v>
      </c>
      <c r="T195" s="223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24" t="s">
        <v>290</v>
      </c>
      <c r="AT195" s="224" t="s">
        <v>709</v>
      </c>
      <c r="AU195" s="224" t="s">
        <v>81</v>
      </c>
      <c r="AY195" s="18" t="s">
        <v>156</v>
      </c>
      <c r="BE195" s="225">
        <f>IF(N195="základní",J195,0)</f>
        <v>0</v>
      </c>
      <c r="BF195" s="225">
        <f>IF(N195="snížená",J195,0)</f>
        <v>0</v>
      </c>
      <c r="BG195" s="225">
        <f>IF(N195="zákl. přenesená",J195,0)</f>
        <v>0</v>
      </c>
      <c r="BH195" s="225">
        <f>IF(N195="sníž. přenesená",J195,0)</f>
        <v>0</v>
      </c>
      <c r="BI195" s="225">
        <f>IF(N195="nulová",J195,0)</f>
        <v>0</v>
      </c>
      <c r="BJ195" s="18" t="s">
        <v>79</v>
      </c>
      <c r="BK195" s="225">
        <f>ROUND(I195*H195,2)</f>
        <v>0</v>
      </c>
      <c r="BL195" s="18" t="s">
        <v>219</v>
      </c>
      <c r="BM195" s="224" t="s">
        <v>1648</v>
      </c>
    </row>
    <row r="196" spans="1:51" s="14" customFormat="1" ht="12">
      <c r="A196" s="14"/>
      <c r="B196" s="243"/>
      <c r="C196" s="244"/>
      <c r="D196" s="234" t="s">
        <v>599</v>
      </c>
      <c r="E196" s="245" t="s">
        <v>19</v>
      </c>
      <c r="F196" s="246" t="s">
        <v>865</v>
      </c>
      <c r="G196" s="244"/>
      <c r="H196" s="247">
        <v>1</v>
      </c>
      <c r="I196" s="248"/>
      <c r="J196" s="244"/>
      <c r="K196" s="244"/>
      <c r="L196" s="249"/>
      <c r="M196" s="250"/>
      <c r="N196" s="251"/>
      <c r="O196" s="251"/>
      <c r="P196" s="251"/>
      <c r="Q196" s="251"/>
      <c r="R196" s="251"/>
      <c r="S196" s="251"/>
      <c r="T196" s="252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53" t="s">
        <v>599</v>
      </c>
      <c r="AU196" s="253" t="s">
        <v>81</v>
      </c>
      <c r="AV196" s="14" t="s">
        <v>81</v>
      </c>
      <c r="AW196" s="14" t="s">
        <v>33</v>
      </c>
      <c r="AX196" s="14" t="s">
        <v>79</v>
      </c>
      <c r="AY196" s="253" t="s">
        <v>156</v>
      </c>
    </row>
    <row r="197" spans="1:65" s="2" customFormat="1" ht="12">
      <c r="A197" s="39"/>
      <c r="B197" s="40"/>
      <c r="C197" s="213" t="s">
        <v>410</v>
      </c>
      <c r="D197" s="213" t="s">
        <v>159</v>
      </c>
      <c r="E197" s="214" t="s">
        <v>869</v>
      </c>
      <c r="F197" s="215" t="s">
        <v>870</v>
      </c>
      <c r="G197" s="216" t="s">
        <v>172</v>
      </c>
      <c r="H197" s="217">
        <v>2</v>
      </c>
      <c r="I197" s="218"/>
      <c r="J197" s="219">
        <f>ROUND(I197*H197,2)</f>
        <v>0</v>
      </c>
      <c r="K197" s="215" t="s">
        <v>163</v>
      </c>
      <c r="L197" s="45"/>
      <c r="M197" s="220" t="s">
        <v>19</v>
      </c>
      <c r="N197" s="221" t="s">
        <v>43</v>
      </c>
      <c r="O197" s="85"/>
      <c r="P197" s="222">
        <f>O197*H197</f>
        <v>0</v>
      </c>
      <c r="Q197" s="222">
        <v>0</v>
      </c>
      <c r="R197" s="222">
        <f>Q197*H197</f>
        <v>0</v>
      </c>
      <c r="S197" s="222">
        <v>0</v>
      </c>
      <c r="T197" s="223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24" t="s">
        <v>219</v>
      </c>
      <c r="AT197" s="224" t="s">
        <v>159</v>
      </c>
      <c r="AU197" s="224" t="s">
        <v>81</v>
      </c>
      <c r="AY197" s="18" t="s">
        <v>156</v>
      </c>
      <c r="BE197" s="225">
        <f>IF(N197="základní",J197,0)</f>
        <v>0</v>
      </c>
      <c r="BF197" s="225">
        <f>IF(N197="snížená",J197,0)</f>
        <v>0</v>
      </c>
      <c r="BG197" s="225">
        <f>IF(N197="zákl. přenesená",J197,0)</f>
        <v>0</v>
      </c>
      <c r="BH197" s="225">
        <f>IF(N197="sníž. přenesená",J197,0)</f>
        <v>0</v>
      </c>
      <c r="BI197" s="225">
        <f>IF(N197="nulová",J197,0)</f>
        <v>0</v>
      </c>
      <c r="BJ197" s="18" t="s">
        <v>79</v>
      </c>
      <c r="BK197" s="225">
        <f>ROUND(I197*H197,2)</f>
        <v>0</v>
      </c>
      <c r="BL197" s="18" t="s">
        <v>219</v>
      </c>
      <c r="BM197" s="224" t="s">
        <v>1649</v>
      </c>
    </row>
    <row r="198" spans="1:51" s="14" customFormat="1" ht="12">
      <c r="A198" s="14"/>
      <c r="B198" s="243"/>
      <c r="C198" s="244"/>
      <c r="D198" s="234" t="s">
        <v>599</v>
      </c>
      <c r="E198" s="245" t="s">
        <v>19</v>
      </c>
      <c r="F198" s="246" t="s">
        <v>865</v>
      </c>
      <c r="G198" s="244"/>
      <c r="H198" s="247">
        <v>1</v>
      </c>
      <c r="I198" s="248"/>
      <c r="J198" s="244"/>
      <c r="K198" s="244"/>
      <c r="L198" s="249"/>
      <c r="M198" s="250"/>
      <c r="N198" s="251"/>
      <c r="O198" s="251"/>
      <c r="P198" s="251"/>
      <c r="Q198" s="251"/>
      <c r="R198" s="251"/>
      <c r="S198" s="251"/>
      <c r="T198" s="252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53" t="s">
        <v>599</v>
      </c>
      <c r="AU198" s="253" t="s">
        <v>81</v>
      </c>
      <c r="AV198" s="14" t="s">
        <v>81</v>
      </c>
      <c r="AW198" s="14" t="s">
        <v>33</v>
      </c>
      <c r="AX198" s="14" t="s">
        <v>72</v>
      </c>
      <c r="AY198" s="253" t="s">
        <v>156</v>
      </c>
    </row>
    <row r="199" spans="1:51" s="14" customFormat="1" ht="12">
      <c r="A199" s="14"/>
      <c r="B199" s="243"/>
      <c r="C199" s="244"/>
      <c r="D199" s="234" t="s">
        <v>599</v>
      </c>
      <c r="E199" s="245" t="s">
        <v>19</v>
      </c>
      <c r="F199" s="246" t="s">
        <v>1650</v>
      </c>
      <c r="G199" s="244"/>
      <c r="H199" s="247">
        <v>1</v>
      </c>
      <c r="I199" s="248"/>
      <c r="J199" s="244"/>
      <c r="K199" s="244"/>
      <c r="L199" s="249"/>
      <c r="M199" s="250"/>
      <c r="N199" s="251"/>
      <c r="O199" s="251"/>
      <c r="P199" s="251"/>
      <c r="Q199" s="251"/>
      <c r="R199" s="251"/>
      <c r="S199" s="251"/>
      <c r="T199" s="252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53" t="s">
        <v>599</v>
      </c>
      <c r="AU199" s="253" t="s">
        <v>81</v>
      </c>
      <c r="AV199" s="14" t="s">
        <v>81</v>
      </c>
      <c r="AW199" s="14" t="s">
        <v>33</v>
      </c>
      <c r="AX199" s="14" t="s">
        <v>72</v>
      </c>
      <c r="AY199" s="253" t="s">
        <v>156</v>
      </c>
    </row>
    <row r="200" spans="1:51" s="15" customFormat="1" ht="12">
      <c r="A200" s="15"/>
      <c r="B200" s="254"/>
      <c r="C200" s="255"/>
      <c r="D200" s="234" t="s">
        <v>599</v>
      </c>
      <c r="E200" s="256" t="s">
        <v>19</v>
      </c>
      <c r="F200" s="257" t="s">
        <v>603</v>
      </c>
      <c r="G200" s="255"/>
      <c r="H200" s="258">
        <v>2</v>
      </c>
      <c r="I200" s="259"/>
      <c r="J200" s="255"/>
      <c r="K200" s="255"/>
      <c r="L200" s="260"/>
      <c r="M200" s="261"/>
      <c r="N200" s="262"/>
      <c r="O200" s="262"/>
      <c r="P200" s="262"/>
      <c r="Q200" s="262"/>
      <c r="R200" s="262"/>
      <c r="S200" s="262"/>
      <c r="T200" s="263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T200" s="264" t="s">
        <v>599</v>
      </c>
      <c r="AU200" s="264" t="s">
        <v>81</v>
      </c>
      <c r="AV200" s="15" t="s">
        <v>164</v>
      </c>
      <c r="AW200" s="15" t="s">
        <v>33</v>
      </c>
      <c r="AX200" s="15" t="s">
        <v>79</v>
      </c>
      <c r="AY200" s="264" t="s">
        <v>156</v>
      </c>
    </row>
    <row r="201" spans="1:65" s="2" customFormat="1" ht="16.5" customHeight="1">
      <c r="A201" s="39"/>
      <c r="B201" s="40"/>
      <c r="C201" s="265" t="s">
        <v>414</v>
      </c>
      <c r="D201" s="265" t="s">
        <v>709</v>
      </c>
      <c r="E201" s="266" t="s">
        <v>873</v>
      </c>
      <c r="F201" s="267" t="s">
        <v>874</v>
      </c>
      <c r="G201" s="268" t="s">
        <v>172</v>
      </c>
      <c r="H201" s="269">
        <v>2</v>
      </c>
      <c r="I201" s="270"/>
      <c r="J201" s="271">
        <f>ROUND(I201*H201,2)</f>
        <v>0</v>
      </c>
      <c r="K201" s="267" t="s">
        <v>163</v>
      </c>
      <c r="L201" s="272"/>
      <c r="M201" s="273" t="s">
        <v>19</v>
      </c>
      <c r="N201" s="274" t="s">
        <v>43</v>
      </c>
      <c r="O201" s="85"/>
      <c r="P201" s="222">
        <f>O201*H201</f>
        <v>0</v>
      </c>
      <c r="Q201" s="222">
        <v>0.00015</v>
      </c>
      <c r="R201" s="222">
        <f>Q201*H201</f>
        <v>0.0003</v>
      </c>
      <c r="S201" s="222">
        <v>0</v>
      </c>
      <c r="T201" s="223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24" t="s">
        <v>290</v>
      </c>
      <c r="AT201" s="224" t="s">
        <v>709</v>
      </c>
      <c r="AU201" s="224" t="s">
        <v>81</v>
      </c>
      <c r="AY201" s="18" t="s">
        <v>156</v>
      </c>
      <c r="BE201" s="225">
        <f>IF(N201="základní",J201,0)</f>
        <v>0</v>
      </c>
      <c r="BF201" s="225">
        <f>IF(N201="snížená",J201,0)</f>
        <v>0</v>
      </c>
      <c r="BG201" s="225">
        <f>IF(N201="zákl. přenesená",J201,0)</f>
        <v>0</v>
      </c>
      <c r="BH201" s="225">
        <f>IF(N201="sníž. přenesená",J201,0)</f>
        <v>0</v>
      </c>
      <c r="BI201" s="225">
        <f>IF(N201="nulová",J201,0)</f>
        <v>0</v>
      </c>
      <c r="BJ201" s="18" t="s">
        <v>79</v>
      </c>
      <c r="BK201" s="225">
        <f>ROUND(I201*H201,2)</f>
        <v>0</v>
      </c>
      <c r="BL201" s="18" t="s">
        <v>219</v>
      </c>
      <c r="BM201" s="224" t="s">
        <v>1651</v>
      </c>
    </row>
    <row r="202" spans="1:51" s="14" customFormat="1" ht="12">
      <c r="A202" s="14"/>
      <c r="B202" s="243"/>
      <c r="C202" s="244"/>
      <c r="D202" s="234" t="s">
        <v>599</v>
      </c>
      <c r="E202" s="245" t="s">
        <v>19</v>
      </c>
      <c r="F202" s="246" t="s">
        <v>865</v>
      </c>
      <c r="G202" s="244"/>
      <c r="H202" s="247">
        <v>1</v>
      </c>
      <c r="I202" s="248"/>
      <c r="J202" s="244"/>
      <c r="K202" s="244"/>
      <c r="L202" s="249"/>
      <c r="M202" s="250"/>
      <c r="N202" s="251"/>
      <c r="O202" s="251"/>
      <c r="P202" s="251"/>
      <c r="Q202" s="251"/>
      <c r="R202" s="251"/>
      <c r="S202" s="251"/>
      <c r="T202" s="252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53" t="s">
        <v>599</v>
      </c>
      <c r="AU202" s="253" t="s">
        <v>81</v>
      </c>
      <c r="AV202" s="14" t="s">
        <v>81</v>
      </c>
      <c r="AW202" s="14" t="s">
        <v>33</v>
      </c>
      <c r="AX202" s="14" t="s">
        <v>72</v>
      </c>
      <c r="AY202" s="253" t="s">
        <v>156</v>
      </c>
    </row>
    <row r="203" spans="1:51" s="14" customFormat="1" ht="12">
      <c r="A203" s="14"/>
      <c r="B203" s="243"/>
      <c r="C203" s="244"/>
      <c r="D203" s="234" t="s">
        <v>599</v>
      </c>
      <c r="E203" s="245" t="s">
        <v>19</v>
      </c>
      <c r="F203" s="246" t="s">
        <v>1650</v>
      </c>
      <c r="G203" s="244"/>
      <c r="H203" s="247">
        <v>1</v>
      </c>
      <c r="I203" s="248"/>
      <c r="J203" s="244"/>
      <c r="K203" s="244"/>
      <c r="L203" s="249"/>
      <c r="M203" s="250"/>
      <c r="N203" s="251"/>
      <c r="O203" s="251"/>
      <c r="P203" s="251"/>
      <c r="Q203" s="251"/>
      <c r="R203" s="251"/>
      <c r="S203" s="251"/>
      <c r="T203" s="252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53" t="s">
        <v>599</v>
      </c>
      <c r="AU203" s="253" t="s">
        <v>81</v>
      </c>
      <c r="AV203" s="14" t="s">
        <v>81</v>
      </c>
      <c r="AW203" s="14" t="s">
        <v>33</v>
      </c>
      <c r="AX203" s="14" t="s">
        <v>72</v>
      </c>
      <c r="AY203" s="253" t="s">
        <v>156</v>
      </c>
    </row>
    <row r="204" spans="1:51" s="15" customFormat="1" ht="12">
      <c r="A204" s="15"/>
      <c r="B204" s="254"/>
      <c r="C204" s="255"/>
      <c r="D204" s="234" t="s">
        <v>599</v>
      </c>
      <c r="E204" s="256" t="s">
        <v>19</v>
      </c>
      <c r="F204" s="257" t="s">
        <v>603</v>
      </c>
      <c r="G204" s="255"/>
      <c r="H204" s="258">
        <v>2</v>
      </c>
      <c r="I204" s="259"/>
      <c r="J204" s="255"/>
      <c r="K204" s="255"/>
      <c r="L204" s="260"/>
      <c r="M204" s="261"/>
      <c r="N204" s="262"/>
      <c r="O204" s="262"/>
      <c r="P204" s="262"/>
      <c r="Q204" s="262"/>
      <c r="R204" s="262"/>
      <c r="S204" s="262"/>
      <c r="T204" s="263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T204" s="264" t="s">
        <v>599</v>
      </c>
      <c r="AU204" s="264" t="s">
        <v>81</v>
      </c>
      <c r="AV204" s="15" t="s">
        <v>164</v>
      </c>
      <c r="AW204" s="15" t="s">
        <v>33</v>
      </c>
      <c r="AX204" s="15" t="s">
        <v>79</v>
      </c>
      <c r="AY204" s="264" t="s">
        <v>156</v>
      </c>
    </row>
    <row r="205" spans="1:65" s="2" customFormat="1" ht="16.5" customHeight="1">
      <c r="A205" s="39"/>
      <c r="B205" s="40"/>
      <c r="C205" s="265" t="s">
        <v>418</v>
      </c>
      <c r="D205" s="265" t="s">
        <v>709</v>
      </c>
      <c r="E205" s="266" t="s">
        <v>876</v>
      </c>
      <c r="F205" s="267" t="s">
        <v>877</v>
      </c>
      <c r="G205" s="268" t="s">
        <v>172</v>
      </c>
      <c r="H205" s="269">
        <v>2</v>
      </c>
      <c r="I205" s="270"/>
      <c r="J205" s="271">
        <f>ROUND(I205*H205,2)</f>
        <v>0</v>
      </c>
      <c r="K205" s="267" t="s">
        <v>163</v>
      </c>
      <c r="L205" s="272"/>
      <c r="M205" s="273" t="s">
        <v>19</v>
      </c>
      <c r="N205" s="274" t="s">
        <v>43</v>
      </c>
      <c r="O205" s="85"/>
      <c r="P205" s="222">
        <f>O205*H205</f>
        <v>0</v>
      </c>
      <c r="Q205" s="222">
        <v>0.00015</v>
      </c>
      <c r="R205" s="222">
        <f>Q205*H205</f>
        <v>0.0003</v>
      </c>
      <c r="S205" s="222">
        <v>0</v>
      </c>
      <c r="T205" s="223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24" t="s">
        <v>290</v>
      </c>
      <c r="AT205" s="224" t="s">
        <v>709</v>
      </c>
      <c r="AU205" s="224" t="s">
        <v>81</v>
      </c>
      <c r="AY205" s="18" t="s">
        <v>156</v>
      </c>
      <c r="BE205" s="225">
        <f>IF(N205="základní",J205,0)</f>
        <v>0</v>
      </c>
      <c r="BF205" s="225">
        <f>IF(N205="snížená",J205,0)</f>
        <v>0</v>
      </c>
      <c r="BG205" s="225">
        <f>IF(N205="zákl. přenesená",J205,0)</f>
        <v>0</v>
      </c>
      <c r="BH205" s="225">
        <f>IF(N205="sníž. přenesená",J205,0)</f>
        <v>0</v>
      </c>
      <c r="BI205" s="225">
        <f>IF(N205="nulová",J205,0)</f>
        <v>0</v>
      </c>
      <c r="BJ205" s="18" t="s">
        <v>79</v>
      </c>
      <c r="BK205" s="225">
        <f>ROUND(I205*H205,2)</f>
        <v>0</v>
      </c>
      <c r="BL205" s="18" t="s">
        <v>219</v>
      </c>
      <c r="BM205" s="224" t="s">
        <v>1652</v>
      </c>
    </row>
    <row r="206" spans="1:51" s="14" customFormat="1" ht="12">
      <c r="A206" s="14"/>
      <c r="B206" s="243"/>
      <c r="C206" s="244"/>
      <c r="D206" s="234" t="s">
        <v>599</v>
      </c>
      <c r="E206" s="245" t="s">
        <v>19</v>
      </c>
      <c r="F206" s="246" t="s">
        <v>865</v>
      </c>
      <c r="G206" s="244"/>
      <c r="H206" s="247">
        <v>1</v>
      </c>
      <c r="I206" s="248"/>
      <c r="J206" s="244"/>
      <c r="K206" s="244"/>
      <c r="L206" s="249"/>
      <c r="M206" s="250"/>
      <c r="N206" s="251"/>
      <c r="O206" s="251"/>
      <c r="P206" s="251"/>
      <c r="Q206" s="251"/>
      <c r="R206" s="251"/>
      <c r="S206" s="251"/>
      <c r="T206" s="252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53" t="s">
        <v>599</v>
      </c>
      <c r="AU206" s="253" t="s">
        <v>81</v>
      </c>
      <c r="AV206" s="14" t="s">
        <v>81</v>
      </c>
      <c r="AW206" s="14" t="s">
        <v>33</v>
      </c>
      <c r="AX206" s="14" t="s">
        <v>72</v>
      </c>
      <c r="AY206" s="253" t="s">
        <v>156</v>
      </c>
    </row>
    <row r="207" spans="1:51" s="14" customFormat="1" ht="12">
      <c r="A207" s="14"/>
      <c r="B207" s="243"/>
      <c r="C207" s="244"/>
      <c r="D207" s="234" t="s">
        <v>599</v>
      </c>
      <c r="E207" s="245" t="s">
        <v>19</v>
      </c>
      <c r="F207" s="246" t="s">
        <v>1650</v>
      </c>
      <c r="G207" s="244"/>
      <c r="H207" s="247">
        <v>1</v>
      </c>
      <c r="I207" s="248"/>
      <c r="J207" s="244"/>
      <c r="K207" s="244"/>
      <c r="L207" s="249"/>
      <c r="M207" s="250"/>
      <c r="N207" s="251"/>
      <c r="O207" s="251"/>
      <c r="P207" s="251"/>
      <c r="Q207" s="251"/>
      <c r="R207" s="251"/>
      <c r="S207" s="251"/>
      <c r="T207" s="252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53" t="s">
        <v>599</v>
      </c>
      <c r="AU207" s="253" t="s">
        <v>81</v>
      </c>
      <c r="AV207" s="14" t="s">
        <v>81</v>
      </c>
      <c r="AW207" s="14" t="s">
        <v>33</v>
      </c>
      <c r="AX207" s="14" t="s">
        <v>72</v>
      </c>
      <c r="AY207" s="253" t="s">
        <v>156</v>
      </c>
    </row>
    <row r="208" spans="1:51" s="15" customFormat="1" ht="12">
      <c r="A208" s="15"/>
      <c r="B208" s="254"/>
      <c r="C208" s="255"/>
      <c r="D208" s="234" t="s">
        <v>599</v>
      </c>
      <c r="E208" s="256" t="s">
        <v>19</v>
      </c>
      <c r="F208" s="257" t="s">
        <v>603</v>
      </c>
      <c r="G208" s="255"/>
      <c r="H208" s="258">
        <v>2</v>
      </c>
      <c r="I208" s="259"/>
      <c r="J208" s="255"/>
      <c r="K208" s="255"/>
      <c r="L208" s="260"/>
      <c r="M208" s="261"/>
      <c r="N208" s="262"/>
      <c r="O208" s="262"/>
      <c r="P208" s="262"/>
      <c r="Q208" s="262"/>
      <c r="R208" s="262"/>
      <c r="S208" s="262"/>
      <c r="T208" s="263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T208" s="264" t="s">
        <v>599</v>
      </c>
      <c r="AU208" s="264" t="s">
        <v>81</v>
      </c>
      <c r="AV208" s="15" t="s">
        <v>164</v>
      </c>
      <c r="AW208" s="15" t="s">
        <v>33</v>
      </c>
      <c r="AX208" s="15" t="s">
        <v>79</v>
      </c>
      <c r="AY208" s="264" t="s">
        <v>156</v>
      </c>
    </row>
    <row r="209" spans="1:65" s="2" customFormat="1" ht="12">
      <c r="A209" s="39"/>
      <c r="B209" s="40"/>
      <c r="C209" s="213" t="s">
        <v>422</v>
      </c>
      <c r="D209" s="213" t="s">
        <v>159</v>
      </c>
      <c r="E209" s="214" t="s">
        <v>879</v>
      </c>
      <c r="F209" s="215" t="s">
        <v>880</v>
      </c>
      <c r="G209" s="216" t="s">
        <v>172</v>
      </c>
      <c r="H209" s="217">
        <v>2</v>
      </c>
      <c r="I209" s="218"/>
      <c r="J209" s="219">
        <f>ROUND(I209*H209,2)</f>
        <v>0</v>
      </c>
      <c r="K209" s="215" t="s">
        <v>163</v>
      </c>
      <c r="L209" s="45"/>
      <c r="M209" s="220" t="s">
        <v>19</v>
      </c>
      <c r="N209" s="221" t="s">
        <v>43</v>
      </c>
      <c r="O209" s="85"/>
      <c r="P209" s="222">
        <f>O209*H209</f>
        <v>0</v>
      </c>
      <c r="Q209" s="222">
        <v>0</v>
      </c>
      <c r="R209" s="222">
        <f>Q209*H209</f>
        <v>0</v>
      </c>
      <c r="S209" s="222">
        <v>0</v>
      </c>
      <c r="T209" s="223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24" t="s">
        <v>219</v>
      </c>
      <c r="AT209" s="224" t="s">
        <v>159</v>
      </c>
      <c r="AU209" s="224" t="s">
        <v>81</v>
      </c>
      <c r="AY209" s="18" t="s">
        <v>156</v>
      </c>
      <c r="BE209" s="225">
        <f>IF(N209="základní",J209,0)</f>
        <v>0</v>
      </c>
      <c r="BF209" s="225">
        <f>IF(N209="snížená",J209,0)</f>
        <v>0</v>
      </c>
      <c r="BG209" s="225">
        <f>IF(N209="zákl. přenesená",J209,0)</f>
        <v>0</v>
      </c>
      <c r="BH209" s="225">
        <f>IF(N209="sníž. přenesená",J209,0)</f>
        <v>0</v>
      </c>
      <c r="BI209" s="225">
        <f>IF(N209="nulová",J209,0)</f>
        <v>0</v>
      </c>
      <c r="BJ209" s="18" t="s">
        <v>79</v>
      </c>
      <c r="BK209" s="225">
        <f>ROUND(I209*H209,2)</f>
        <v>0</v>
      </c>
      <c r="BL209" s="18" t="s">
        <v>219</v>
      </c>
      <c r="BM209" s="224" t="s">
        <v>1653</v>
      </c>
    </row>
    <row r="210" spans="1:51" s="14" customFormat="1" ht="12">
      <c r="A210" s="14"/>
      <c r="B210" s="243"/>
      <c r="C210" s="244"/>
      <c r="D210" s="234" t="s">
        <v>599</v>
      </c>
      <c r="E210" s="245" t="s">
        <v>19</v>
      </c>
      <c r="F210" s="246" t="s">
        <v>865</v>
      </c>
      <c r="G210" s="244"/>
      <c r="H210" s="247">
        <v>1</v>
      </c>
      <c r="I210" s="248"/>
      <c r="J210" s="244"/>
      <c r="K210" s="244"/>
      <c r="L210" s="249"/>
      <c r="M210" s="250"/>
      <c r="N210" s="251"/>
      <c r="O210" s="251"/>
      <c r="P210" s="251"/>
      <c r="Q210" s="251"/>
      <c r="R210" s="251"/>
      <c r="S210" s="251"/>
      <c r="T210" s="252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53" t="s">
        <v>599</v>
      </c>
      <c r="AU210" s="253" t="s">
        <v>81</v>
      </c>
      <c r="AV210" s="14" t="s">
        <v>81</v>
      </c>
      <c r="AW210" s="14" t="s">
        <v>33</v>
      </c>
      <c r="AX210" s="14" t="s">
        <v>72</v>
      </c>
      <c r="AY210" s="253" t="s">
        <v>156</v>
      </c>
    </row>
    <row r="211" spans="1:51" s="14" customFormat="1" ht="12">
      <c r="A211" s="14"/>
      <c r="B211" s="243"/>
      <c r="C211" s="244"/>
      <c r="D211" s="234" t="s">
        <v>599</v>
      </c>
      <c r="E211" s="245" t="s">
        <v>19</v>
      </c>
      <c r="F211" s="246" t="s">
        <v>1650</v>
      </c>
      <c r="G211" s="244"/>
      <c r="H211" s="247">
        <v>1</v>
      </c>
      <c r="I211" s="248"/>
      <c r="J211" s="244"/>
      <c r="K211" s="244"/>
      <c r="L211" s="249"/>
      <c r="M211" s="250"/>
      <c r="N211" s="251"/>
      <c r="O211" s="251"/>
      <c r="P211" s="251"/>
      <c r="Q211" s="251"/>
      <c r="R211" s="251"/>
      <c r="S211" s="251"/>
      <c r="T211" s="252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53" t="s">
        <v>599</v>
      </c>
      <c r="AU211" s="253" t="s">
        <v>81</v>
      </c>
      <c r="AV211" s="14" t="s">
        <v>81</v>
      </c>
      <c r="AW211" s="14" t="s">
        <v>33</v>
      </c>
      <c r="AX211" s="14" t="s">
        <v>72</v>
      </c>
      <c r="AY211" s="253" t="s">
        <v>156</v>
      </c>
    </row>
    <row r="212" spans="1:51" s="15" customFormat="1" ht="12">
      <c r="A212" s="15"/>
      <c r="B212" s="254"/>
      <c r="C212" s="255"/>
      <c r="D212" s="234" t="s">
        <v>599</v>
      </c>
      <c r="E212" s="256" t="s">
        <v>19</v>
      </c>
      <c r="F212" s="257" t="s">
        <v>603</v>
      </c>
      <c r="G212" s="255"/>
      <c r="H212" s="258">
        <v>2</v>
      </c>
      <c r="I212" s="259"/>
      <c r="J212" s="255"/>
      <c r="K212" s="255"/>
      <c r="L212" s="260"/>
      <c r="M212" s="261"/>
      <c r="N212" s="262"/>
      <c r="O212" s="262"/>
      <c r="P212" s="262"/>
      <c r="Q212" s="262"/>
      <c r="R212" s="262"/>
      <c r="S212" s="262"/>
      <c r="T212" s="263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T212" s="264" t="s">
        <v>599</v>
      </c>
      <c r="AU212" s="264" t="s">
        <v>81</v>
      </c>
      <c r="AV212" s="15" t="s">
        <v>164</v>
      </c>
      <c r="AW212" s="15" t="s">
        <v>33</v>
      </c>
      <c r="AX212" s="15" t="s">
        <v>79</v>
      </c>
      <c r="AY212" s="264" t="s">
        <v>156</v>
      </c>
    </row>
    <row r="213" spans="1:65" s="2" customFormat="1" ht="16.5" customHeight="1">
      <c r="A213" s="39"/>
      <c r="B213" s="40"/>
      <c r="C213" s="265" t="s">
        <v>424</v>
      </c>
      <c r="D213" s="265" t="s">
        <v>709</v>
      </c>
      <c r="E213" s="266" t="s">
        <v>882</v>
      </c>
      <c r="F213" s="267" t="s">
        <v>1139</v>
      </c>
      <c r="G213" s="268" t="s">
        <v>172</v>
      </c>
      <c r="H213" s="269">
        <v>2</v>
      </c>
      <c r="I213" s="270"/>
      <c r="J213" s="271">
        <f>ROUND(I213*H213,2)</f>
        <v>0</v>
      </c>
      <c r="K213" s="267" t="s">
        <v>163</v>
      </c>
      <c r="L213" s="272"/>
      <c r="M213" s="273" t="s">
        <v>19</v>
      </c>
      <c r="N213" s="274" t="s">
        <v>43</v>
      </c>
      <c r="O213" s="85"/>
      <c r="P213" s="222">
        <f>O213*H213</f>
        <v>0</v>
      </c>
      <c r="Q213" s="222">
        <v>0.0022</v>
      </c>
      <c r="R213" s="222">
        <f>Q213*H213</f>
        <v>0.0044</v>
      </c>
      <c r="S213" s="222">
        <v>0</v>
      </c>
      <c r="T213" s="223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24" t="s">
        <v>290</v>
      </c>
      <c r="AT213" s="224" t="s">
        <v>709</v>
      </c>
      <c r="AU213" s="224" t="s">
        <v>81</v>
      </c>
      <c r="AY213" s="18" t="s">
        <v>156</v>
      </c>
      <c r="BE213" s="225">
        <f>IF(N213="základní",J213,0)</f>
        <v>0</v>
      </c>
      <c r="BF213" s="225">
        <f>IF(N213="snížená",J213,0)</f>
        <v>0</v>
      </c>
      <c r="BG213" s="225">
        <f>IF(N213="zákl. přenesená",J213,0)</f>
        <v>0</v>
      </c>
      <c r="BH213" s="225">
        <f>IF(N213="sníž. přenesená",J213,0)</f>
        <v>0</v>
      </c>
      <c r="BI213" s="225">
        <f>IF(N213="nulová",J213,0)</f>
        <v>0</v>
      </c>
      <c r="BJ213" s="18" t="s">
        <v>79</v>
      </c>
      <c r="BK213" s="225">
        <f>ROUND(I213*H213,2)</f>
        <v>0</v>
      </c>
      <c r="BL213" s="18" t="s">
        <v>219</v>
      </c>
      <c r="BM213" s="224" t="s">
        <v>1654</v>
      </c>
    </row>
    <row r="214" spans="1:51" s="14" customFormat="1" ht="12">
      <c r="A214" s="14"/>
      <c r="B214" s="243"/>
      <c r="C214" s="244"/>
      <c r="D214" s="234" t="s">
        <v>599</v>
      </c>
      <c r="E214" s="245" t="s">
        <v>19</v>
      </c>
      <c r="F214" s="246" t="s">
        <v>865</v>
      </c>
      <c r="G214" s="244"/>
      <c r="H214" s="247">
        <v>1</v>
      </c>
      <c r="I214" s="248"/>
      <c r="J214" s="244"/>
      <c r="K214" s="244"/>
      <c r="L214" s="249"/>
      <c r="M214" s="250"/>
      <c r="N214" s="251"/>
      <c r="O214" s="251"/>
      <c r="P214" s="251"/>
      <c r="Q214" s="251"/>
      <c r="R214" s="251"/>
      <c r="S214" s="251"/>
      <c r="T214" s="252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53" t="s">
        <v>599</v>
      </c>
      <c r="AU214" s="253" t="s">
        <v>81</v>
      </c>
      <c r="AV214" s="14" t="s">
        <v>81</v>
      </c>
      <c r="AW214" s="14" t="s">
        <v>33</v>
      </c>
      <c r="AX214" s="14" t="s">
        <v>72</v>
      </c>
      <c r="AY214" s="253" t="s">
        <v>156</v>
      </c>
    </row>
    <row r="215" spans="1:51" s="14" customFormat="1" ht="12">
      <c r="A215" s="14"/>
      <c r="B215" s="243"/>
      <c r="C215" s="244"/>
      <c r="D215" s="234" t="s">
        <v>599</v>
      </c>
      <c r="E215" s="245" t="s">
        <v>19</v>
      </c>
      <c r="F215" s="246" t="s">
        <v>1650</v>
      </c>
      <c r="G215" s="244"/>
      <c r="H215" s="247">
        <v>1</v>
      </c>
      <c r="I215" s="248"/>
      <c r="J215" s="244"/>
      <c r="K215" s="244"/>
      <c r="L215" s="249"/>
      <c r="M215" s="250"/>
      <c r="N215" s="251"/>
      <c r="O215" s="251"/>
      <c r="P215" s="251"/>
      <c r="Q215" s="251"/>
      <c r="R215" s="251"/>
      <c r="S215" s="251"/>
      <c r="T215" s="252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53" t="s">
        <v>599</v>
      </c>
      <c r="AU215" s="253" t="s">
        <v>81</v>
      </c>
      <c r="AV215" s="14" t="s">
        <v>81</v>
      </c>
      <c r="AW215" s="14" t="s">
        <v>33</v>
      </c>
      <c r="AX215" s="14" t="s">
        <v>72</v>
      </c>
      <c r="AY215" s="253" t="s">
        <v>156</v>
      </c>
    </row>
    <row r="216" spans="1:51" s="15" customFormat="1" ht="12">
      <c r="A216" s="15"/>
      <c r="B216" s="254"/>
      <c r="C216" s="255"/>
      <c r="D216" s="234" t="s">
        <v>599</v>
      </c>
      <c r="E216" s="256" t="s">
        <v>19</v>
      </c>
      <c r="F216" s="257" t="s">
        <v>603</v>
      </c>
      <c r="G216" s="255"/>
      <c r="H216" s="258">
        <v>2</v>
      </c>
      <c r="I216" s="259"/>
      <c r="J216" s="255"/>
      <c r="K216" s="255"/>
      <c r="L216" s="260"/>
      <c r="M216" s="261"/>
      <c r="N216" s="262"/>
      <c r="O216" s="262"/>
      <c r="P216" s="262"/>
      <c r="Q216" s="262"/>
      <c r="R216" s="262"/>
      <c r="S216" s="262"/>
      <c r="T216" s="263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T216" s="264" t="s">
        <v>599</v>
      </c>
      <c r="AU216" s="264" t="s">
        <v>81</v>
      </c>
      <c r="AV216" s="15" t="s">
        <v>164</v>
      </c>
      <c r="AW216" s="15" t="s">
        <v>33</v>
      </c>
      <c r="AX216" s="15" t="s">
        <v>79</v>
      </c>
      <c r="AY216" s="264" t="s">
        <v>156</v>
      </c>
    </row>
    <row r="217" spans="1:65" s="2" customFormat="1" ht="12">
      <c r="A217" s="39"/>
      <c r="B217" s="40"/>
      <c r="C217" s="213" t="s">
        <v>428</v>
      </c>
      <c r="D217" s="213" t="s">
        <v>159</v>
      </c>
      <c r="E217" s="214" t="s">
        <v>885</v>
      </c>
      <c r="F217" s="215" t="s">
        <v>886</v>
      </c>
      <c r="G217" s="216" t="s">
        <v>172</v>
      </c>
      <c r="H217" s="217">
        <v>2</v>
      </c>
      <c r="I217" s="218"/>
      <c r="J217" s="219">
        <f>ROUND(I217*H217,2)</f>
        <v>0</v>
      </c>
      <c r="K217" s="215" t="s">
        <v>163</v>
      </c>
      <c r="L217" s="45"/>
      <c r="M217" s="220" t="s">
        <v>19</v>
      </c>
      <c r="N217" s="221" t="s">
        <v>43</v>
      </c>
      <c r="O217" s="85"/>
      <c r="P217" s="222">
        <f>O217*H217</f>
        <v>0</v>
      </c>
      <c r="Q217" s="222">
        <v>0</v>
      </c>
      <c r="R217" s="222">
        <f>Q217*H217</f>
        <v>0</v>
      </c>
      <c r="S217" s="222">
        <v>0.024</v>
      </c>
      <c r="T217" s="223">
        <f>S217*H217</f>
        <v>0.048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24" t="s">
        <v>219</v>
      </c>
      <c r="AT217" s="224" t="s">
        <v>159</v>
      </c>
      <c r="AU217" s="224" t="s">
        <v>81</v>
      </c>
      <c r="AY217" s="18" t="s">
        <v>156</v>
      </c>
      <c r="BE217" s="225">
        <f>IF(N217="základní",J217,0)</f>
        <v>0</v>
      </c>
      <c r="BF217" s="225">
        <f>IF(N217="snížená",J217,0)</f>
        <v>0</v>
      </c>
      <c r="BG217" s="225">
        <f>IF(N217="zákl. přenesená",J217,0)</f>
        <v>0</v>
      </c>
      <c r="BH217" s="225">
        <f>IF(N217="sníž. přenesená",J217,0)</f>
        <v>0</v>
      </c>
      <c r="BI217" s="225">
        <f>IF(N217="nulová",J217,0)</f>
        <v>0</v>
      </c>
      <c r="BJ217" s="18" t="s">
        <v>79</v>
      </c>
      <c r="BK217" s="225">
        <f>ROUND(I217*H217,2)</f>
        <v>0</v>
      </c>
      <c r="BL217" s="18" t="s">
        <v>219</v>
      </c>
      <c r="BM217" s="224" t="s">
        <v>1655</v>
      </c>
    </row>
    <row r="218" spans="1:51" s="14" customFormat="1" ht="12">
      <c r="A218" s="14"/>
      <c r="B218" s="243"/>
      <c r="C218" s="244"/>
      <c r="D218" s="234" t="s">
        <v>599</v>
      </c>
      <c r="E218" s="245" t="s">
        <v>19</v>
      </c>
      <c r="F218" s="246" t="s">
        <v>865</v>
      </c>
      <c r="G218" s="244"/>
      <c r="H218" s="247">
        <v>1</v>
      </c>
      <c r="I218" s="248"/>
      <c r="J218" s="244"/>
      <c r="K218" s="244"/>
      <c r="L218" s="249"/>
      <c r="M218" s="250"/>
      <c r="N218" s="251"/>
      <c r="O218" s="251"/>
      <c r="P218" s="251"/>
      <c r="Q218" s="251"/>
      <c r="R218" s="251"/>
      <c r="S218" s="251"/>
      <c r="T218" s="252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53" t="s">
        <v>599</v>
      </c>
      <c r="AU218" s="253" t="s">
        <v>81</v>
      </c>
      <c r="AV218" s="14" t="s">
        <v>81</v>
      </c>
      <c r="AW218" s="14" t="s">
        <v>33</v>
      </c>
      <c r="AX218" s="14" t="s">
        <v>72</v>
      </c>
      <c r="AY218" s="253" t="s">
        <v>156</v>
      </c>
    </row>
    <row r="219" spans="1:51" s="14" customFormat="1" ht="12">
      <c r="A219" s="14"/>
      <c r="B219" s="243"/>
      <c r="C219" s="244"/>
      <c r="D219" s="234" t="s">
        <v>599</v>
      </c>
      <c r="E219" s="245" t="s">
        <v>19</v>
      </c>
      <c r="F219" s="246" t="s">
        <v>1650</v>
      </c>
      <c r="G219" s="244"/>
      <c r="H219" s="247">
        <v>1</v>
      </c>
      <c r="I219" s="248"/>
      <c r="J219" s="244"/>
      <c r="K219" s="244"/>
      <c r="L219" s="249"/>
      <c r="M219" s="250"/>
      <c r="N219" s="251"/>
      <c r="O219" s="251"/>
      <c r="P219" s="251"/>
      <c r="Q219" s="251"/>
      <c r="R219" s="251"/>
      <c r="S219" s="251"/>
      <c r="T219" s="252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53" t="s">
        <v>599</v>
      </c>
      <c r="AU219" s="253" t="s">
        <v>81</v>
      </c>
      <c r="AV219" s="14" t="s">
        <v>81</v>
      </c>
      <c r="AW219" s="14" t="s">
        <v>33</v>
      </c>
      <c r="AX219" s="14" t="s">
        <v>72</v>
      </c>
      <c r="AY219" s="253" t="s">
        <v>156</v>
      </c>
    </row>
    <row r="220" spans="1:51" s="15" customFormat="1" ht="12">
      <c r="A220" s="15"/>
      <c r="B220" s="254"/>
      <c r="C220" s="255"/>
      <c r="D220" s="234" t="s">
        <v>599</v>
      </c>
      <c r="E220" s="256" t="s">
        <v>19</v>
      </c>
      <c r="F220" s="257" t="s">
        <v>603</v>
      </c>
      <c r="G220" s="255"/>
      <c r="H220" s="258">
        <v>2</v>
      </c>
      <c r="I220" s="259"/>
      <c r="J220" s="255"/>
      <c r="K220" s="255"/>
      <c r="L220" s="260"/>
      <c r="M220" s="261"/>
      <c r="N220" s="262"/>
      <c r="O220" s="262"/>
      <c r="P220" s="262"/>
      <c r="Q220" s="262"/>
      <c r="R220" s="262"/>
      <c r="S220" s="262"/>
      <c r="T220" s="263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T220" s="264" t="s">
        <v>599</v>
      </c>
      <c r="AU220" s="264" t="s">
        <v>81</v>
      </c>
      <c r="AV220" s="15" t="s">
        <v>164</v>
      </c>
      <c r="AW220" s="15" t="s">
        <v>33</v>
      </c>
      <c r="AX220" s="15" t="s">
        <v>79</v>
      </c>
      <c r="AY220" s="264" t="s">
        <v>156</v>
      </c>
    </row>
    <row r="221" spans="1:65" s="2" customFormat="1" ht="33" customHeight="1">
      <c r="A221" s="39"/>
      <c r="B221" s="40"/>
      <c r="C221" s="213" t="s">
        <v>432</v>
      </c>
      <c r="D221" s="213" t="s">
        <v>159</v>
      </c>
      <c r="E221" s="214" t="s">
        <v>888</v>
      </c>
      <c r="F221" s="215" t="s">
        <v>889</v>
      </c>
      <c r="G221" s="216" t="s">
        <v>622</v>
      </c>
      <c r="H221" s="217">
        <v>18</v>
      </c>
      <c r="I221" s="218"/>
      <c r="J221" s="219">
        <f>ROUND(I221*H221,2)</f>
        <v>0</v>
      </c>
      <c r="K221" s="215" t="s">
        <v>19</v>
      </c>
      <c r="L221" s="45"/>
      <c r="M221" s="220" t="s">
        <v>19</v>
      </c>
      <c r="N221" s="221" t="s">
        <v>43</v>
      </c>
      <c r="O221" s="85"/>
      <c r="P221" s="222">
        <f>O221*H221</f>
        <v>0</v>
      </c>
      <c r="Q221" s="222">
        <v>0.045</v>
      </c>
      <c r="R221" s="222">
        <f>Q221*H221</f>
        <v>0.8099999999999999</v>
      </c>
      <c r="S221" s="222">
        <v>0</v>
      </c>
      <c r="T221" s="223">
        <f>S221*H221</f>
        <v>0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24" t="s">
        <v>219</v>
      </c>
      <c r="AT221" s="224" t="s">
        <v>159</v>
      </c>
      <c r="AU221" s="224" t="s">
        <v>81</v>
      </c>
      <c r="AY221" s="18" t="s">
        <v>156</v>
      </c>
      <c r="BE221" s="225">
        <f>IF(N221="základní",J221,0)</f>
        <v>0</v>
      </c>
      <c r="BF221" s="225">
        <f>IF(N221="snížená",J221,0)</f>
        <v>0</v>
      </c>
      <c r="BG221" s="225">
        <f>IF(N221="zákl. přenesená",J221,0)</f>
        <v>0</v>
      </c>
      <c r="BH221" s="225">
        <f>IF(N221="sníž. přenesená",J221,0)</f>
        <v>0</v>
      </c>
      <c r="BI221" s="225">
        <f>IF(N221="nulová",J221,0)</f>
        <v>0</v>
      </c>
      <c r="BJ221" s="18" t="s">
        <v>79</v>
      </c>
      <c r="BK221" s="225">
        <f>ROUND(I221*H221,2)</f>
        <v>0</v>
      </c>
      <c r="BL221" s="18" t="s">
        <v>219</v>
      </c>
      <c r="BM221" s="224" t="s">
        <v>1656</v>
      </c>
    </row>
    <row r="222" spans="1:51" s="14" customFormat="1" ht="12">
      <c r="A222" s="14"/>
      <c r="B222" s="243"/>
      <c r="C222" s="244"/>
      <c r="D222" s="234" t="s">
        <v>599</v>
      </c>
      <c r="E222" s="245" t="s">
        <v>19</v>
      </c>
      <c r="F222" s="246" t="s">
        <v>1657</v>
      </c>
      <c r="G222" s="244"/>
      <c r="H222" s="247">
        <v>18</v>
      </c>
      <c r="I222" s="248"/>
      <c r="J222" s="244"/>
      <c r="K222" s="244"/>
      <c r="L222" s="249"/>
      <c r="M222" s="250"/>
      <c r="N222" s="251"/>
      <c r="O222" s="251"/>
      <c r="P222" s="251"/>
      <c r="Q222" s="251"/>
      <c r="R222" s="251"/>
      <c r="S222" s="251"/>
      <c r="T222" s="252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53" t="s">
        <v>599</v>
      </c>
      <c r="AU222" s="253" t="s">
        <v>81</v>
      </c>
      <c r="AV222" s="14" t="s">
        <v>81</v>
      </c>
      <c r="AW222" s="14" t="s">
        <v>33</v>
      </c>
      <c r="AX222" s="14" t="s">
        <v>79</v>
      </c>
      <c r="AY222" s="253" t="s">
        <v>156</v>
      </c>
    </row>
    <row r="223" spans="1:65" s="2" customFormat="1" ht="16.5" customHeight="1">
      <c r="A223" s="39"/>
      <c r="B223" s="40"/>
      <c r="C223" s="213" t="s">
        <v>436</v>
      </c>
      <c r="D223" s="213" t="s">
        <v>159</v>
      </c>
      <c r="E223" s="214" t="s">
        <v>892</v>
      </c>
      <c r="F223" s="215" t="s">
        <v>893</v>
      </c>
      <c r="G223" s="216" t="s">
        <v>622</v>
      </c>
      <c r="H223" s="217">
        <v>1</v>
      </c>
      <c r="I223" s="218"/>
      <c r="J223" s="219">
        <f>ROUND(I223*H223,2)</f>
        <v>0</v>
      </c>
      <c r="K223" s="215" t="s">
        <v>19</v>
      </c>
      <c r="L223" s="45"/>
      <c r="M223" s="220" t="s">
        <v>19</v>
      </c>
      <c r="N223" s="221" t="s">
        <v>43</v>
      </c>
      <c r="O223" s="85"/>
      <c r="P223" s="222">
        <f>O223*H223</f>
        <v>0</v>
      </c>
      <c r="Q223" s="222">
        <v>0.12</v>
      </c>
      <c r="R223" s="222">
        <f>Q223*H223</f>
        <v>0.12</v>
      </c>
      <c r="S223" s="222">
        <v>0</v>
      </c>
      <c r="T223" s="223">
        <f>S223*H223</f>
        <v>0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24" t="s">
        <v>219</v>
      </c>
      <c r="AT223" s="224" t="s">
        <v>159</v>
      </c>
      <c r="AU223" s="224" t="s">
        <v>81</v>
      </c>
      <c r="AY223" s="18" t="s">
        <v>156</v>
      </c>
      <c r="BE223" s="225">
        <f>IF(N223="základní",J223,0)</f>
        <v>0</v>
      </c>
      <c r="BF223" s="225">
        <f>IF(N223="snížená",J223,0)</f>
        <v>0</v>
      </c>
      <c r="BG223" s="225">
        <f>IF(N223="zákl. přenesená",J223,0)</f>
        <v>0</v>
      </c>
      <c r="BH223" s="225">
        <f>IF(N223="sníž. přenesená",J223,0)</f>
        <v>0</v>
      </c>
      <c r="BI223" s="225">
        <f>IF(N223="nulová",J223,0)</f>
        <v>0</v>
      </c>
      <c r="BJ223" s="18" t="s">
        <v>79</v>
      </c>
      <c r="BK223" s="225">
        <f>ROUND(I223*H223,2)</f>
        <v>0</v>
      </c>
      <c r="BL223" s="18" t="s">
        <v>219</v>
      </c>
      <c r="BM223" s="224" t="s">
        <v>1658</v>
      </c>
    </row>
    <row r="224" spans="1:51" s="14" customFormat="1" ht="12">
      <c r="A224" s="14"/>
      <c r="B224" s="243"/>
      <c r="C224" s="244"/>
      <c r="D224" s="234" t="s">
        <v>599</v>
      </c>
      <c r="E224" s="245" t="s">
        <v>19</v>
      </c>
      <c r="F224" s="246" t="s">
        <v>1659</v>
      </c>
      <c r="G224" s="244"/>
      <c r="H224" s="247">
        <v>1</v>
      </c>
      <c r="I224" s="248"/>
      <c r="J224" s="244"/>
      <c r="K224" s="244"/>
      <c r="L224" s="249"/>
      <c r="M224" s="250"/>
      <c r="N224" s="251"/>
      <c r="O224" s="251"/>
      <c r="P224" s="251"/>
      <c r="Q224" s="251"/>
      <c r="R224" s="251"/>
      <c r="S224" s="251"/>
      <c r="T224" s="252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53" t="s">
        <v>599</v>
      </c>
      <c r="AU224" s="253" t="s">
        <v>81</v>
      </c>
      <c r="AV224" s="14" t="s">
        <v>81</v>
      </c>
      <c r="AW224" s="14" t="s">
        <v>33</v>
      </c>
      <c r="AX224" s="14" t="s">
        <v>79</v>
      </c>
      <c r="AY224" s="253" t="s">
        <v>156</v>
      </c>
    </row>
    <row r="225" spans="1:65" s="2" customFormat="1" ht="44.25" customHeight="1">
      <c r="A225" s="39"/>
      <c r="B225" s="40"/>
      <c r="C225" s="213" t="s">
        <v>440</v>
      </c>
      <c r="D225" s="213" t="s">
        <v>159</v>
      </c>
      <c r="E225" s="214" t="s">
        <v>899</v>
      </c>
      <c r="F225" s="215" t="s">
        <v>900</v>
      </c>
      <c r="G225" s="216" t="s">
        <v>336</v>
      </c>
      <c r="H225" s="226"/>
      <c r="I225" s="218"/>
      <c r="J225" s="219">
        <f>ROUND(I225*H225,2)</f>
        <v>0</v>
      </c>
      <c r="K225" s="215" t="s">
        <v>163</v>
      </c>
      <c r="L225" s="45"/>
      <c r="M225" s="220" t="s">
        <v>19</v>
      </c>
      <c r="N225" s="221" t="s">
        <v>43</v>
      </c>
      <c r="O225" s="85"/>
      <c r="P225" s="222">
        <f>O225*H225</f>
        <v>0</v>
      </c>
      <c r="Q225" s="222">
        <v>0</v>
      </c>
      <c r="R225" s="222">
        <f>Q225*H225</f>
        <v>0</v>
      </c>
      <c r="S225" s="222">
        <v>0</v>
      </c>
      <c r="T225" s="223">
        <f>S225*H225</f>
        <v>0</v>
      </c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R225" s="224" t="s">
        <v>219</v>
      </c>
      <c r="AT225" s="224" t="s">
        <v>159</v>
      </c>
      <c r="AU225" s="224" t="s">
        <v>81</v>
      </c>
      <c r="AY225" s="18" t="s">
        <v>156</v>
      </c>
      <c r="BE225" s="225">
        <f>IF(N225="základní",J225,0)</f>
        <v>0</v>
      </c>
      <c r="BF225" s="225">
        <f>IF(N225="snížená",J225,0)</f>
        <v>0</v>
      </c>
      <c r="BG225" s="225">
        <f>IF(N225="zákl. přenesená",J225,0)</f>
        <v>0</v>
      </c>
      <c r="BH225" s="225">
        <f>IF(N225="sníž. přenesená",J225,0)</f>
        <v>0</v>
      </c>
      <c r="BI225" s="225">
        <f>IF(N225="nulová",J225,0)</f>
        <v>0</v>
      </c>
      <c r="BJ225" s="18" t="s">
        <v>79</v>
      </c>
      <c r="BK225" s="225">
        <f>ROUND(I225*H225,2)</f>
        <v>0</v>
      </c>
      <c r="BL225" s="18" t="s">
        <v>219</v>
      </c>
      <c r="BM225" s="224" t="s">
        <v>1660</v>
      </c>
    </row>
    <row r="226" spans="1:63" s="12" customFormat="1" ht="22.8" customHeight="1">
      <c r="A226" s="12"/>
      <c r="B226" s="197"/>
      <c r="C226" s="198"/>
      <c r="D226" s="199" t="s">
        <v>71</v>
      </c>
      <c r="E226" s="211" t="s">
        <v>902</v>
      </c>
      <c r="F226" s="211" t="s">
        <v>903</v>
      </c>
      <c r="G226" s="198"/>
      <c r="H226" s="198"/>
      <c r="I226" s="201"/>
      <c r="J226" s="212">
        <f>BK226</f>
        <v>0</v>
      </c>
      <c r="K226" s="198"/>
      <c r="L226" s="203"/>
      <c r="M226" s="204"/>
      <c r="N226" s="205"/>
      <c r="O226" s="205"/>
      <c r="P226" s="206">
        <f>SUM(P227:P230)</f>
        <v>0</v>
      </c>
      <c r="Q226" s="205"/>
      <c r="R226" s="206">
        <f>SUM(R227:R230)</f>
        <v>0.009029790000000001</v>
      </c>
      <c r="S226" s="205"/>
      <c r="T226" s="207">
        <f>SUM(T227:T230)</f>
        <v>0</v>
      </c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R226" s="208" t="s">
        <v>81</v>
      </c>
      <c r="AT226" s="209" t="s">
        <v>71</v>
      </c>
      <c r="AU226" s="209" t="s">
        <v>79</v>
      </c>
      <c r="AY226" s="208" t="s">
        <v>156</v>
      </c>
      <c r="BK226" s="210">
        <f>SUM(BK227:BK230)</f>
        <v>0</v>
      </c>
    </row>
    <row r="227" spans="1:65" s="2" customFormat="1" ht="12">
      <c r="A227" s="39"/>
      <c r="B227" s="40"/>
      <c r="C227" s="213" t="s">
        <v>444</v>
      </c>
      <c r="D227" s="213" t="s">
        <v>159</v>
      </c>
      <c r="E227" s="214" t="s">
        <v>904</v>
      </c>
      <c r="F227" s="215" t="s">
        <v>905</v>
      </c>
      <c r="G227" s="216" t="s">
        <v>162</v>
      </c>
      <c r="H227" s="217">
        <v>42.999</v>
      </c>
      <c r="I227" s="218"/>
      <c r="J227" s="219">
        <f>ROUND(I227*H227,2)</f>
        <v>0</v>
      </c>
      <c r="K227" s="215" t="s">
        <v>163</v>
      </c>
      <c r="L227" s="45"/>
      <c r="M227" s="220" t="s">
        <v>19</v>
      </c>
      <c r="N227" s="221" t="s">
        <v>43</v>
      </c>
      <c r="O227" s="85"/>
      <c r="P227" s="222">
        <f>O227*H227</f>
        <v>0</v>
      </c>
      <c r="Q227" s="222">
        <v>0.00021</v>
      </c>
      <c r="R227" s="222">
        <f>Q227*H227</f>
        <v>0.009029790000000001</v>
      </c>
      <c r="S227" s="222">
        <v>0</v>
      </c>
      <c r="T227" s="223">
        <f>S227*H227</f>
        <v>0</v>
      </c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R227" s="224" t="s">
        <v>219</v>
      </c>
      <c r="AT227" s="224" t="s">
        <v>159</v>
      </c>
      <c r="AU227" s="224" t="s">
        <v>81</v>
      </c>
      <c r="AY227" s="18" t="s">
        <v>156</v>
      </c>
      <c r="BE227" s="225">
        <f>IF(N227="základní",J227,0)</f>
        <v>0</v>
      </c>
      <c r="BF227" s="225">
        <f>IF(N227="snížená",J227,0)</f>
        <v>0</v>
      </c>
      <c r="BG227" s="225">
        <f>IF(N227="zákl. přenesená",J227,0)</f>
        <v>0</v>
      </c>
      <c r="BH227" s="225">
        <f>IF(N227="sníž. přenesená",J227,0)</f>
        <v>0</v>
      </c>
      <c r="BI227" s="225">
        <f>IF(N227="nulová",J227,0)</f>
        <v>0</v>
      </c>
      <c r="BJ227" s="18" t="s">
        <v>79</v>
      </c>
      <c r="BK227" s="225">
        <f>ROUND(I227*H227,2)</f>
        <v>0</v>
      </c>
      <c r="BL227" s="18" t="s">
        <v>219</v>
      </c>
      <c r="BM227" s="224" t="s">
        <v>1661</v>
      </c>
    </row>
    <row r="228" spans="1:51" s="14" customFormat="1" ht="12">
      <c r="A228" s="14"/>
      <c r="B228" s="243"/>
      <c r="C228" s="244"/>
      <c r="D228" s="234" t="s">
        <v>599</v>
      </c>
      <c r="E228" s="245" t="s">
        <v>19</v>
      </c>
      <c r="F228" s="246" t="s">
        <v>601</v>
      </c>
      <c r="G228" s="244"/>
      <c r="H228" s="247">
        <v>53.205</v>
      </c>
      <c r="I228" s="248"/>
      <c r="J228" s="244"/>
      <c r="K228" s="244"/>
      <c r="L228" s="249"/>
      <c r="M228" s="250"/>
      <c r="N228" s="251"/>
      <c r="O228" s="251"/>
      <c r="P228" s="251"/>
      <c r="Q228" s="251"/>
      <c r="R228" s="251"/>
      <c r="S228" s="251"/>
      <c r="T228" s="252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53" t="s">
        <v>599</v>
      </c>
      <c r="AU228" s="253" t="s">
        <v>81</v>
      </c>
      <c r="AV228" s="14" t="s">
        <v>81</v>
      </c>
      <c r="AW228" s="14" t="s">
        <v>33</v>
      </c>
      <c r="AX228" s="14" t="s">
        <v>72</v>
      </c>
      <c r="AY228" s="253" t="s">
        <v>156</v>
      </c>
    </row>
    <row r="229" spans="1:51" s="14" customFormat="1" ht="12">
      <c r="A229" s="14"/>
      <c r="B229" s="243"/>
      <c r="C229" s="244"/>
      <c r="D229" s="234" t="s">
        <v>599</v>
      </c>
      <c r="E229" s="245" t="s">
        <v>19</v>
      </c>
      <c r="F229" s="246" t="s">
        <v>1583</v>
      </c>
      <c r="G229" s="244"/>
      <c r="H229" s="247">
        <v>-10.206</v>
      </c>
      <c r="I229" s="248"/>
      <c r="J229" s="244"/>
      <c r="K229" s="244"/>
      <c r="L229" s="249"/>
      <c r="M229" s="250"/>
      <c r="N229" s="251"/>
      <c r="O229" s="251"/>
      <c r="P229" s="251"/>
      <c r="Q229" s="251"/>
      <c r="R229" s="251"/>
      <c r="S229" s="251"/>
      <c r="T229" s="252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53" t="s">
        <v>599</v>
      </c>
      <c r="AU229" s="253" t="s">
        <v>81</v>
      </c>
      <c r="AV229" s="14" t="s">
        <v>81</v>
      </c>
      <c r="AW229" s="14" t="s">
        <v>33</v>
      </c>
      <c r="AX229" s="14" t="s">
        <v>72</v>
      </c>
      <c r="AY229" s="253" t="s">
        <v>156</v>
      </c>
    </row>
    <row r="230" spans="1:51" s="15" customFormat="1" ht="12">
      <c r="A230" s="15"/>
      <c r="B230" s="254"/>
      <c r="C230" s="255"/>
      <c r="D230" s="234" t="s">
        <v>599</v>
      </c>
      <c r="E230" s="256" t="s">
        <v>19</v>
      </c>
      <c r="F230" s="257" t="s">
        <v>603</v>
      </c>
      <c r="G230" s="255"/>
      <c r="H230" s="258">
        <v>42.999</v>
      </c>
      <c r="I230" s="259"/>
      <c r="J230" s="255"/>
      <c r="K230" s="255"/>
      <c r="L230" s="260"/>
      <c r="M230" s="261"/>
      <c r="N230" s="262"/>
      <c r="O230" s="262"/>
      <c r="P230" s="262"/>
      <c r="Q230" s="262"/>
      <c r="R230" s="262"/>
      <c r="S230" s="262"/>
      <c r="T230" s="263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T230" s="264" t="s">
        <v>599</v>
      </c>
      <c r="AU230" s="264" t="s">
        <v>81</v>
      </c>
      <c r="AV230" s="15" t="s">
        <v>164</v>
      </c>
      <c r="AW230" s="15" t="s">
        <v>33</v>
      </c>
      <c r="AX230" s="15" t="s">
        <v>79</v>
      </c>
      <c r="AY230" s="264" t="s">
        <v>156</v>
      </c>
    </row>
    <row r="231" spans="1:63" s="12" customFormat="1" ht="22.8" customHeight="1">
      <c r="A231" s="12"/>
      <c r="B231" s="197"/>
      <c r="C231" s="198"/>
      <c r="D231" s="199" t="s">
        <v>71</v>
      </c>
      <c r="E231" s="211" t="s">
        <v>371</v>
      </c>
      <c r="F231" s="211" t="s">
        <v>372</v>
      </c>
      <c r="G231" s="198"/>
      <c r="H231" s="198"/>
      <c r="I231" s="201"/>
      <c r="J231" s="212">
        <f>BK231</f>
        <v>0</v>
      </c>
      <c r="K231" s="198"/>
      <c r="L231" s="203"/>
      <c r="M231" s="204"/>
      <c r="N231" s="205"/>
      <c r="O231" s="205"/>
      <c r="P231" s="206">
        <f>SUM(P232:P237)</f>
        <v>0</v>
      </c>
      <c r="Q231" s="205"/>
      <c r="R231" s="206">
        <f>SUM(R232:R237)</f>
        <v>0.041727059999999996</v>
      </c>
      <c r="S231" s="205"/>
      <c r="T231" s="207">
        <f>SUM(T232:T237)</f>
        <v>0</v>
      </c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R231" s="208" t="s">
        <v>81</v>
      </c>
      <c r="AT231" s="209" t="s">
        <v>71</v>
      </c>
      <c r="AU231" s="209" t="s">
        <v>79</v>
      </c>
      <c r="AY231" s="208" t="s">
        <v>156</v>
      </c>
      <c r="BK231" s="210">
        <f>SUM(BK232:BK237)</f>
        <v>0</v>
      </c>
    </row>
    <row r="232" spans="1:65" s="2" customFormat="1" ht="12">
      <c r="A232" s="39"/>
      <c r="B232" s="40"/>
      <c r="C232" s="213" t="s">
        <v>450</v>
      </c>
      <c r="D232" s="213" t="s">
        <v>159</v>
      </c>
      <c r="E232" s="214" t="s">
        <v>907</v>
      </c>
      <c r="F232" s="215" t="s">
        <v>908</v>
      </c>
      <c r="G232" s="216" t="s">
        <v>162</v>
      </c>
      <c r="H232" s="217">
        <v>90.711</v>
      </c>
      <c r="I232" s="218"/>
      <c r="J232" s="219">
        <f>ROUND(I232*H232,2)</f>
        <v>0</v>
      </c>
      <c r="K232" s="215" t="s">
        <v>163</v>
      </c>
      <c r="L232" s="45"/>
      <c r="M232" s="220" t="s">
        <v>19</v>
      </c>
      <c r="N232" s="221" t="s">
        <v>43</v>
      </c>
      <c r="O232" s="85"/>
      <c r="P232" s="222">
        <f>O232*H232</f>
        <v>0</v>
      </c>
      <c r="Q232" s="222">
        <v>0</v>
      </c>
      <c r="R232" s="222">
        <f>Q232*H232</f>
        <v>0</v>
      </c>
      <c r="S232" s="222">
        <v>0</v>
      </c>
      <c r="T232" s="223">
        <f>S232*H232</f>
        <v>0</v>
      </c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R232" s="224" t="s">
        <v>219</v>
      </c>
      <c r="AT232" s="224" t="s">
        <v>159</v>
      </c>
      <c r="AU232" s="224" t="s">
        <v>81</v>
      </c>
      <c r="AY232" s="18" t="s">
        <v>156</v>
      </c>
      <c r="BE232" s="225">
        <f>IF(N232="základní",J232,0)</f>
        <v>0</v>
      </c>
      <c r="BF232" s="225">
        <f>IF(N232="snížená",J232,0)</f>
        <v>0</v>
      </c>
      <c r="BG232" s="225">
        <f>IF(N232="zákl. přenesená",J232,0)</f>
        <v>0</v>
      </c>
      <c r="BH232" s="225">
        <f>IF(N232="sníž. přenesená",J232,0)</f>
        <v>0</v>
      </c>
      <c r="BI232" s="225">
        <f>IF(N232="nulová",J232,0)</f>
        <v>0</v>
      </c>
      <c r="BJ232" s="18" t="s">
        <v>79</v>
      </c>
      <c r="BK232" s="225">
        <f>ROUND(I232*H232,2)</f>
        <v>0</v>
      </c>
      <c r="BL232" s="18" t="s">
        <v>219</v>
      </c>
      <c r="BM232" s="224" t="s">
        <v>1662</v>
      </c>
    </row>
    <row r="233" spans="1:51" s="14" customFormat="1" ht="12">
      <c r="A233" s="14"/>
      <c r="B233" s="243"/>
      <c r="C233" s="244"/>
      <c r="D233" s="234" t="s">
        <v>599</v>
      </c>
      <c r="E233" s="245" t="s">
        <v>19</v>
      </c>
      <c r="F233" s="246" t="s">
        <v>1585</v>
      </c>
      <c r="G233" s="244"/>
      <c r="H233" s="247">
        <v>90.711</v>
      </c>
      <c r="I233" s="248"/>
      <c r="J233" s="244"/>
      <c r="K233" s="244"/>
      <c r="L233" s="249"/>
      <c r="M233" s="250"/>
      <c r="N233" s="251"/>
      <c r="O233" s="251"/>
      <c r="P233" s="251"/>
      <c r="Q233" s="251"/>
      <c r="R233" s="251"/>
      <c r="S233" s="251"/>
      <c r="T233" s="252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53" t="s">
        <v>599</v>
      </c>
      <c r="AU233" s="253" t="s">
        <v>81</v>
      </c>
      <c r="AV233" s="14" t="s">
        <v>81</v>
      </c>
      <c r="AW233" s="14" t="s">
        <v>33</v>
      </c>
      <c r="AX233" s="14" t="s">
        <v>79</v>
      </c>
      <c r="AY233" s="253" t="s">
        <v>156</v>
      </c>
    </row>
    <row r="234" spans="1:65" s="2" customFormat="1" ht="12">
      <c r="A234" s="39"/>
      <c r="B234" s="40"/>
      <c r="C234" s="213" t="s">
        <v>454</v>
      </c>
      <c r="D234" s="213" t="s">
        <v>159</v>
      </c>
      <c r="E234" s="214" t="s">
        <v>384</v>
      </c>
      <c r="F234" s="215" t="s">
        <v>385</v>
      </c>
      <c r="G234" s="216" t="s">
        <v>162</v>
      </c>
      <c r="H234" s="217">
        <v>90.711</v>
      </c>
      <c r="I234" s="218"/>
      <c r="J234" s="219">
        <f>ROUND(I234*H234,2)</f>
        <v>0</v>
      </c>
      <c r="K234" s="215" t="s">
        <v>163</v>
      </c>
      <c r="L234" s="45"/>
      <c r="M234" s="220" t="s">
        <v>19</v>
      </c>
      <c r="N234" s="221" t="s">
        <v>43</v>
      </c>
      <c r="O234" s="85"/>
      <c r="P234" s="222">
        <f>O234*H234</f>
        <v>0</v>
      </c>
      <c r="Q234" s="222">
        <v>0.0002</v>
      </c>
      <c r="R234" s="222">
        <f>Q234*H234</f>
        <v>0.0181422</v>
      </c>
      <c r="S234" s="222">
        <v>0</v>
      </c>
      <c r="T234" s="223">
        <f>S234*H234</f>
        <v>0</v>
      </c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R234" s="224" t="s">
        <v>219</v>
      </c>
      <c r="AT234" s="224" t="s">
        <v>159</v>
      </c>
      <c r="AU234" s="224" t="s">
        <v>81</v>
      </c>
      <c r="AY234" s="18" t="s">
        <v>156</v>
      </c>
      <c r="BE234" s="225">
        <f>IF(N234="základní",J234,0)</f>
        <v>0</v>
      </c>
      <c r="BF234" s="225">
        <f>IF(N234="snížená",J234,0)</f>
        <v>0</v>
      </c>
      <c r="BG234" s="225">
        <f>IF(N234="zákl. přenesená",J234,0)</f>
        <v>0</v>
      </c>
      <c r="BH234" s="225">
        <f>IF(N234="sníž. přenesená",J234,0)</f>
        <v>0</v>
      </c>
      <c r="BI234" s="225">
        <f>IF(N234="nulová",J234,0)</f>
        <v>0</v>
      </c>
      <c r="BJ234" s="18" t="s">
        <v>79</v>
      </c>
      <c r="BK234" s="225">
        <f>ROUND(I234*H234,2)</f>
        <v>0</v>
      </c>
      <c r="BL234" s="18" t="s">
        <v>219</v>
      </c>
      <c r="BM234" s="224" t="s">
        <v>1663</v>
      </c>
    </row>
    <row r="235" spans="1:51" s="14" customFormat="1" ht="12">
      <c r="A235" s="14"/>
      <c r="B235" s="243"/>
      <c r="C235" s="244"/>
      <c r="D235" s="234" t="s">
        <v>599</v>
      </c>
      <c r="E235" s="245" t="s">
        <v>19</v>
      </c>
      <c r="F235" s="246" t="s">
        <v>1585</v>
      </c>
      <c r="G235" s="244"/>
      <c r="H235" s="247">
        <v>90.711</v>
      </c>
      <c r="I235" s="248"/>
      <c r="J235" s="244"/>
      <c r="K235" s="244"/>
      <c r="L235" s="249"/>
      <c r="M235" s="250"/>
      <c r="N235" s="251"/>
      <c r="O235" s="251"/>
      <c r="P235" s="251"/>
      <c r="Q235" s="251"/>
      <c r="R235" s="251"/>
      <c r="S235" s="251"/>
      <c r="T235" s="252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53" t="s">
        <v>599</v>
      </c>
      <c r="AU235" s="253" t="s">
        <v>81</v>
      </c>
      <c r="AV235" s="14" t="s">
        <v>81</v>
      </c>
      <c r="AW235" s="14" t="s">
        <v>33</v>
      </c>
      <c r="AX235" s="14" t="s">
        <v>79</v>
      </c>
      <c r="AY235" s="253" t="s">
        <v>156</v>
      </c>
    </row>
    <row r="236" spans="1:65" s="2" customFormat="1" ht="12">
      <c r="A236" s="39"/>
      <c r="B236" s="40"/>
      <c r="C236" s="213" t="s">
        <v>458</v>
      </c>
      <c r="D236" s="213" t="s">
        <v>159</v>
      </c>
      <c r="E236" s="214" t="s">
        <v>913</v>
      </c>
      <c r="F236" s="215" t="s">
        <v>914</v>
      </c>
      <c r="G236" s="216" t="s">
        <v>162</v>
      </c>
      <c r="H236" s="217">
        <v>90.711</v>
      </c>
      <c r="I236" s="218"/>
      <c r="J236" s="219">
        <f>ROUND(I236*H236,2)</f>
        <v>0</v>
      </c>
      <c r="K236" s="215" t="s">
        <v>163</v>
      </c>
      <c r="L236" s="45"/>
      <c r="M236" s="220" t="s">
        <v>19</v>
      </c>
      <c r="N236" s="221" t="s">
        <v>43</v>
      </c>
      <c r="O236" s="85"/>
      <c r="P236" s="222">
        <f>O236*H236</f>
        <v>0</v>
      </c>
      <c r="Q236" s="222">
        <v>0.00026</v>
      </c>
      <c r="R236" s="222">
        <f>Q236*H236</f>
        <v>0.02358486</v>
      </c>
      <c r="S236" s="222">
        <v>0</v>
      </c>
      <c r="T236" s="223">
        <f>S236*H236</f>
        <v>0</v>
      </c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R236" s="224" t="s">
        <v>219</v>
      </c>
      <c r="AT236" s="224" t="s">
        <v>159</v>
      </c>
      <c r="AU236" s="224" t="s">
        <v>81</v>
      </c>
      <c r="AY236" s="18" t="s">
        <v>156</v>
      </c>
      <c r="BE236" s="225">
        <f>IF(N236="základní",J236,0)</f>
        <v>0</v>
      </c>
      <c r="BF236" s="225">
        <f>IF(N236="snížená",J236,0)</f>
        <v>0</v>
      </c>
      <c r="BG236" s="225">
        <f>IF(N236="zákl. přenesená",J236,0)</f>
        <v>0</v>
      </c>
      <c r="BH236" s="225">
        <f>IF(N236="sníž. přenesená",J236,0)</f>
        <v>0</v>
      </c>
      <c r="BI236" s="225">
        <f>IF(N236="nulová",J236,0)</f>
        <v>0</v>
      </c>
      <c r="BJ236" s="18" t="s">
        <v>79</v>
      </c>
      <c r="BK236" s="225">
        <f>ROUND(I236*H236,2)</f>
        <v>0</v>
      </c>
      <c r="BL236" s="18" t="s">
        <v>219</v>
      </c>
      <c r="BM236" s="224" t="s">
        <v>1664</v>
      </c>
    </row>
    <row r="237" spans="1:51" s="14" customFormat="1" ht="12">
      <c r="A237" s="14"/>
      <c r="B237" s="243"/>
      <c r="C237" s="244"/>
      <c r="D237" s="234" t="s">
        <v>599</v>
      </c>
      <c r="E237" s="245" t="s">
        <v>19</v>
      </c>
      <c r="F237" s="246" t="s">
        <v>1585</v>
      </c>
      <c r="G237" s="244"/>
      <c r="H237" s="247">
        <v>90.711</v>
      </c>
      <c r="I237" s="248"/>
      <c r="J237" s="244"/>
      <c r="K237" s="244"/>
      <c r="L237" s="249"/>
      <c r="M237" s="250"/>
      <c r="N237" s="251"/>
      <c r="O237" s="251"/>
      <c r="P237" s="251"/>
      <c r="Q237" s="251"/>
      <c r="R237" s="251"/>
      <c r="S237" s="251"/>
      <c r="T237" s="252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53" t="s">
        <v>599</v>
      </c>
      <c r="AU237" s="253" t="s">
        <v>81</v>
      </c>
      <c r="AV237" s="14" t="s">
        <v>81</v>
      </c>
      <c r="AW237" s="14" t="s">
        <v>33</v>
      </c>
      <c r="AX237" s="14" t="s">
        <v>79</v>
      </c>
      <c r="AY237" s="253" t="s">
        <v>156</v>
      </c>
    </row>
    <row r="238" spans="1:63" s="12" customFormat="1" ht="25.9" customHeight="1">
      <c r="A238" s="12"/>
      <c r="B238" s="197"/>
      <c r="C238" s="198"/>
      <c r="D238" s="199" t="s">
        <v>71</v>
      </c>
      <c r="E238" s="200" t="s">
        <v>709</v>
      </c>
      <c r="F238" s="200" t="s">
        <v>916</v>
      </c>
      <c r="G238" s="198"/>
      <c r="H238" s="198"/>
      <c r="I238" s="201"/>
      <c r="J238" s="202">
        <f>BK238</f>
        <v>0</v>
      </c>
      <c r="K238" s="198"/>
      <c r="L238" s="203"/>
      <c r="M238" s="204"/>
      <c r="N238" s="205"/>
      <c r="O238" s="205"/>
      <c r="P238" s="206">
        <f>P239+P242</f>
        <v>0</v>
      </c>
      <c r="Q238" s="205"/>
      <c r="R238" s="206">
        <f>R239+R242</f>
        <v>0.01205</v>
      </c>
      <c r="S238" s="205"/>
      <c r="T238" s="207">
        <f>T239+T242</f>
        <v>0.17254999999999998</v>
      </c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R238" s="208" t="s">
        <v>169</v>
      </c>
      <c r="AT238" s="209" t="s">
        <v>71</v>
      </c>
      <c r="AU238" s="209" t="s">
        <v>72</v>
      </c>
      <c r="AY238" s="208" t="s">
        <v>156</v>
      </c>
      <c r="BK238" s="210">
        <f>BK239+BK242</f>
        <v>0</v>
      </c>
    </row>
    <row r="239" spans="1:63" s="12" customFormat="1" ht="22.8" customHeight="1">
      <c r="A239" s="12"/>
      <c r="B239" s="197"/>
      <c r="C239" s="198"/>
      <c r="D239" s="199" t="s">
        <v>71</v>
      </c>
      <c r="E239" s="211" t="s">
        <v>917</v>
      </c>
      <c r="F239" s="211" t="s">
        <v>918</v>
      </c>
      <c r="G239" s="198"/>
      <c r="H239" s="198"/>
      <c r="I239" s="201"/>
      <c r="J239" s="212">
        <f>BK239</f>
        <v>0</v>
      </c>
      <c r="K239" s="198"/>
      <c r="L239" s="203"/>
      <c r="M239" s="204"/>
      <c r="N239" s="205"/>
      <c r="O239" s="205"/>
      <c r="P239" s="206">
        <f>SUM(P240:P241)</f>
        <v>0</v>
      </c>
      <c r="Q239" s="205"/>
      <c r="R239" s="206">
        <f>SUM(R240:R241)</f>
        <v>0.0031</v>
      </c>
      <c r="S239" s="205"/>
      <c r="T239" s="207">
        <f>SUM(T240:T241)</f>
        <v>0</v>
      </c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R239" s="208" t="s">
        <v>169</v>
      </c>
      <c r="AT239" s="209" t="s">
        <v>71</v>
      </c>
      <c r="AU239" s="209" t="s">
        <v>79</v>
      </c>
      <c r="AY239" s="208" t="s">
        <v>156</v>
      </c>
      <c r="BK239" s="210">
        <f>SUM(BK240:BK241)</f>
        <v>0</v>
      </c>
    </row>
    <row r="240" spans="1:65" s="2" customFormat="1" ht="12">
      <c r="A240" s="39"/>
      <c r="B240" s="40"/>
      <c r="C240" s="213" t="s">
        <v>462</v>
      </c>
      <c r="D240" s="213" t="s">
        <v>159</v>
      </c>
      <c r="E240" s="214" t="s">
        <v>919</v>
      </c>
      <c r="F240" s="215" t="s">
        <v>920</v>
      </c>
      <c r="G240" s="216" t="s">
        <v>172</v>
      </c>
      <c r="H240" s="217">
        <v>62</v>
      </c>
      <c r="I240" s="218"/>
      <c r="J240" s="219">
        <f>ROUND(I240*H240,2)</f>
        <v>0</v>
      </c>
      <c r="K240" s="215" t="s">
        <v>729</v>
      </c>
      <c r="L240" s="45"/>
      <c r="M240" s="220" t="s">
        <v>19</v>
      </c>
      <c r="N240" s="221" t="s">
        <v>43</v>
      </c>
      <c r="O240" s="85"/>
      <c r="P240" s="222">
        <f>O240*H240</f>
        <v>0</v>
      </c>
      <c r="Q240" s="222">
        <v>0</v>
      </c>
      <c r="R240" s="222">
        <f>Q240*H240</f>
        <v>0</v>
      </c>
      <c r="S240" s="222">
        <v>0</v>
      </c>
      <c r="T240" s="223">
        <f>S240*H240</f>
        <v>0</v>
      </c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R240" s="224" t="s">
        <v>422</v>
      </c>
      <c r="AT240" s="224" t="s">
        <v>159</v>
      </c>
      <c r="AU240" s="224" t="s">
        <v>81</v>
      </c>
      <c r="AY240" s="18" t="s">
        <v>156</v>
      </c>
      <c r="BE240" s="225">
        <f>IF(N240="základní",J240,0)</f>
        <v>0</v>
      </c>
      <c r="BF240" s="225">
        <f>IF(N240="snížená",J240,0)</f>
        <v>0</v>
      </c>
      <c r="BG240" s="225">
        <f>IF(N240="zákl. přenesená",J240,0)</f>
        <v>0</v>
      </c>
      <c r="BH240" s="225">
        <f>IF(N240="sníž. přenesená",J240,0)</f>
        <v>0</v>
      </c>
      <c r="BI240" s="225">
        <f>IF(N240="nulová",J240,0)</f>
        <v>0</v>
      </c>
      <c r="BJ240" s="18" t="s">
        <v>79</v>
      </c>
      <c r="BK240" s="225">
        <f>ROUND(I240*H240,2)</f>
        <v>0</v>
      </c>
      <c r="BL240" s="18" t="s">
        <v>422</v>
      </c>
      <c r="BM240" s="224" t="s">
        <v>1665</v>
      </c>
    </row>
    <row r="241" spans="1:65" s="2" customFormat="1" ht="12">
      <c r="A241" s="39"/>
      <c r="B241" s="40"/>
      <c r="C241" s="265" t="s">
        <v>466</v>
      </c>
      <c r="D241" s="265" t="s">
        <v>709</v>
      </c>
      <c r="E241" s="266" t="s">
        <v>922</v>
      </c>
      <c r="F241" s="267" t="s">
        <v>923</v>
      </c>
      <c r="G241" s="268" t="s">
        <v>924</v>
      </c>
      <c r="H241" s="269">
        <v>0.62</v>
      </c>
      <c r="I241" s="270"/>
      <c r="J241" s="271">
        <f>ROUND(I241*H241,2)</f>
        <v>0</v>
      </c>
      <c r="K241" s="267" t="s">
        <v>163</v>
      </c>
      <c r="L241" s="272"/>
      <c r="M241" s="273" t="s">
        <v>19</v>
      </c>
      <c r="N241" s="274" t="s">
        <v>43</v>
      </c>
      <c r="O241" s="85"/>
      <c r="P241" s="222">
        <f>O241*H241</f>
        <v>0</v>
      </c>
      <c r="Q241" s="222">
        <v>0.005</v>
      </c>
      <c r="R241" s="222">
        <f>Q241*H241</f>
        <v>0.0031</v>
      </c>
      <c r="S241" s="222">
        <v>0</v>
      </c>
      <c r="T241" s="223">
        <f>S241*H241</f>
        <v>0</v>
      </c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R241" s="224" t="s">
        <v>925</v>
      </c>
      <c r="AT241" s="224" t="s">
        <v>709</v>
      </c>
      <c r="AU241" s="224" t="s">
        <v>81</v>
      </c>
      <c r="AY241" s="18" t="s">
        <v>156</v>
      </c>
      <c r="BE241" s="225">
        <f>IF(N241="základní",J241,0)</f>
        <v>0</v>
      </c>
      <c r="BF241" s="225">
        <f>IF(N241="snížená",J241,0)</f>
        <v>0</v>
      </c>
      <c r="BG241" s="225">
        <f>IF(N241="zákl. přenesená",J241,0)</f>
        <v>0</v>
      </c>
      <c r="BH241" s="225">
        <f>IF(N241="sníž. přenesená",J241,0)</f>
        <v>0</v>
      </c>
      <c r="BI241" s="225">
        <f>IF(N241="nulová",J241,0)</f>
        <v>0</v>
      </c>
      <c r="BJ241" s="18" t="s">
        <v>79</v>
      </c>
      <c r="BK241" s="225">
        <f>ROUND(I241*H241,2)</f>
        <v>0</v>
      </c>
      <c r="BL241" s="18" t="s">
        <v>925</v>
      </c>
      <c r="BM241" s="224" t="s">
        <v>1666</v>
      </c>
    </row>
    <row r="242" spans="1:63" s="12" customFormat="1" ht="22.8" customHeight="1">
      <c r="A242" s="12"/>
      <c r="B242" s="197"/>
      <c r="C242" s="198"/>
      <c r="D242" s="199" t="s">
        <v>71</v>
      </c>
      <c r="E242" s="211" t="s">
        <v>927</v>
      </c>
      <c r="F242" s="211" t="s">
        <v>928</v>
      </c>
      <c r="G242" s="198"/>
      <c r="H242" s="198"/>
      <c r="I242" s="201"/>
      <c r="J242" s="212">
        <f>BK242</f>
        <v>0</v>
      </c>
      <c r="K242" s="198"/>
      <c r="L242" s="203"/>
      <c r="M242" s="204"/>
      <c r="N242" s="205"/>
      <c r="O242" s="205"/>
      <c r="P242" s="206">
        <f>SUM(P243:P249)</f>
        <v>0</v>
      </c>
      <c r="Q242" s="205"/>
      <c r="R242" s="206">
        <f>SUM(R243:R249)</f>
        <v>0.00895</v>
      </c>
      <c r="S242" s="205"/>
      <c r="T242" s="207">
        <f>SUM(T243:T249)</f>
        <v>0.17254999999999998</v>
      </c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R242" s="208" t="s">
        <v>169</v>
      </c>
      <c r="AT242" s="209" t="s">
        <v>71</v>
      </c>
      <c r="AU242" s="209" t="s">
        <v>79</v>
      </c>
      <c r="AY242" s="208" t="s">
        <v>156</v>
      </c>
      <c r="BK242" s="210">
        <f>SUM(BK243:BK249)</f>
        <v>0</v>
      </c>
    </row>
    <row r="243" spans="1:65" s="2" customFormat="1" ht="12">
      <c r="A243" s="39"/>
      <c r="B243" s="40"/>
      <c r="C243" s="213" t="s">
        <v>470</v>
      </c>
      <c r="D243" s="213" t="s">
        <v>159</v>
      </c>
      <c r="E243" s="214" t="s">
        <v>929</v>
      </c>
      <c r="F243" s="215" t="s">
        <v>930</v>
      </c>
      <c r="G243" s="216" t="s">
        <v>207</v>
      </c>
      <c r="H243" s="217">
        <v>5</v>
      </c>
      <c r="I243" s="218"/>
      <c r="J243" s="219">
        <f>ROUND(I243*H243,2)</f>
        <v>0</v>
      </c>
      <c r="K243" s="215" t="s">
        <v>729</v>
      </c>
      <c r="L243" s="45"/>
      <c r="M243" s="220" t="s">
        <v>19</v>
      </c>
      <c r="N243" s="221" t="s">
        <v>43</v>
      </c>
      <c r="O243" s="85"/>
      <c r="P243" s="222">
        <f>O243*H243</f>
        <v>0</v>
      </c>
      <c r="Q243" s="222">
        <v>0.00026</v>
      </c>
      <c r="R243" s="222">
        <f>Q243*H243</f>
        <v>0.0013</v>
      </c>
      <c r="S243" s="222">
        <v>0</v>
      </c>
      <c r="T243" s="223">
        <f>S243*H243</f>
        <v>0</v>
      </c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R243" s="224" t="s">
        <v>422</v>
      </c>
      <c r="AT243" s="224" t="s">
        <v>159</v>
      </c>
      <c r="AU243" s="224" t="s">
        <v>81</v>
      </c>
      <c r="AY243" s="18" t="s">
        <v>156</v>
      </c>
      <c r="BE243" s="225">
        <f>IF(N243="základní",J243,0)</f>
        <v>0</v>
      </c>
      <c r="BF243" s="225">
        <f>IF(N243="snížená",J243,0)</f>
        <v>0</v>
      </c>
      <c r="BG243" s="225">
        <f>IF(N243="zákl. přenesená",J243,0)</f>
        <v>0</v>
      </c>
      <c r="BH243" s="225">
        <f>IF(N243="sníž. přenesená",J243,0)</f>
        <v>0</v>
      </c>
      <c r="BI243" s="225">
        <f>IF(N243="nulová",J243,0)</f>
        <v>0</v>
      </c>
      <c r="BJ243" s="18" t="s">
        <v>79</v>
      </c>
      <c r="BK243" s="225">
        <f>ROUND(I243*H243,2)</f>
        <v>0</v>
      </c>
      <c r="BL243" s="18" t="s">
        <v>422</v>
      </c>
      <c r="BM243" s="224" t="s">
        <v>1667</v>
      </c>
    </row>
    <row r="244" spans="1:65" s="2" customFormat="1" ht="12">
      <c r="A244" s="39"/>
      <c r="B244" s="40"/>
      <c r="C244" s="213" t="s">
        <v>474</v>
      </c>
      <c r="D244" s="213" t="s">
        <v>159</v>
      </c>
      <c r="E244" s="214" t="s">
        <v>932</v>
      </c>
      <c r="F244" s="215" t="s">
        <v>933</v>
      </c>
      <c r="G244" s="216" t="s">
        <v>207</v>
      </c>
      <c r="H244" s="217">
        <v>15</v>
      </c>
      <c r="I244" s="218"/>
      <c r="J244" s="219">
        <f>ROUND(I244*H244,2)</f>
        <v>0</v>
      </c>
      <c r="K244" s="215" t="s">
        <v>729</v>
      </c>
      <c r="L244" s="45"/>
      <c r="M244" s="220" t="s">
        <v>19</v>
      </c>
      <c r="N244" s="221" t="s">
        <v>43</v>
      </c>
      <c r="O244" s="85"/>
      <c r="P244" s="222">
        <f>O244*H244</f>
        <v>0</v>
      </c>
      <c r="Q244" s="222">
        <v>0.00051</v>
      </c>
      <c r="R244" s="222">
        <f>Q244*H244</f>
        <v>0.0076500000000000005</v>
      </c>
      <c r="S244" s="222">
        <v>0</v>
      </c>
      <c r="T244" s="223">
        <f>S244*H244</f>
        <v>0</v>
      </c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R244" s="224" t="s">
        <v>422</v>
      </c>
      <c r="AT244" s="224" t="s">
        <v>159</v>
      </c>
      <c r="AU244" s="224" t="s">
        <v>81</v>
      </c>
      <c r="AY244" s="18" t="s">
        <v>156</v>
      </c>
      <c r="BE244" s="225">
        <f>IF(N244="základní",J244,0)</f>
        <v>0</v>
      </c>
      <c r="BF244" s="225">
        <f>IF(N244="snížená",J244,0)</f>
        <v>0</v>
      </c>
      <c r="BG244" s="225">
        <f>IF(N244="zákl. přenesená",J244,0)</f>
        <v>0</v>
      </c>
      <c r="BH244" s="225">
        <f>IF(N244="sníž. přenesená",J244,0)</f>
        <v>0</v>
      </c>
      <c r="BI244" s="225">
        <f>IF(N244="nulová",J244,0)</f>
        <v>0</v>
      </c>
      <c r="BJ244" s="18" t="s">
        <v>79</v>
      </c>
      <c r="BK244" s="225">
        <f>ROUND(I244*H244,2)</f>
        <v>0</v>
      </c>
      <c r="BL244" s="18" t="s">
        <v>422</v>
      </c>
      <c r="BM244" s="224" t="s">
        <v>1668</v>
      </c>
    </row>
    <row r="245" spans="1:65" s="2" customFormat="1" ht="33" customHeight="1">
      <c r="A245" s="39"/>
      <c r="B245" s="40"/>
      <c r="C245" s="213" t="s">
        <v>478</v>
      </c>
      <c r="D245" s="213" t="s">
        <v>159</v>
      </c>
      <c r="E245" s="214" t="s">
        <v>935</v>
      </c>
      <c r="F245" s="215" t="s">
        <v>936</v>
      </c>
      <c r="G245" s="216" t="s">
        <v>172</v>
      </c>
      <c r="H245" s="217">
        <v>1</v>
      </c>
      <c r="I245" s="218"/>
      <c r="J245" s="219">
        <f>ROUND(I245*H245,2)</f>
        <v>0</v>
      </c>
      <c r="K245" s="215" t="s">
        <v>729</v>
      </c>
      <c r="L245" s="45"/>
      <c r="M245" s="220" t="s">
        <v>19</v>
      </c>
      <c r="N245" s="221" t="s">
        <v>43</v>
      </c>
      <c r="O245" s="85"/>
      <c r="P245" s="222">
        <f>O245*H245</f>
        <v>0</v>
      </c>
      <c r="Q245" s="222">
        <v>0</v>
      </c>
      <c r="R245" s="222">
        <f>Q245*H245</f>
        <v>0</v>
      </c>
      <c r="S245" s="222">
        <v>0.002</v>
      </c>
      <c r="T245" s="223">
        <f>S245*H245</f>
        <v>0.002</v>
      </c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R245" s="224" t="s">
        <v>422</v>
      </c>
      <c r="AT245" s="224" t="s">
        <v>159</v>
      </c>
      <c r="AU245" s="224" t="s">
        <v>81</v>
      </c>
      <c r="AY245" s="18" t="s">
        <v>156</v>
      </c>
      <c r="BE245" s="225">
        <f>IF(N245="základní",J245,0)</f>
        <v>0</v>
      </c>
      <c r="BF245" s="225">
        <f>IF(N245="snížená",J245,0)</f>
        <v>0</v>
      </c>
      <c r="BG245" s="225">
        <f>IF(N245="zákl. přenesená",J245,0)</f>
        <v>0</v>
      </c>
      <c r="BH245" s="225">
        <f>IF(N245="sníž. přenesená",J245,0)</f>
        <v>0</v>
      </c>
      <c r="BI245" s="225">
        <f>IF(N245="nulová",J245,0)</f>
        <v>0</v>
      </c>
      <c r="BJ245" s="18" t="s">
        <v>79</v>
      </c>
      <c r="BK245" s="225">
        <f>ROUND(I245*H245,2)</f>
        <v>0</v>
      </c>
      <c r="BL245" s="18" t="s">
        <v>422</v>
      </c>
      <c r="BM245" s="224" t="s">
        <v>1669</v>
      </c>
    </row>
    <row r="246" spans="1:65" s="2" customFormat="1" ht="12">
      <c r="A246" s="39"/>
      <c r="B246" s="40"/>
      <c r="C246" s="213" t="s">
        <v>482</v>
      </c>
      <c r="D246" s="213" t="s">
        <v>159</v>
      </c>
      <c r="E246" s="214" t="s">
        <v>938</v>
      </c>
      <c r="F246" s="215" t="s">
        <v>939</v>
      </c>
      <c r="G246" s="216" t="s">
        <v>172</v>
      </c>
      <c r="H246" s="217">
        <v>1</v>
      </c>
      <c r="I246" s="218"/>
      <c r="J246" s="219">
        <f>ROUND(I246*H246,2)</f>
        <v>0</v>
      </c>
      <c r="K246" s="215" t="s">
        <v>729</v>
      </c>
      <c r="L246" s="45"/>
      <c r="M246" s="220" t="s">
        <v>19</v>
      </c>
      <c r="N246" s="221" t="s">
        <v>43</v>
      </c>
      <c r="O246" s="85"/>
      <c r="P246" s="222">
        <f>O246*H246</f>
        <v>0</v>
      </c>
      <c r="Q246" s="222">
        <v>0</v>
      </c>
      <c r="R246" s="222">
        <f>Q246*H246</f>
        <v>0</v>
      </c>
      <c r="S246" s="222">
        <v>5E-05</v>
      </c>
      <c r="T246" s="223">
        <f>S246*H246</f>
        <v>5E-05</v>
      </c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R246" s="224" t="s">
        <v>422</v>
      </c>
      <c r="AT246" s="224" t="s">
        <v>159</v>
      </c>
      <c r="AU246" s="224" t="s">
        <v>81</v>
      </c>
      <c r="AY246" s="18" t="s">
        <v>156</v>
      </c>
      <c r="BE246" s="225">
        <f>IF(N246="základní",J246,0)</f>
        <v>0</v>
      </c>
      <c r="BF246" s="225">
        <f>IF(N246="snížená",J246,0)</f>
        <v>0</v>
      </c>
      <c r="BG246" s="225">
        <f>IF(N246="zákl. přenesená",J246,0)</f>
        <v>0</v>
      </c>
      <c r="BH246" s="225">
        <f>IF(N246="sníž. přenesená",J246,0)</f>
        <v>0</v>
      </c>
      <c r="BI246" s="225">
        <f>IF(N246="nulová",J246,0)</f>
        <v>0</v>
      </c>
      <c r="BJ246" s="18" t="s">
        <v>79</v>
      </c>
      <c r="BK246" s="225">
        <f>ROUND(I246*H246,2)</f>
        <v>0</v>
      </c>
      <c r="BL246" s="18" t="s">
        <v>422</v>
      </c>
      <c r="BM246" s="224" t="s">
        <v>1670</v>
      </c>
    </row>
    <row r="247" spans="1:65" s="2" customFormat="1" ht="12">
      <c r="A247" s="39"/>
      <c r="B247" s="40"/>
      <c r="C247" s="213" t="s">
        <v>486</v>
      </c>
      <c r="D247" s="213" t="s">
        <v>159</v>
      </c>
      <c r="E247" s="214" t="s">
        <v>941</v>
      </c>
      <c r="F247" s="215" t="s">
        <v>942</v>
      </c>
      <c r="G247" s="216" t="s">
        <v>172</v>
      </c>
      <c r="H247" s="217">
        <v>1</v>
      </c>
      <c r="I247" s="218"/>
      <c r="J247" s="219">
        <f>ROUND(I247*H247,2)</f>
        <v>0</v>
      </c>
      <c r="K247" s="215" t="s">
        <v>729</v>
      </c>
      <c r="L247" s="45"/>
      <c r="M247" s="220" t="s">
        <v>19</v>
      </c>
      <c r="N247" s="221" t="s">
        <v>43</v>
      </c>
      <c r="O247" s="85"/>
      <c r="P247" s="222">
        <f>O247*H247</f>
        <v>0</v>
      </c>
      <c r="Q247" s="222">
        <v>0</v>
      </c>
      <c r="R247" s="222">
        <f>Q247*H247</f>
        <v>0</v>
      </c>
      <c r="S247" s="222">
        <v>0.003</v>
      </c>
      <c r="T247" s="223">
        <f>S247*H247</f>
        <v>0.003</v>
      </c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R247" s="224" t="s">
        <v>422</v>
      </c>
      <c r="AT247" s="224" t="s">
        <v>159</v>
      </c>
      <c r="AU247" s="224" t="s">
        <v>81</v>
      </c>
      <c r="AY247" s="18" t="s">
        <v>156</v>
      </c>
      <c r="BE247" s="225">
        <f>IF(N247="základní",J247,0)</f>
        <v>0</v>
      </c>
      <c r="BF247" s="225">
        <f>IF(N247="snížená",J247,0)</f>
        <v>0</v>
      </c>
      <c r="BG247" s="225">
        <f>IF(N247="zákl. přenesená",J247,0)</f>
        <v>0</v>
      </c>
      <c r="BH247" s="225">
        <f>IF(N247="sníž. přenesená",J247,0)</f>
        <v>0</v>
      </c>
      <c r="BI247" s="225">
        <f>IF(N247="nulová",J247,0)</f>
        <v>0</v>
      </c>
      <c r="BJ247" s="18" t="s">
        <v>79</v>
      </c>
      <c r="BK247" s="225">
        <f>ROUND(I247*H247,2)</f>
        <v>0</v>
      </c>
      <c r="BL247" s="18" t="s">
        <v>422</v>
      </c>
      <c r="BM247" s="224" t="s">
        <v>1671</v>
      </c>
    </row>
    <row r="248" spans="1:65" s="2" customFormat="1" ht="12">
      <c r="A248" s="39"/>
      <c r="B248" s="40"/>
      <c r="C248" s="213" t="s">
        <v>488</v>
      </c>
      <c r="D248" s="213" t="s">
        <v>159</v>
      </c>
      <c r="E248" s="214" t="s">
        <v>944</v>
      </c>
      <c r="F248" s="215" t="s">
        <v>945</v>
      </c>
      <c r="G248" s="216" t="s">
        <v>207</v>
      </c>
      <c r="H248" s="217">
        <v>5</v>
      </c>
      <c r="I248" s="218"/>
      <c r="J248" s="219">
        <f>ROUND(I248*H248,2)</f>
        <v>0</v>
      </c>
      <c r="K248" s="215" t="s">
        <v>729</v>
      </c>
      <c r="L248" s="45"/>
      <c r="M248" s="220" t="s">
        <v>19</v>
      </c>
      <c r="N248" s="221" t="s">
        <v>43</v>
      </c>
      <c r="O248" s="85"/>
      <c r="P248" s="222">
        <f>O248*H248</f>
        <v>0</v>
      </c>
      <c r="Q248" s="222">
        <v>0</v>
      </c>
      <c r="R248" s="222">
        <f>Q248*H248</f>
        <v>0</v>
      </c>
      <c r="S248" s="222">
        <v>0.0035</v>
      </c>
      <c r="T248" s="223">
        <f>S248*H248</f>
        <v>0.0175</v>
      </c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R248" s="224" t="s">
        <v>422</v>
      </c>
      <c r="AT248" s="224" t="s">
        <v>159</v>
      </c>
      <c r="AU248" s="224" t="s">
        <v>81</v>
      </c>
      <c r="AY248" s="18" t="s">
        <v>156</v>
      </c>
      <c r="BE248" s="225">
        <f>IF(N248="základní",J248,0)</f>
        <v>0</v>
      </c>
      <c r="BF248" s="225">
        <f>IF(N248="snížená",J248,0)</f>
        <v>0</v>
      </c>
      <c r="BG248" s="225">
        <f>IF(N248="zákl. přenesená",J248,0)</f>
        <v>0</v>
      </c>
      <c r="BH248" s="225">
        <f>IF(N248="sníž. přenesená",J248,0)</f>
        <v>0</v>
      </c>
      <c r="BI248" s="225">
        <f>IF(N248="nulová",J248,0)</f>
        <v>0</v>
      </c>
      <c r="BJ248" s="18" t="s">
        <v>79</v>
      </c>
      <c r="BK248" s="225">
        <f>ROUND(I248*H248,2)</f>
        <v>0</v>
      </c>
      <c r="BL248" s="18" t="s">
        <v>422</v>
      </c>
      <c r="BM248" s="224" t="s">
        <v>1672</v>
      </c>
    </row>
    <row r="249" spans="1:65" s="2" customFormat="1" ht="12">
      <c r="A249" s="39"/>
      <c r="B249" s="40"/>
      <c r="C249" s="213" t="s">
        <v>492</v>
      </c>
      <c r="D249" s="213" t="s">
        <v>159</v>
      </c>
      <c r="E249" s="214" t="s">
        <v>947</v>
      </c>
      <c r="F249" s="215" t="s">
        <v>948</v>
      </c>
      <c r="G249" s="216" t="s">
        <v>207</v>
      </c>
      <c r="H249" s="217">
        <v>15</v>
      </c>
      <c r="I249" s="218"/>
      <c r="J249" s="219">
        <f>ROUND(I249*H249,2)</f>
        <v>0</v>
      </c>
      <c r="K249" s="215" t="s">
        <v>729</v>
      </c>
      <c r="L249" s="45"/>
      <c r="M249" s="227" t="s">
        <v>19</v>
      </c>
      <c r="N249" s="228" t="s">
        <v>43</v>
      </c>
      <c r="O249" s="229"/>
      <c r="P249" s="230">
        <f>O249*H249</f>
        <v>0</v>
      </c>
      <c r="Q249" s="230">
        <v>0</v>
      </c>
      <c r="R249" s="230">
        <f>Q249*H249</f>
        <v>0</v>
      </c>
      <c r="S249" s="230">
        <v>0.01</v>
      </c>
      <c r="T249" s="231">
        <f>S249*H249</f>
        <v>0.15</v>
      </c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R249" s="224" t="s">
        <v>422</v>
      </c>
      <c r="AT249" s="224" t="s">
        <v>159</v>
      </c>
      <c r="AU249" s="224" t="s">
        <v>81</v>
      </c>
      <c r="AY249" s="18" t="s">
        <v>156</v>
      </c>
      <c r="BE249" s="225">
        <f>IF(N249="základní",J249,0)</f>
        <v>0</v>
      </c>
      <c r="BF249" s="225">
        <f>IF(N249="snížená",J249,0)</f>
        <v>0</v>
      </c>
      <c r="BG249" s="225">
        <f>IF(N249="zákl. přenesená",J249,0)</f>
        <v>0</v>
      </c>
      <c r="BH249" s="225">
        <f>IF(N249="sníž. přenesená",J249,0)</f>
        <v>0</v>
      </c>
      <c r="BI249" s="225">
        <f>IF(N249="nulová",J249,0)</f>
        <v>0</v>
      </c>
      <c r="BJ249" s="18" t="s">
        <v>79</v>
      </c>
      <c r="BK249" s="225">
        <f>ROUND(I249*H249,2)</f>
        <v>0</v>
      </c>
      <c r="BL249" s="18" t="s">
        <v>422</v>
      </c>
      <c r="BM249" s="224" t="s">
        <v>1673</v>
      </c>
    </row>
    <row r="250" spans="1:31" s="2" customFormat="1" ht="6.95" customHeight="1">
      <c r="A250" s="39"/>
      <c r="B250" s="60"/>
      <c r="C250" s="61"/>
      <c r="D250" s="61"/>
      <c r="E250" s="61"/>
      <c r="F250" s="61"/>
      <c r="G250" s="61"/>
      <c r="H250" s="61"/>
      <c r="I250" s="61"/>
      <c r="J250" s="61"/>
      <c r="K250" s="61"/>
      <c r="L250" s="45"/>
      <c r="M250" s="39"/>
      <c r="O250" s="39"/>
      <c r="P250" s="39"/>
      <c r="Q250" s="39"/>
      <c r="R250" s="39"/>
      <c r="S250" s="39"/>
      <c r="T250" s="39"/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</row>
  </sheetData>
  <sheetProtection password="CC35" sheet="1" objects="1" scenarios="1" formatColumns="0" formatRows="0" autoFilter="0"/>
  <autoFilter ref="C101:K249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90:H90"/>
    <mergeCell ref="E92:H92"/>
    <mergeCell ref="E94:H9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DESKTOP-OPNKMIN\Jaroslav</dc:creator>
  <cp:keywords/>
  <dc:description/>
  <cp:lastModifiedBy>DESKTOP-OPNKMIN\Jaroslav</cp:lastModifiedBy>
  <dcterms:created xsi:type="dcterms:W3CDTF">2021-03-10T09:21:20Z</dcterms:created>
  <dcterms:modified xsi:type="dcterms:W3CDTF">2021-03-10T09:21:35Z</dcterms:modified>
  <cp:category/>
  <cp:version/>
  <cp:contentType/>
  <cp:contentStatus/>
</cp:coreProperties>
</file>