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.1 - Architektonicko..." sheetId="2" r:id="rId2"/>
    <sheet name="01 - Zdravotní technika" sheetId="3" r:id="rId3"/>
    <sheet name="02 - Vzduchotechnika" sheetId="4" r:id="rId4"/>
    <sheet name="03 - Měření a regulace" sheetId="5" r:id="rId5"/>
    <sheet name="04 - Elektro" sheetId="6" r:id="rId6"/>
    <sheet name="SO 02 - Venkovní objekty" sheetId="7" r:id="rId7"/>
    <sheet name="VRN - Vedlejší rozpočtové..." sheetId="8" r:id="rId8"/>
    <sheet name="Seznam figur" sheetId="9" r:id="rId9"/>
  </sheets>
  <definedNames>
    <definedName name="_xlnm.Print_Area" localSheetId="0">'Rekapitulace stavby'!$D$4:$AO$76,'Rekapitulace stavby'!$C$82:$AQ$104</definedName>
    <definedName name="_xlnm._FilterDatabase" localSheetId="1" hidden="1">'SO 01.1 - Architektonicko...'!$C$137:$K$797</definedName>
    <definedName name="_xlnm.Print_Area" localSheetId="1">'SO 01.1 - Architektonicko...'!$C$4:$J$41,'SO 01.1 - Architektonicko...'!$C$50:$J$76,'SO 01.1 - Architektonicko...'!$C$123:$K$797</definedName>
    <definedName name="_xlnm._FilterDatabase" localSheetId="2" hidden="1">'01 - Zdravotní technika'!$C$128:$K$207</definedName>
    <definedName name="_xlnm.Print_Area" localSheetId="2">'01 - Zdravotní technika'!$C$4:$J$43,'01 - Zdravotní technika'!$C$50:$J$76,'01 - Zdravotní technika'!$C$112:$K$207</definedName>
    <definedName name="_xlnm._FilterDatabase" localSheetId="3" hidden="1">'02 - Vzduchotechnika'!$C$128:$K$222</definedName>
    <definedName name="_xlnm.Print_Area" localSheetId="3">'02 - Vzduchotechnika'!$C$4:$J$43,'02 - Vzduchotechnika'!$C$50:$J$76,'02 - Vzduchotechnika'!$C$112:$K$222</definedName>
    <definedName name="_xlnm._FilterDatabase" localSheetId="4" hidden="1">'03 - Měření a regulace'!$C$126:$K$147</definedName>
    <definedName name="_xlnm.Print_Area" localSheetId="4">'03 - Měření a regulace'!$C$4:$J$43,'03 - Měření a regulace'!$C$50:$J$76,'03 - Měření a regulace'!$C$110:$K$147</definedName>
    <definedName name="_xlnm._FilterDatabase" localSheetId="5" hidden="1">'04 - Elektro'!$C$131:$K$599</definedName>
    <definedName name="_xlnm.Print_Area" localSheetId="5">'04 - Elektro'!$C$4:$J$43,'04 - Elektro'!$C$50:$J$76,'04 - Elektro'!$C$115:$K$599</definedName>
    <definedName name="_xlnm._FilterDatabase" localSheetId="6" hidden="1">'SO 02 - Venkovní objekty'!$C$125:$K$258</definedName>
    <definedName name="_xlnm.Print_Area" localSheetId="6">'SO 02 - Venkovní objekty'!$C$4:$J$39,'SO 02 - Venkovní objekty'!$C$50:$J$76,'SO 02 - Venkovní objekty'!$C$113:$K$258</definedName>
    <definedName name="_xlnm._FilterDatabase" localSheetId="7" hidden="1">'VRN - Vedlejší rozpočtové...'!$C$116:$K$125</definedName>
    <definedName name="_xlnm.Print_Area" localSheetId="7">'VRN - Vedlejší rozpočtové...'!$C$4:$J$39,'VRN - Vedlejší rozpočtové...'!$C$50:$J$76,'VRN - Vedlejší rozpočtové...'!$C$104:$K$125</definedName>
    <definedName name="_xlnm.Print_Area" localSheetId="8">'Seznam figur'!$C$4:$G$105</definedName>
    <definedName name="_xlnm.Print_Titles" localSheetId="0">'Rekapitulace stavby'!$92:$92</definedName>
    <definedName name="_xlnm.Print_Titles" localSheetId="1">'SO 01.1 - Architektonicko...'!$137:$137</definedName>
    <definedName name="_xlnm.Print_Titles" localSheetId="2">'01 - Zdravotní technika'!$128:$128</definedName>
    <definedName name="_xlnm.Print_Titles" localSheetId="3">'02 - Vzduchotechnika'!$128:$128</definedName>
    <definedName name="_xlnm.Print_Titles" localSheetId="4">'03 - Měření a regulace'!$126:$126</definedName>
    <definedName name="_xlnm.Print_Titles" localSheetId="5">'04 - Elektro'!$131:$131</definedName>
    <definedName name="_xlnm.Print_Titles" localSheetId="6">'SO 02 - Venkovní objekty'!$125:$125</definedName>
    <definedName name="_xlnm.Print_Titles" localSheetId="7">'VRN - Vedlejší rozpočtové...'!$116:$116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<sst xmlns="http://schemas.openxmlformats.org/spreadsheetml/2006/main" count="16904" uniqueCount="2108">
  <si>
    <t>Export Komplet</t>
  </si>
  <si>
    <t/>
  </si>
  <si>
    <t>2.0</t>
  </si>
  <si>
    <t>ZAMOK</t>
  </si>
  <si>
    <t>False</t>
  </si>
  <si>
    <t>{b74695a2-2b99-4a0a-9368-72fc503640b2}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</si>
  <si>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</si>
  <si>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</si>
  <si>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</si>
  <si>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</si>
  <si>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</si>
  <si>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</si>
  <si>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</si>
  <si>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</si>
  <si>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MNOCKDCL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</si>
  <si>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</si>
  <si>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</si>
  <si>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KD Crystal - rekonstrukce vstupu a sociálních zařízení</t>
  </si>
  <si>
    <t>KSO:</t>
  </si>
  <si>
    <t>CC-CZ:</t>
  </si>
  <si>
    <t>Místo:</t>
  </si>
  <si>
    <t>Česká Lípa</t>
  </si>
  <si>
    <t>Datum:</t>
  </si>
  <si>
    <t>3. 6. 2021</t>
  </si>
  <si>
    <t>Zadavatel:</t>
  </si>
  <si>
    <t>IČ:</t>
  </si>
  <si>
    <t>Město Česká Lípa, nám.T.G.Masaryka 1/1, 470 01</t>
  </si>
  <si>
    <t>DIČ:</t>
  </si>
  <si>
    <t>Uchazeč:</t>
  </si>
  <si>
    <t>Vyplň údaj</t>
  </si>
  <si>
    <t>Projektant:</t>
  </si>
  <si>
    <t>ATAKARCHITEKTI s.r.o.</t>
  </si>
  <si>
    <t>True</t>
  </si>
  <si>
    <t>Zpracovatel:</t>
  </si>
  <si>
    <t>PROPOS Liberec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</si>
  <si>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</si>
  <si>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</si>
  <si>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</si>
  <si>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</si>
  <si>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</si>
  <si>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</si>
  <si>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</si>
  <si>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</si>
  <si>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</si>
  <si>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</si>
  <si>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</si>
  <si>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</si>
  <si>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</si>
  <si>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</si>
  <si>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</si>
  <si>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</si>
  <si>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</si>
  <si>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</si>
  <si>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</si>
  <si>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</si>
  <si>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</si>
  <si>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</si>
  <si>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</si>
  <si>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</si>
  <si>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</si>
  <si>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</si>
  <si>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</si>
  <si>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</si>
  <si>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</si>
  <si>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</si>
  <si>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</si>
  <si>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</si>
  <si>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</si>
  <si>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</si>
  <si>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</si>
  <si>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</si>
  <si>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</si>
  <si>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</si>
  <si>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</si>
  <si>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</si>
  <si>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</si>
  <si>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</si>
  <si>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</si>
  <si>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</si>
  <si>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</si>
  <si>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</si>
  <si>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Kulturní dům Crystal</t>
  </si>
  <si>
    <t>STA</t>
  </si>
  <si>
    <t>1</t>
  </si>
  <si>
    <t>{76bf4ffd-ab1d-40a1-8f90-4bd2ef1ab8a2}</t>
  </si>
  <si>
    <t>801 43 72</t>
  </si>
  <si>
    <t>2</t>
  </si>
  <si>
    <t>/</t>
  </si>
  <si>
    <t>SO 01.1</t>
  </si>
  <si>
    <t>Architektonicko-stavební část</t>
  </si>
  <si>
    <t>Soupis</t>
  </si>
  <si>
    <t>{02be5e68-603d-4c19-8c3b-2983f9179534}</t>
  </si>
  <si>
    <t>SO 01.2</t>
  </si>
  <si>
    <t>Specialisté</t>
  </si>
  <si>
    <t>{a906e0a7-489b-486a-a824-74d2b43a5fde}</t>
  </si>
  <si>
    <t>01</t>
  </si>
  <si>
    <t>Zdravotní technika</t>
  </si>
  <si>
    <t>3</t>
  </si>
  <si>
    <t>{a74ad358-0907-45da-87fd-06dd90153960}</t>
  </si>
  <si>
    <t>02</t>
  </si>
  <si>
    <t>Vzduchotechnika</t>
  </si>
  <si>
    <t>{ccd8ffb0-6a94-411a-82c2-8f617449621f}</t>
  </si>
  <si>
    <t>03</t>
  </si>
  <si>
    <t>Měření a regulace</t>
  </si>
  <si>
    <t>{c9e1eab7-9565-4518-91c0-b6b6a72bd4cc}</t>
  </si>
  <si>
    <t>04</t>
  </si>
  <si>
    <t>Elektro</t>
  </si>
  <si>
    <t>{aef9007a-d08b-4e54-85ae-ebbb030f9112}</t>
  </si>
  <si>
    <t>SO 02</t>
  </si>
  <si>
    <t>Venkovní objekty</t>
  </si>
  <si>
    <t>{2e1556e6-468a-4d6c-8e19-81471133c300}</t>
  </si>
  <si>
    <t>VRN</t>
  </si>
  <si>
    <t>Vedlejší rozpočtové náklady</t>
  </si>
  <si>
    <t>{f901f222-775a-484b-a004-eab2ee0277bf}</t>
  </si>
  <si>
    <t>dempodhled</t>
  </si>
  <si>
    <t>Demontáž dřevěného podhledu</t>
  </si>
  <si>
    <t>61,988</t>
  </si>
  <si>
    <t>DemPodl</t>
  </si>
  <si>
    <t>Demontáž podlahy</t>
  </si>
  <si>
    <t>170</t>
  </si>
  <si>
    <t>KRYCÍ LIST SOUPISU PRACÍ</t>
  </si>
  <si>
    <t>otlucobklad</t>
  </si>
  <si>
    <t>Otlučení keramických obkladů</t>
  </si>
  <si>
    <t>138,909</t>
  </si>
  <si>
    <t>vykopkanal</t>
  </si>
  <si>
    <t>Výkop pro splaškovou kanalizaci</t>
  </si>
  <si>
    <t>23,648</t>
  </si>
  <si>
    <t>zasypSK</t>
  </si>
  <si>
    <t>Zásyp splaškové kanalizace</t>
  </si>
  <si>
    <t>22,69</t>
  </si>
  <si>
    <t>Objekt:</t>
  </si>
  <si>
    <t>SO 01 - Kulturní dům Crystal</t>
  </si>
  <si>
    <t>Soupis:</t>
  </si>
  <si>
    <t>SO 01.1 - Architektonicko-stavební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</si>
  <si>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</si>
  <si>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</si>
  <si>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</si>
  <si>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</si>
  <si>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</si>
  <si>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</si>
  <si>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</si>
  <si>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</si>
  <si>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</si>
  <si>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</si>
  <si>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</si>
  <si>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</si>
  <si>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</si>
  <si>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</si>
  <si>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</si>
  <si>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</si>
  <si>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766 - Konstrukce truhlářské vč. přesunu hmot</t>
  </si>
  <si>
    <t xml:space="preserve">    767 - Konstrukce zámečnické vč. přesunu hmot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</si>
  <si>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</si>
  <si>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</si>
  <si>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</si>
  <si>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</si>
  <si>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</si>
  <si>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</si>
  <si>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</si>
  <si>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</si>
  <si>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</si>
  <si>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</si>
  <si>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</si>
  <si>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</si>
  <si>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</si>
  <si>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</si>
  <si>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</si>
  <si>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</si>
  <si>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</si>
  <si>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</si>
  <si>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</si>
  <si>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</si>
  <si>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</si>
  <si>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</si>
  <si>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</si>
  <si>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139752101</t>
  </si>
  <si>
    <t>Vykopávky v uzavřených prostorech v hornině třídy těžitelnosti II., skupiny 4 až 5 ručně</t>
  </si>
  <si>
    <t>m3</t>
  </si>
  <si>
    <t>CS ÚRS 2020 01</t>
  </si>
  <si>
    <t>4</t>
  </si>
  <si>
    <t>1951023252</t>
  </si>
  <si>
    <t>VV</t>
  </si>
  <si>
    <t>pro splaškovou kanalizaci</t>
  </si>
  <si>
    <t>WC můži</t>
  </si>
  <si>
    <t>(2,3+4,2+0,4+0,8+0,8+1,2+9,5+2,5+3,0+4,0+0,9+1,8+2,3+0,9)*0,4*0,8</t>
  </si>
  <si>
    <t>WC ženy</t>
  </si>
  <si>
    <t>(0,9+1,1+0,7+1,1+0,3+0,4+0,5+3,6+0,8+1,75+2,3+2,75+0,8+2,5+0,5+2,5+0,9+2,8+3,8+1,8+0,9+1,7+1,2+2,7+0,7+0,3)*0,4*0,8</t>
  </si>
  <si>
    <t>Mezisoučet</t>
  </si>
  <si>
    <t>Součet</t>
  </si>
  <si>
    <t>13991112.1</t>
  </si>
  <si>
    <t>Bourání kcí v hloubených vykopávkách ze zdiva z betonu prokládaného kamenem ručně vč.odvozu a likvidace</t>
  </si>
  <si>
    <t>695048997</t>
  </si>
  <si>
    <t>P</t>
  </si>
  <si>
    <t xml:space="preserve">Poznámka k položce:
</t>
  </si>
  <si>
    <t>předpoklad ve výkopištích po odstranění vrstev dlažby resp.hloubených rýhách pro vedení IS - účtováno dle skutečnosti</t>
  </si>
  <si>
    <t>6,0</t>
  </si>
  <si>
    <t>162211321</t>
  </si>
  <si>
    <t>Vodorovné přemístění výkopku z horniny třídy těžitelnosti II, skupiny 4 a 5 stavebním kolečkem do 10 m</t>
  </si>
  <si>
    <t>1039196888</t>
  </si>
  <si>
    <t>výkop pro splaškovou kanalizaci - zásyp</t>
  </si>
  <si>
    <t>vykopkanal-zasypSK</t>
  </si>
  <si>
    <t>162211329</t>
  </si>
  <si>
    <t>Příplatek k vodorovnému přemístění výkopku z horniny třídy těžitelnosti II, skupiny 4 a 5 stavebním kolečkem ZKD 10 m</t>
  </si>
  <si>
    <t>-802894031</t>
  </si>
  <si>
    <t>5</t>
  </si>
  <si>
    <t>162751137</t>
  </si>
  <si>
    <t>Vodorovné přemístění do 10000 m výkopku/sypaniny z horniny třídy těžitelnosti II, skupiny 4 a 5</t>
  </si>
  <si>
    <t>-1833822900</t>
  </si>
  <si>
    <t>6</t>
  </si>
  <si>
    <t>16275113.1</t>
  </si>
  <si>
    <t>Příplatek k vodorovnému přemístění výkopku/sypaniny z horniny třídy těžitelnosti II, skupiny 4 a 5 za každý další km nad 10km</t>
  </si>
  <si>
    <t>903475876</t>
  </si>
  <si>
    <t>7</t>
  </si>
  <si>
    <t>167111102</t>
  </si>
  <si>
    <t>Nakládání výkopku z hornin třídy těžitelnosti II, skupiny 4 a 5 do 100 m3 ručně</t>
  </si>
  <si>
    <t>1163161400</t>
  </si>
  <si>
    <t>8</t>
  </si>
  <si>
    <t>174111102</t>
  </si>
  <si>
    <t>Zásyp v uzavřených prostorech sypaninou se zhutněním ručně</t>
  </si>
  <si>
    <t>-1829559921</t>
  </si>
  <si>
    <t>dle výkopu</t>
  </si>
  <si>
    <t>odpočet potrubí</t>
  </si>
  <si>
    <t>DN 100</t>
  </si>
  <si>
    <t>-(0,9+1,1+0,7+1,1+0,3+0,4+0,5)*0,00785</t>
  </si>
  <si>
    <t>WC muži</t>
  </si>
  <si>
    <t>-(2,3+4,2+0,4+0,8+0,8+1,2)*0,00785</t>
  </si>
  <si>
    <t>DN 125</t>
  </si>
  <si>
    <t>-(3,6+0,8+1,75+2,3+2,75+0,8+2,5+0,9+2,8+3,8+1,8+0,9)*0,01227</t>
  </si>
  <si>
    <t>-(3,0+4,0+0,9+1,8+2,3+0,9)*0,01227</t>
  </si>
  <si>
    <t>DN 150</t>
  </si>
  <si>
    <t>-(2,5+0,5+1,7+1,2+2,7+0,7+0,3)*0,017671</t>
  </si>
  <si>
    <t>-(9,5+2,5)*0,017671</t>
  </si>
  <si>
    <t>9</t>
  </si>
  <si>
    <t>174111109</t>
  </si>
  <si>
    <t>Příplatek k zásypu za ruční prohození sypaniny sítem</t>
  </si>
  <si>
    <t>1464649064</t>
  </si>
  <si>
    <t>Svislé a kompletní konstrukce</t>
  </si>
  <si>
    <t>10</t>
  </si>
  <si>
    <t>311272211</t>
  </si>
  <si>
    <t>Zdivo z pórobetonových tvárnic hladkých do P2 do 450 kg/m3 na tenkovrstvou maltu tl 300 mm</t>
  </si>
  <si>
    <t>m2</t>
  </si>
  <si>
    <t>-1490444954</t>
  </si>
  <si>
    <t>3,75*2,5</t>
  </si>
  <si>
    <t>1,55*2,5</t>
  </si>
  <si>
    <t>el.místnost</t>
  </si>
  <si>
    <t>3,2*2,55</t>
  </si>
  <si>
    <t>zazdění dveří v místnosti pokladen</t>
  </si>
  <si>
    <t>0,9*1,97</t>
  </si>
  <si>
    <t>11</t>
  </si>
  <si>
    <t>31127312.1</t>
  </si>
  <si>
    <t>Zdivo z pórobetových tvárnic hladkých, na tenkovrstvou maltu, tl zdiva 450 mm</t>
  </si>
  <si>
    <t>1284778123</t>
  </si>
  <si>
    <t>5,9*2,5</t>
  </si>
  <si>
    <t>12</t>
  </si>
  <si>
    <t>342272225</t>
  </si>
  <si>
    <t>Příčka z pórobetonových hladkých tvárnic na tenkovrstvou maltu tl 100 mm</t>
  </si>
  <si>
    <t>1831788014</t>
  </si>
  <si>
    <t>1,445*2,5*2</t>
  </si>
  <si>
    <t>-0,7*2,3*2</t>
  </si>
  <si>
    <t>13</t>
  </si>
  <si>
    <t>342272245</t>
  </si>
  <si>
    <t>Příčka z pórobetonových hladkých tvárnic na tenkovrstvou maltu tl 150 mm</t>
  </si>
  <si>
    <t>1132420201</t>
  </si>
  <si>
    <t>(1,93+3,75+1,65)*2,5</t>
  </si>
  <si>
    <t>11,75*2,5</t>
  </si>
  <si>
    <t>-(0,9*2,3)</t>
  </si>
  <si>
    <t>(1,93+3,75+1,65+0,6)*2,5</t>
  </si>
  <si>
    <t>5,7*2,5</t>
  </si>
  <si>
    <t>Úpravy povrchů, podlahy a osazování výplní</t>
  </si>
  <si>
    <t>14</t>
  </si>
  <si>
    <t>611135101</t>
  </si>
  <si>
    <t>Hrubá výplň rýh ve stropech maltou jakékoli šířky rýhy</t>
  </si>
  <si>
    <t>1879079255</t>
  </si>
  <si>
    <t>WC ženy + muži</t>
  </si>
  <si>
    <t>0,425*11,75*2</t>
  </si>
  <si>
    <t>pokladny</t>
  </si>
  <si>
    <t>(0,5+0,3)*2*0,1</t>
  </si>
  <si>
    <t>612135101</t>
  </si>
  <si>
    <t>Hrubá výplň rýh ve stěnách maltou jakékoli šířky rýhy</t>
  </si>
  <si>
    <t>-530210171</t>
  </si>
  <si>
    <t>0,425*3,3*2</t>
  </si>
  <si>
    <t>0,1*2,5*13</t>
  </si>
  <si>
    <t>0,1*2,5*8</t>
  </si>
  <si>
    <t>0,15*2,55*2</t>
  </si>
  <si>
    <t>16</t>
  </si>
  <si>
    <t>61214200.1</t>
  </si>
  <si>
    <t>Cementová vyrovnávací omítka vč.síťoviny s oky 13/13</t>
  </si>
  <si>
    <t>386088220</t>
  </si>
  <si>
    <t>dle cemento-epoxidové stěrky</t>
  </si>
  <si>
    <t>369,99</t>
  </si>
  <si>
    <t>dle sádrové broušené omítky</t>
  </si>
  <si>
    <t>27,203</t>
  </si>
  <si>
    <t>17</t>
  </si>
  <si>
    <t>61214201.1</t>
  </si>
  <si>
    <t>Tenkovrstvá stěrka vč.sítoviny s oky 13/13mm</t>
  </si>
  <si>
    <t>-2128500110</t>
  </si>
  <si>
    <t>dle osekání vnější omítky</t>
  </si>
  <si>
    <t>26,68</t>
  </si>
  <si>
    <t>18</t>
  </si>
  <si>
    <t>61232111.1</t>
  </si>
  <si>
    <t xml:space="preserve">Vyrovnání podkladu po otlučení keramického obkladu </t>
  </si>
  <si>
    <t>-1835282538</t>
  </si>
  <si>
    <t>dle otlučení obkladů</t>
  </si>
  <si>
    <t>19</t>
  </si>
  <si>
    <t>61233110.1</t>
  </si>
  <si>
    <t xml:space="preserve">Cemento-epoxidová stěrka tl.5mm, barva bílá matná </t>
  </si>
  <si>
    <t>525814554</t>
  </si>
  <si>
    <t>dle skladby A1</t>
  </si>
  <si>
    <t>"mč.1.05" (8,0+2,775+5,9+0,6+0,1+1,65+1,95+(1,65+2,175))*2,5</t>
  </si>
  <si>
    <t>-(1,85*2,5+1,95*2,5+0,7*2,3)</t>
  </si>
  <si>
    <t>"mč.1.06" (1,78+1,445)*2*2,5</t>
  </si>
  <si>
    <t>"mč.1.07" (1,77+1,445)*2*2,5</t>
  </si>
  <si>
    <t>-0,7*2,3</t>
  </si>
  <si>
    <t>"mč.1.08" (3,6+1,93)*2*2,5</t>
  </si>
  <si>
    <t>"nika" 0,1*0,6*2+0,1*0,9*2</t>
  </si>
  <si>
    <t>-0,9*2,3</t>
  </si>
  <si>
    <t>"mč.1.09" (11,75+0,6+3,975+11,75+3,225+1,7+1,55)*2,5</t>
  </si>
  <si>
    <t>-(0,9*2,3+1,85*2,3)</t>
  </si>
  <si>
    <t>"mč.1.10"(8,0+2,775+5,9+0,6+0,1+1,65+1,95+(1,65+2,175))*2,5</t>
  </si>
  <si>
    <t>-(1,85*2,5+1,95*2,5)</t>
  </si>
  <si>
    <t>"mč.1.11"(1,78+1,445)*2*2,5</t>
  </si>
  <si>
    <t>"mč.1.12" (1,77+1,445)*2*2,5</t>
  </si>
  <si>
    <t>"mč.1.13" (3,6+1,93)*2*2,5</t>
  </si>
  <si>
    <t>"mč.1.14" (11,75+0,6+3,975+11,75+3,225+1,7+1,55)*2,5</t>
  </si>
  <si>
    <t>20</t>
  </si>
  <si>
    <t>61233110.3</t>
  </si>
  <si>
    <t>Sádrová broušená omítka dvouvrstvá, vrchní vrstva gletovaná ocel.hladítkem</t>
  </si>
  <si>
    <t>-2111316315</t>
  </si>
  <si>
    <t>"mč.1.03"   (1,825*2+3,2)*2,55</t>
  </si>
  <si>
    <t>"mč.1.04"   2,35*2*2,55</t>
  </si>
  <si>
    <t>-0,9*2,5</t>
  </si>
  <si>
    <t>61233115.1</t>
  </si>
  <si>
    <t>Vyspravení nerovností stáv konstrukce v podhledu lepidlem</t>
  </si>
  <si>
    <t>58578642</t>
  </si>
  <si>
    <t>"mč.1.05" 24,82</t>
  </si>
  <si>
    <t>"mč.1.06" 2,55</t>
  </si>
  <si>
    <t>"mč.1.07" 2,55</t>
  </si>
  <si>
    <t>"mč.1.08" 6,94</t>
  </si>
  <si>
    <t>"mč.1.09" 41,71</t>
  </si>
  <si>
    <t>"mč.1.10" 24,82</t>
  </si>
  <si>
    <t>"mč.1.11" 2,55</t>
  </si>
  <si>
    <t>"mč.1.12" 2,55</t>
  </si>
  <si>
    <t>"mč.1.13" 6,94</t>
  </si>
  <si>
    <t>"mč.1.14" 40,86</t>
  </si>
  <si>
    <t>22</t>
  </si>
  <si>
    <t>62252100.1</t>
  </si>
  <si>
    <t>Hladká silikátová omítka se samočistícím účinkem, vel.zrna 1mm</t>
  </si>
  <si>
    <t>1017341884</t>
  </si>
  <si>
    <t>(0,9+1,4)*5,8*2</t>
  </si>
  <si>
    <t>23</t>
  </si>
  <si>
    <t>631311114</t>
  </si>
  <si>
    <t>Mazanina tl do 80 mm z betonu prostého bez zvýšených nároků na prostředí tř. C 16/20</t>
  </si>
  <si>
    <t>-1979141823</t>
  </si>
  <si>
    <t>85,5*0,08</t>
  </si>
  <si>
    <t>24</t>
  </si>
  <si>
    <t>631311126</t>
  </si>
  <si>
    <t>Mazanina tl do 120 mm z betonu prostého bez zvýšených nároků na prostředí tř. C 25/30</t>
  </si>
  <si>
    <t>1178967576</t>
  </si>
  <si>
    <t>85,5*0,1*2</t>
  </si>
  <si>
    <t>25</t>
  </si>
  <si>
    <t>631319171</t>
  </si>
  <si>
    <t>Příplatek k mazanině tl do 80 mm za stržení povrchu spodní vrstvy před vložením výztuže</t>
  </si>
  <si>
    <t>-481288803</t>
  </si>
  <si>
    <t>13,68</t>
  </si>
  <si>
    <t>26</t>
  </si>
  <si>
    <t>631319173</t>
  </si>
  <si>
    <t>Příplatek k mazanině tl do 120 mm za stržení povrchu spodní vrstvy před vložením výztuže</t>
  </si>
  <si>
    <t>979206557</t>
  </si>
  <si>
    <t>2x vrstva</t>
  </si>
  <si>
    <t>17,1*2</t>
  </si>
  <si>
    <t>27</t>
  </si>
  <si>
    <t>631362021</t>
  </si>
  <si>
    <t>Výztuž mazanin svařovanými sítěmi Kari</t>
  </si>
  <si>
    <t>t</t>
  </si>
  <si>
    <t>1976050786</t>
  </si>
  <si>
    <t>pro bet.maz tl. 80mm - 150/150/6 - 3,03kg/m2, překrytí 20%</t>
  </si>
  <si>
    <t>85,5*3,03*0,001*1,2</t>
  </si>
  <si>
    <t>pro bet.maz tl. 100mm - horní i spodní okraj 150/150/8 - 5,4kg/m2, překrytí 20%</t>
  </si>
  <si>
    <t>85,5*5,4*0,001*1,2</t>
  </si>
  <si>
    <t>28</t>
  </si>
  <si>
    <t>632441112</t>
  </si>
  <si>
    <t>Potěr anhydritový samonivelační tl do 30 mm ze suchých směsí</t>
  </si>
  <si>
    <t>2143101167</t>
  </si>
  <si>
    <t>"mč.1.01" 23,9</t>
  </si>
  <si>
    <t>"mč.1.02" 23,9</t>
  </si>
  <si>
    <t>29</t>
  </si>
  <si>
    <t>63721111.1</t>
  </si>
  <si>
    <t>Montáž a dodávka betonových dlaždic s protiskluznou povrch. úpravou tl.35mm, vč. cementového podkladu tl.10mm</t>
  </si>
  <si>
    <t>883658500</t>
  </si>
  <si>
    <t>0,3*2,4*25</t>
  </si>
  <si>
    <t>Ostatní konstrukce a práce, bourání</t>
  </si>
  <si>
    <t>30</t>
  </si>
  <si>
    <t>949101111</t>
  </si>
  <si>
    <t>Lešení pomocné pro objekty pozemních staveb s lešeňovou podlahou v do 1,9 m zatížení do 150 kg/m2</t>
  </si>
  <si>
    <t>-162161936</t>
  </si>
  <si>
    <t>"mč.1.03" 6,0</t>
  </si>
  <si>
    <t>"mč.1.04" 7,52</t>
  </si>
  <si>
    <t>4,3*1,5*2</t>
  </si>
  <si>
    <t>(4,3-1,5*2)*1,5</t>
  </si>
  <si>
    <t>31</t>
  </si>
  <si>
    <t>96104411.5</t>
  </si>
  <si>
    <t>Demontáž betonového odvodňovacího žlabu vč. ocelového roštu</t>
  </si>
  <si>
    <t>m</t>
  </si>
  <si>
    <t>657276351</t>
  </si>
  <si>
    <t>14,6</t>
  </si>
  <si>
    <t>32</t>
  </si>
  <si>
    <t>96104411.7</t>
  </si>
  <si>
    <t>Očištění travertinové stěny od nečistot, tagu a reklamních plakátů</t>
  </si>
  <si>
    <t>461424093</t>
  </si>
  <si>
    <t>dle digi měření</t>
  </si>
  <si>
    <t>11,5*2</t>
  </si>
  <si>
    <t>33</t>
  </si>
  <si>
    <t>96104411.9</t>
  </si>
  <si>
    <t xml:space="preserve">Demontáž stupňú z betonových dlaždic na ocelovém schodišti </t>
  </si>
  <si>
    <t>-882545666</t>
  </si>
  <si>
    <t>34</t>
  </si>
  <si>
    <t>962031132</t>
  </si>
  <si>
    <t>Bourání příček z cihel pálených na MVC tl do 100 mm</t>
  </si>
  <si>
    <t>-1948094226</t>
  </si>
  <si>
    <t>11,75*3,3</t>
  </si>
  <si>
    <t>0,2*2,2*2</t>
  </si>
  <si>
    <t>(11,75+0,3)*2,5</t>
  </si>
  <si>
    <t>1,5*2,5*11</t>
  </si>
  <si>
    <t>odpočet otvorů</t>
  </si>
  <si>
    <t>-1,5*2,1</t>
  </si>
  <si>
    <t>-(0,6*1,97*11+1,5*2,1)</t>
  </si>
  <si>
    <t>11,75*3,3*2</t>
  </si>
  <si>
    <t>0,73*1,7*4</t>
  </si>
  <si>
    <t>5,35*3,3</t>
  </si>
  <si>
    <t>(1,5+6,4+0,45+0,7)*2,5</t>
  </si>
  <si>
    <t>1,5*2,5*5</t>
  </si>
  <si>
    <t>-(1,5*2,1+0,6*1,97)</t>
  </si>
  <si>
    <t>(0,3+0,5)*2*3,3</t>
  </si>
  <si>
    <t>(0,5+0,3)*2*3,3</t>
  </si>
  <si>
    <t>35</t>
  </si>
  <si>
    <t>962031133</t>
  </si>
  <si>
    <t>Bourání příček z cihel pálených na MVC tl do 150 mm</t>
  </si>
  <si>
    <t>-1837598327</t>
  </si>
  <si>
    <t>(3,2+0,3*2)*2,55</t>
  </si>
  <si>
    <t>36</t>
  </si>
  <si>
    <t>965042141</t>
  </si>
  <si>
    <t>Bourání podkladů pod dlažby nebo mazanin betonových nebo z litého asfaltu tl do 100 mm pl přes 4 m2</t>
  </si>
  <si>
    <t>124573715</t>
  </si>
  <si>
    <t>roznášení betonová deska tl.50mm</t>
  </si>
  <si>
    <t>dempodl*0,05</t>
  </si>
  <si>
    <t>žb.deska tl.100mm</t>
  </si>
  <si>
    <t>dempodl*0,1</t>
  </si>
  <si>
    <t>37</t>
  </si>
  <si>
    <t>965049111</t>
  </si>
  <si>
    <t>Příplatek k bourání betonových mazanin za bourání mazanin se svařovanou sítí tl do 100 mm</t>
  </si>
  <si>
    <t>1758823059</t>
  </si>
  <si>
    <t>38</t>
  </si>
  <si>
    <t>965042241</t>
  </si>
  <si>
    <t>Bourání podkladů pod dlažby nebo mazanin betonových nebo z litého asfaltu tl přes 100 mm pl přes 4 m2</t>
  </si>
  <si>
    <t>883135616</t>
  </si>
  <si>
    <t>bet.deska tl.250mm</t>
  </si>
  <si>
    <t>dempodl*0,25</t>
  </si>
  <si>
    <t>39</t>
  </si>
  <si>
    <t>965081213</t>
  </si>
  <si>
    <t>Bourání podlah z dlaždic keramických nebo xylolitových tl do 10 mm plochy přes 1 m2</t>
  </si>
  <si>
    <t>1677375982</t>
  </si>
  <si>
    <t>WC ženy a muži</t>
  </si>
  <si>
    <t>dle projektanta</t>
  </si>
  <si>
    <t>85,0+85,0</t>
  </si>
  <si>
    <t>40</t>
  </si>
  <si>
    <t>968062355</t>
  </si>
  <si>
    <t>Vybourání dřevěných rámů oken dvojitých včetně křídel pl do 2 m2</t>
  </si>
  <si>
    <t>-2058372388</t>
  </si>
  <si>
    <t>2,45*0,6</t>
  </si>
  <si>
    <t>41</t>
  </si>
  <si>
    <t>968062455</t>
  </si>
  <si>
    <t>Vybourání dřevěných dveřních zárubní pl do 2 m2</t>
  </si>
  <si>
    <t>-690797744</t>
  </si>
  <si>
    <t>0,8*1,97</t>
  </si>
  <si>
    <t>42</t>
  </si>
  <si>
    <t>968062456</t>
  </si>
  <si>
    <t>Vybourání dřevěných dveřních zárubní pl přes 2 m2</t>
  </si>
  <si>
    <t>-1763868319</t>
  </si>
  <si>
    <t>zádveří vlevo</t>
  </si>
  <si>
    <t>1,625*2,48*3</t>
  </si>
  <si>
    <t>zádveří vpravo</t>
  </si>
  <si>
    <t>1,75*2,48</t>
  </si>
  <si>
    <t>43</t>
  </si>
  <si>
    <t>97211281.1</t>
  </si>
  <si>
    <t>Demontáž obkladů stěn z kamene (travertinu) vč. nosného roštu a kotev</t>
  </si>
  <si>
    <t>287515780</t>
  </si>
  <si>
    <t>4,2*3,55</t>
  </si>
  <si>
    <t>-2,45*0,6</t>
  </si>
  <si>
    <t>44</t>
  </si>
  <si>
    <t>97211282.1</t>
  </si>
  <si>
    <t xml:space="preserve">Odstranění závěsné konstrukce s texty "Kulturní dům" a "Restaurace a kino" vč. odvozu a likvidace </t>
  </si>
  <si>
    <t>kpl</t>
  </si>
  <si>
    <t>-1684578810</t>
  </si>
  <si>
    <t>45</t>
  </si>
  <si>
    <t>978011191</t>
  </si>
  <si>
    <t>Otlučení (osekání) vnitřní vápenné nebo vápenocementové omítky stropů v rozsahu do 100 %</t>
  </si>
  <si>
    <t>-1533650772</t>
  </si>
  <si>
    <t>dle demotnáže ker.dlažby</t>
  </si>
  <si>
    <t>dempodl</t>
  </si>
  <si>
    <t>pokladny a el.místnost</t>
  </si>
  <si>
    <t>13,64</t>
  </si>
  <si>
    <t>46</t>
  </si>
  <si>
    <t>978013191</t>
  </si>
  <si>
    <t>Otlučení (osekání) vnitřní vápenné nebo vápenocementové omítky stěn v rozsahu do 100 %</t>
  </si>
  <si>
    <t>-1042459864</t>
  </si>
  <si>
    <t>WC ženy - nad ker.obkladem do stropu</t>
  </si>
  <si>
    <t>(11,75+7,2)*2*(3,3-2,3)</t>
  </si>
  <si>
    <t>WC muži - nad ker.obkladem do stropu</t>
  </si>
  <si>
    <t>47</t>
  </si>
  <si>
    <t>978015391</t>
  </si>
  <si>
    <t>Otlučení (osekání) vnější vápenné nebo vápenocementové omítky stupně členitosti 1 a 2 do 100%</t>
  </si>
  <si>
    <t>1717551348</t>
  </si>
  <si>
    <t>48</t>
  </si>
  <si>
    <t>978059541</t>
  </si>
  <si>
    <t>Odsekání a odebrání obkladů stěn z vnitřních obkládaček plochy přes 1 m2</t>
  </si>
  <si>
    <t>-1753281546</t>
  </si>
  <si>
    <t>(8,3+2,7+2,4+1,5+1,77+0,86*10+1,5+2,4+2,7+1,35)*2,3</t>
  </si>
  <si>
    <t>(0,1+1,35+2,775+3,8+1,55+0,85*5+2,3+2,75+8,3)*2,3</t>
  </si>
  <si>
    <t>49</t>
  </si>
  <si>
    <t>97805954.1</t>
  </si>
  <si>
    <t>Průzkumné, zjišťovací a vyhodnocovací práce (dle pokynu investora a zápisu v SD)</t>
  </si>
  <si>
    <t>hod</t>
  </si>
  <si>
    <t>-1400032218</t>
  </si>
  <si>
    <t>50</t>
  </si>
  <si>
    <t>97805955.1</t>
  </si>
  <si>
    <t>Ostatní drobné bourací a demontážní práce (realizace bude na pokyn investora a dle zápisu v SD)</t>
  </si>
  <si>
    <t>111314631</t>
  </si>
  <si>
    <t>51</t>
  </si>
  <si>
    <t>97805956.1</t>
  </si>
  <si>
    <t>Ochrana stávajících konstrukcí před poškozením během průbehu stavby</t>
  </si>
  <si>
    <t>-219028111</t>
  </si>
  <si>
    <t>997</t>
  </si>
  <si>
    <t>Přesun sutě</t>
  </si>
  <si>
    <t>52</t>
  </si>
  <si>
    <t>997013111</t>
  </si>
  <si>
    <t>Vnitrostaveništní doprava suti a vybouraných hmot pro budovy v do 6 m s použitím mechanizace</t>
  </si>
  <si>
    <t>1376466742</t>
  </si>
  <si>
    <t>53</t>
  </si>
  <si>
    <t>997013501</t>
  </si>
  <si>
    <t>Odvoz suti a vybouraných hmot na skládku nebo meziskládku do 1 km se složením</t>
  </si>
  <si>
    <t>-1638301764</t>
  </si>
  <si>
    <t>54</t>
  </si>
  <si>
    <t>99701350.1</t>
  </si>
  <si>
    <t>Příplatek k odvozu suti a vybouraných hmot na skládku za každý další km nad 1 km</t>
  </si>
  <si>
    <t>1800436167</t>
  </si>
  <si>
    <t>55</t>
  </si>
  <si>
    <t>997013601</t>
  </si>
  <si>
    <t>Poplatek za uložení na skládce (skládkovné) stavebního odpadu betonového kód odpadu 17 01 01</t>
  </si>
  <si>
    <t>16098855</t>
  </si>
  <si>
    <t>246,841-(35,699+6,17+1,8+0,08+0,8)</t>
  </si>
  <si>
    <t>56</t>
  </si>
  <si>
    <t>997013631</t>
  </si>
  <si>
    <t>Poplatek za uložení na skládce (skládkovné) stavebního odpadu směsného kód odpadu 17 09 04</t>
  </si>
  <si>
    <t>760759299</t>
  </si>
  <si>
    <t>předpokald 15% z celkové suti pod odpočtu ostatních materiálů</t>
  </si>
  <si>
    <t>(246,841-(6,17+1,8+0,08+0,8))*0,15</t>
  </si>
  <si>
    <t>57</t>
  </si>
  <si>
    <t>997013811</t>
  </si>
  <si>
    <t>Poplatek za uložení na skládce (skládkovné) stavebního odpadu dřevěného kód odpadu 17 02 01</t>
  </si>
  <si>
    <t>-760793131</t>
  </si>
  <si>
    <t>3,6+2,202+0,277+0,091</t>
  </si>
  <si>
    <t>58</t>
  </si>
  <si>
    <t>997013812</t>
  </si>
  <si>
    <t>Poplatek za uložení na skládce (skládkovné) stavebního odpadu na bázi sádry kód odpadu 17 08 02</t>
  </si>
  <si>
    <t>744820011</t>
  </si>
  <si>
    <t>59</t>
  </si>
  <si>
    <t>997013814</t>
  </si>
  <si>
    <t>Poplatek za uložení na skládce (skládkovné) stavebního odpadu izolací kód odpadu 17 06 04</t>
  </si>
  <si>
    <t>-427715208</t>
  </si>
  <si>
    <t>60</t>
  </si>
  <si>
    <t>997013821</t>
  </si>
  <si>
    <t>Poplatek za uložení na skládce (skládkovné) stavebního odpadu s obsahem azbestu kód odpadu 17 06 05</t>
  </si>
  <si>
    <t>-747010755</t>
  </si>
  <si>
    <t>998</t>
  </si>
  <si>
    <t>Přesun hmot</t>
  </si>
  <si>
    <t>61</t>
  </si>
  <si>
    <t>998011002</t>
  </si>
  <si>
    <t>Přesun hmot pro budovy zděné v do 12 m</t>
  </si>
  <si>
    <t>1598334002</t>
  </si>
  <si>
    <t>PSV</t>
  </si>
  <si>
    <t>Práce a dodávky PSV</t>
  </si>
  <si>
    <t>711</t>
  </si>
  <si>
    <t>Izolace proti vodě, vlhkosti a plynům</t>
  </si>
  <si>
    <t>62</t>
  </si>
  <si>
    <t>711111001</t>
  </si>
  <si>
    <t>Provedení izolace proti zemní vlhkosti vodorovné za studena nátěrem penetračním</t>
  </si>
  <si>
    <t>744008422</t>
  </si>
  <si>
    <t>dle demolice podlahy</t>
  </si>
  <si>
    <t>WC ženy+muži</t>
  </si>
  <si>
    <t>63</t>
  </si>
  <si>
    <t>M</t>
  </si>
  <si>
    <t>11163150</t>
  </si>
  <si>
    <t>lak penetrační asfaltový</t>
  </si>
  <si>
    <t>-1358134017</t>
  </si>
  <si>
    <t>předpoklad 3kg/m2</t>
  </si>
  <si>
    <t>dempodl*3*0,0001</t>
  </si>
  <si>
    <t>64</t>
  </si>
  <si>
    <t>711131101</t>
  </si>
  <si>
    <t>Provedení izolace proti zemní vlhkosti pásy na sucho vodorovné AIP nebo tkaninou</t>
  </si>
  <si>
    <t>770547307</t>
  </si>
  <si>
    <t>65</t>
  </si>
  <si>
    <t>28329042</t>
  </si>
  <si>
    <t>fólie PE separační či ochranná tl 0,2mm</t>
  </si>
  <si>
    <t>-595426969</t>
  </si>
  <si>
    <t>15% překrytí</t>
  </si>
  <si>
    <t>dempodl*1,15</t>
  </si>
  <si>
    <t>66</t>
  </si>
  <si>
    <t>711131811</t>
  </si>
  <si>
    <t>Odstranění izolace proti zemní vlhkosti vodorovné</t>
  </si>
  <si>
    <t>-129702797</t>
  </si>
  <si>
    <t>dle odstranění/demontáže podlahy</t>
  </si>
  <si>
    <t>67</t>
  </si>
  <si>
    <t>711141559</t>
  </si>
  <si>
    <t>Provedení izolace proti zemní vlhkosti pásy přitavením vodorovné NAIP</t>
  </si>
  <si>
    <t>1723176655</t>
  </si>
  <si>
    <t>první vrstva</t>
  </si>
  <si>
    <t>druhá vrstva</t>
  </si>
  <si>
    <t>68</t>
  </si>
  <si>
    <t>6285500.1</t>
  </si>
  <si>
    <t>SBS - modif. asfaltový pás, tl.5mm</t>
  </si>
  <si>
    <t>-1539144407</t>
  </si>
  <si>
    <t>15% ztratné</t>
  </si>
  <si>
    <t>69</t>
  </si>
  <si>
    <t>6285501.1</t>
  </si>
  <si>
    <t>modif. asfaltový pás s AL vložkou proti radonu, tl.5mm</t>
  </si>
  <si>
    <t>-1211009199</t>
  </si>
  <si>
    <t>70</t>
  </si>
  <si>
    <t>71114155.1</t>
  </si>
  <si>
    <t>Příplatek za řádné napojení na stávající hydroizolace</t>
  </si>
  <si>
    <t>709944244</t>
  </si>
  <si>
    <t>(11,75+7,2)*2</t>
  </si>
  <si>
    <t>71</t>
  </si>
  <si>
    <t>711142559</t>
  </si>
  <si>
    <t>Provedení izolace proti zemní vlhkosti pásy přitavením svislé NAIP</t>
  </si>
  <si>
    <t>367188489</t>
  </si>
  <si>
    <t>72</t>
  </si>
  <si>
    <t>62832001</t>
  </si>
  <si>
    <t>pás asfaltový natavitelný oxidovaný tl 3,5mm typu V60 S35 s vložkou ze skleněné rohože, s jemnozrnným minerálním posypem</t>
  </si>
  <si>
    <t>-593983921</t>
  </si>
  <si>
    <t>4,2*3,55*1,2</t>
  </si>
  <si>
    <t>73</t>
  </si>
  <si>
    <t>998711102</t>
  </si>
  <si>
    <t>Přesun hmot tonážní pro izolace proti vodě, vlhkosti a plynům v objektech výšky do 12 m</t>
  </si>
  <si>
    <t>-1001225923</t>
  </si>
  <si>
    <t>713</t>
  </si>
  <si>
    <t>Izolace tepelné</t>
  </si>
  <si>
    <t>74</t>
  </si>
  <si>
    <t>713120821</t>
  </si>
  <si>
    <t>Odstranění tepelné izolace podlah volně kladené z polystyrenu suchého tl do 100 mm</t>
  </si>
  <si>
    <t>-1725805461</t>
  </si>
  <si>
    <t>dle demontáže ker.podlah</t>
  </si>
  <si>
    <t>75</t>
  </si>
  <si>
    <t>713121111</t>
  </si>
  <si>
    <t>Montáž izolace tepelné podlah volně kladenými rohožemi, pásy, dílci, deskami 1 vrstva</t>
  </si>
  <si>
    <t>564473604</t>
  </si>
  <si>
    <t>76</t>
  </si>
  <si>
    <t>28376451</t>
  </si>
  <si>
    <t>deska z polystyrénu XPS, hrana polodrážková a hladký povrch 300kPa tl 200mm</t>
  </si>
  <si>
    <t>-462075013</t>
  </si>
  <si>
    <t>ztratné 2%</t>
  </si>
  <si>
    <t>dempodl*1,02</t>
  </si>
  <si>
    <t>77</t>
  </si>
  <si>
    <t>713131121</t>
  </si>
  <si>
    <t>Montáž izolace tepelné stěn přichycením dráty rohoží, pásů, dílců, desek</t>
  </si>
  <si>
    <t>1827295853</t>
  </si>
  <si>
    <t>78</t>
  </si>
  <si>
    <t>63152262</t>
  </si>
  <si>
    <t>deska tepelně izolační minerální kontaktních fasád podélné vlákno λ=0,034 tl 80mm</t>
  </si>
  <si>
    <t>323627898</t>
  </si>
  <si>
    <t>5% ztratné</t>
  </si>
  <si>
    <t>4,2*3,55*1,05</t>
  </si>
  <si>
    <t>79</t>
  </si>
  <si>
    <t>998713102</t>
  </si>
  <si>
    <t>Přesun hmot tonážní pro izolace tepelné v objektech v do 12 m</t>
  </si>
  <si>
    <t>2003161274</t>
  </si>
  <si>
    <t>763</t>
  </si>
  <si>
    <t>Konstrukce suché výstavby</t>
  </si>
  <si>
    <t>80</t>
  </si>
  <si>
    <t>763111361</t>
  </si>
  <si>
    <t>SDK příčka tl 100 mm profil CW+UW 75 desky 1x akustická 12,5 s izolací EI 45 Rw do 50 dB</t>
  </si>
  <si>
    <t>1437457626</t>
  </si>
  <si>
    <t>mezi mč.1.03 a 1.04</t>
  </si>
  <si>
    <t>-0,8*2,5</t>
  </si>
  <si>
    <t>81</t>
  </si>
  <si>
    <t>763131411</t>
  </si>
  <si>
    <t>SDK podhled desky 1xA 12,5 bez izolace dvouvrstvá spodní kce profil CD+UD</t>
  </si>
  <si>
    <t>-1902368537</t>
  </si>
  <si>
    <t>82</t>
  </si>
  <si>
    <t>763135811</t>
  </si>
  <si>
    <t>Demontáž podhledu sádrokartonového kazetového na roštu viditelném</t>
  </si>
  <si>
    <t>-1528410649</t>
  </si>
  <si>
    <t>dle demontáže ker.podlahy</t>
  </si>
  <si>
    <t>83</t>
  </si>
  <si>
    <t>76341111.1</t>
  </si>
  <si>
    <t xml:space="preserve">Sanitární příčky do mokrého prostředí, desky s HPL - laminátem tl. 12 mm vč.systémových dveří 700/2500mm </t>
  </si>
  <si>
    <t>-239046534</t>
  </si>
  <si>
    <t>(5,75+5,7+1,5*9)*2,5</t>
  </si>
  <si>
    <t>(5,7+1,5*5)*2,5</t>
  </si>
  <si>
    <t>84</t>
  </si>
  <si>
    <t>998763302</t>
  </si>
  <si>
    <t>Přesun hmot tonážní pro sádrokartonové konstrukce v objektech v do 12 m</t>
  </si>
  <si>
    <t>-333357819</t>
  </si>
  <si>
    <t>766</t>
  </si>
  <si>
    <t>Konstrukce truhlářské vč. přesunu hmot</t>
  </si>
  <si>
    <t>85</t>
  </si>
  <si>
    <t>766411812</t>
  </si>
  <si>
    <t>Demontáž truhlářského obložení stěn z panelů plochy přes 1,5 m2</t>
  </si>
  <si>
    <t>1360683903</t>
  </si>
  <si>
    <t>4,525*2*2,55</t>
  </si>
  <si>
    <t>86</t>
  </si>
  <si>
    <t>766411822</t>
  </si>
  <si>
    <t>Demontáž truhlářského obložení stěn podkladových roštů</t>
  </si>
  <si>
    <t>-1542809725</t>
  </si>
  <si>
    <t>dle dmtž obložení</t>
  </si>
  <si>
    <t>46,156</t>
  </si>
  <si>
    <t>87</t>
  </si>
  <si>
    <t>766421812</t>
  </si>
  <si>
    <t>Demontáž truhlářského obložení podhledů z panelů plochy přes 1,5 m2</t>
  </si>
  <si>
    <t>118742311</t>
  </si>
  <si>
    <t>4,525*5,275</t>
  </si>
  <si>
    <t>23,869</t>
  </si>
  <si>
    <t>pokladny + el. místnost</t>
  </si>
  <si>
    <t>14,25</t>
  </si>
  <si>
    <t>88</t>
  </si>
  <si>
    <t>766421822</t>
  </si>
  <si>
    <t>Demontáž truhlářského obložení podhledů podkladových roštů</t>
  </si>
  <si>
    <t>413982538</t>
  </si>
  <si>
    <t>89</t>
  </si>
  <si>
    <t>766441821</t>
  </si>
  <si>
    <t>Demontáž parapetních desek dřevěných nebo plastových šířky do 30 cm délky přes 1,0 m</t>
  </si>
  <si>
    <t>kus</t>
  </si>
  <si>
    <t>882178357</t>
  </si>
  <si>
    <t>90</t>
  </si>
  <si>
    <t>76662281.1</t>
  </si>
  <si>
    <t>Demontáž dřevěných větracích žaluzií (dvoukřídlých) vel.2400/2400mm vč. zárubní</t>
  </si>
  <si>
    <t>1257983548</t>
  </si>
  <si>
    <t>91</t>
  </si>
  <si>
    <t>76666181.1</t>
  </si>
  <si>
    <t>Demontáž dvoukřídlých dřevěných vstupních dveří vč. rozšiřujících profilů a naddveřní masky vel. 1625/2480mm</t>
  </si>
  <si>
    <t>-114942928</t>
  </si>
  <si>
    <t>3*2</t>
  </si>
  <si>
    <t>92</t>
  </si>
  <si>
    <t>76666181.5</t>
  </si>
  <si>
    <t>Demontáž prosklené stěny vel.2775/2300mm s plastovými rámy a jednokřídlými dveřmi vel.900/1970mm</t>
  </si>
  <si>
    <t>-2073526627</t>
  </si>
  <si>
    <t>93</t>
  </si>
  <si>
    <t>76666181.9</t>
  </si>
  <si>
    <t>Demontáž dřevěných přepážek pokladen s prosklením vel.1320/2500mm se skleněnými okny, vel.okna cca 1100/1300mm</t>
  </si>
  <si>
    <t>1810663541</t>
  </si>
  <si>
    <t>94</t>
  </si>
  <si>
    <t>76666191.1</t>
  </si>
  <si>
    <t>Montáž a dodávka perforované březové překližky tl.18mm s kruhovými otvory, barva černá matná, kotvený k SDK podhledu</t>
  </si>
  <si>
    <t>1197527457</t>
  </si>
  <si>
    <t>95</t>
  </si>
  <si>
    <t>76666192.1</t>
  </si>
  <si>
    <t>Montáž a dodávka dřevěné (masiv smrk) regálové úklidové skříně vel. 1445/400/2500mm, bližší popis viz tabulka truhlářských výrobků, ozn. T1</t>
  </si>
  <si>
    <t>1312615766</t>
  </si>
  <si>
    <t>96</t>
  </si>
  <si>
    <t>76666193.1</t>
  </si>
  <si>
    <t>Montáž a dodávka dřevěného pokladního pracovního stolu s pultem vel.3200/600/1000mm, vč. systémových doplňků (nerez úchytky), bližší popis viz tabulka truhlářských výrobků, ozn. T2</t>
  </si>
  <si>
    <t>-216369972</t>
  </si>
  <si>
    <t>97</t>
  </si>
  <si>
    <t>76666194.1</t>
  </si>
  <si>
    <t>Montáž a dodávka dřevěné vestavěné uzavřené regálové skříně vel.3200/550/2500mm, vč. systémových doplňků (nerez úchytky) , bližší popis viz tabulka truhlářských výrobků, ozn.T3</t>
  </si>
  <si>
    <t>1134164397</t>
  </si>
  <si>
    <t>98</t>
  </si>
  <si>
    <t>76666212.1</t>
  </si>
  <si>
    <t>Montáž a dodávka infosystému z piktogramů a popisů vyřezaných ze samolepicí černošedé folie (1x WC ŽENY, 1x WC MUŽI, 2x ÚKLID, 2x piktogram imobilní, 1x PRODEJ VSTUPENEK, 4x PŘEBALOVACÍ PULT) ozn. OV5</t>
  </si>
  <si>
    <t>1984869016</t>
  </si>
  <si>
    <t xml:space="preserve">Poznámka k položce:
2x pravé
2x levé
</t>
  </si>
  <si>
    <t>767</t>
  </si>
  <si>
    <t>Konstrukce zámečnické vč. přesunu hmot</t>
  </si>
  <si>
    <t>99</t>
  </si>
  <si>
    <t>76712211.1</t>
  </si>
  <si>
    <t>Montáž a dodávka kovové ocelové obložky vel. 1950/2500/400mm po celém obvodu vč. podlahy tl.4mm, povrchová úprava práškově antracit vč.spojovacích a kotvících prvků, ozn.Z1</t>
  </si>
  <si>
    <t>1344740555</t>
  </si>
  <si>
    <t>100</t>
  </si>
  <si>
    <t>76712212.1</t>
  </si>
  <si>
    <t>Montáž a dodávka kovového krycího pláště svodného potrubí vel.400/400/3370mm, tl.plechu 4mm, povrchová úprava práškový antracit vč.spojovacích a kotvících prvků vč. izolace XPS tl.70mm,  ozn.Z2</t>
  </si>
  <si>
    <t>-1463158014</t>
  </si>
  <si>
    <t>101</t>
  </si>
  <si>
    <t>76713111.1</t>
  </si>
  <si>
    <t>Montáž a dodávka pohledové hliníkové kompozitní desky tl. 4mm vč. kotvícího roštu z hliníkových profilů</t>
  </si>
  <si>
    <t>-2132474430</t>
  </si>
  <si>
    <t>dle legendy místností</t>
  </si>
  <si>
    <t>"mč.1.02"23,9</t>
  </si>
  <si>
    <t>102</t>
  </si>
  <si>
    <t>76713112.1</t>
  </si>
  <si>
    <t>Montáž a dodávka věšáčků ve tvaru válečků z broušené matné nerezi délka 30mm, ozn.OV4</t>
  </si>
  <si>
    <t>-1642341671</t>
  </si>
  <si>
    <t>103</t>
  </si>
  <si>
    <t>767161851</t>
  </si>
  <si>
    <t>Demontáž madel schodišťových do suti</t>
  </si>
  <si>
    <t>1044693633</t>
  </si>
  <si>
    <t>8,1*2</t>
  </si>
  <si>
    <t>104</t>
  </si>
  <si>
    <t>76751019.1</t>
  </si>
  <si>
    <t>Montáž a dodávka štěrbinového venkovního žlabu asymetrického 160mm, nerezového</t>
  </si>
  <si>
    <t>-1106462719</t>
  </si>
  <si>
    <t>105</t>
  </si>
  <si>
    <t>76799670.1</t>
  </si>
  <si>
    <t>Demontáž ocelové konstrukce markýz vč pletivové výplně vč. likvidace</t>
  </si>
  <si>
    <t>-1347817502</t>
  </si>
  <si>
    <t>106</t>
  </si>
  <si>
    <t>76799670.5</t>
  </si>
  <si>
    <t>Demontáž ocelové brány vč. ocelového svařovaného rámu a bočních plotových dílů vč. výplně (ocelové tyče) na horní hraně ocelového halvního schodiště vč. likvidace</t>
  </si>
  <si>
    <t>-212169969</t>
  </si>
  <si>
    <t>107</t>
  </si>
  <si>
    <t>76766200.1</t>
  </si>
  <si>
    <t>Montáž a dodávka prosklené stěny vel.5600/2570mm, hliníkový rám tl.50mm, tepelně izolační dvojsklo, panikové kování s vnitřní strany, madlo z vnější strany, skrytý samozavírač, barva rámu antracitová, blizší popis viz tabulka výplní otvorů, ozn. eD1</t>
  </si>
  <si>
    <t>1318175385</t>
  </si>
  <si>
    <t>Poznámka k položce:
(2x dvoukřídlé, 1x jednořkídlé dveře)</t>
  </si>
  <si>
    <t>108</t>
  </si>
  <si>
    <t>76766201.1</t>
  </si>
  <si>
    <t>Montáž a dodávka prosklené stěny vel.5600/2570mm, hliníkový rám tl.50mm, tepelně izolační dvojsklo, panikové kování s vnitřní strany, madlo z vnější strany, skrytý samozavírač, barva rámu antracitová, blizší popis viz tabulka výplní otvorů, ozn. eD2</t>
  </si>
  <si>
    <t>2060201102</t>
  </si>
  <si>
    <t>109</t>
  </si>
  <si>
    <t>76766202.1</t>
  </si>
  <si>
    <t>Montáž a dodávka dveřních větracích žaluzií vel. 2500/2450mm, hliníkový rám tl.50mm, klopené lamely proti zatékání, antracit, bližší popis viz tabulka výplní otvorů, ozn.eD3</t>
  </si>
  <si>
    <t>1618336156</t>
  </si>
  <si>
    <t>110</t>
  </si>
  <si>
    <t>76766203.1</t>
  </si>
  <si>
    <t>Montáž a dodávka prosklené stěny vel.5600/3000mm, vnitřní panikové kování, oboustranné madlo, skrytý samozavírač, bližší popis viz tabulka výplní otvorů, ozn.iD1</t>
  </si>
  <si>
    <t>2109371475</t>
  </si>
  <si>
    <t>111</t>
  </si>
  <si>
    <t>76766204.1</t>
  </si>
  <si>
    <t>Montáž a dodávka prosklené stěny vel.5600/3000mm, vnitřní panikové kování, oboustranné madlo, skrytý samozavírač, bližší popis viz tabulka výplní otvorů, ozn.iD2</t>
  </si>
  <si>
    <t>749961011</t>
  </si>
  <si>
    <t>112</t>
  </si>
  <si>
    <t>76766205.1</t>
  </si>
  <si>
    <t>Montáž a dodávka interiérových dveří vel.1005/2500mm hladkých plných, koule-klika, krytý závěs, bližší popis viz tabulka výplní otvorů, ozn.iD3</t>
  </si>
  <si>
    <t>559555641</t>
  </si>
  <si>
    <t>113</t>
  </si>
  <si>
    <t>76766206.1</t>
  </si>
  <si>
    <t>Montáž a dodávka interiérových dveří vel.800/2500mm hladkých plných lehčené DTD, skryté kování, klika-klika, bližší popis viz tabulka výplní otvorů, ozn.iD4</t>
  </si>
  <si>
    <t>-1667122613</t>
  </si>
  <si>
    <t>114</t>
  </si>
  <si>
    <t>76766207.1</t>
  </si>
  <si>
    <t>Montáž a dodávka prosklených dveří vel.2x925/2500mm, dvojsklo, hlíníkový rám, skrytý závěs, klika-klika, bližší popis viz tabulka výplní otvorů, ozn.iD5</t>
  </si>
  <si>
    <t>-1745560050</t>
  </si>
  <si>
    <t>Poznámka k položce:
1x s aktivním pravým křídlem
1x s aktivním levým křídlem</t>
  </si>
  <si>
    <t>115</t>
  </si>
  <si>
    <t>76766208.1</t>
  </si>
  <si>
    <t>Montáž a dodávka prosklených dveří vel.2x925/2300mm s nadsvětlíkem (tahokov), hlíníkový rám, bezpečnostní sklo s PVB folií, skrytý závěs, klika-klika, bližší popis viz tabulka výplní otvorů, ozn.iD6</t>
  </si>
  <si>
    <t>-587033396</t>
  </si>
  <si>
    <t>116</t>
  </si>
  <si>
    <t>76766209.1</t>
  </si>
  <si>
    <t>Montáž a dodávka interiérových dveří vel.900/2300mm plných hladkých, skrytý závěs, klika-klika, bližší popis viz tabulka výplní otvorů, ozn.iD7</t>
  </si>
  <si>
    <t>2142578776</t>
  </si>
  <si>
    <t xml:space="preserve">Poznámka k položce:
1x pravé
1x levé
</t>
  </si>
  <si>
    <t>117</t>
  </si>
  <si>
    <t>76766210.1</t>
  </si>
  <si>
    <t>Montáž a dodávka interiérových dveří vel.700/2300mm plných hladkých, skrytý závěs, klika-klika, bližší popis viz tabulka výplní otvorů, ozn.iD8</t>
  </si>
  <si>
    <t>-441054918</t>
  </si>
  <si>
    <t>118</t>
  </si>
  <si>
    <t>76766211.1</t>
  </si>
  <si>
    <t>Montáž a dodávka vnitřní prosklené přepážky vel.3200/2500mm, hliníkový rám, bezpečnostní sklo s otvory, bližší popis viz tabulka výplní otvorů, ozn.PS1</t>
  </si>
  <si>
    <t>-2060142623</t>
  </si>
  <si>
    <t>119</t>
  </si>
  <si>
    <t>76766212.1</t>
  </si>
  <si>
    <t>Montáž a dodávka zavěšeného roštu vynášecího závěsné osvětlení, systémový rošt z pozinkovaných U profilů 30/30mm vč. ukotvení, systémových detailů a prvků</t>
  </si>
  <si>
    <t>-1256248678</t>
  </si>
  <si>
    <t>776</t>
  </si>
  <si>
    <t>Podlahy povlakové</t>
  </si>
  <si>
    <t>120</t>
  </si>
  <si>
    <t>776201811</t>
  </si>
  <si>
    <t>Demontáž lepených povlakových podlah bez podložky ručně</t>
  </si>
  <si>
    <t>-1199491586</t>
  </si>
  <si>
    <t>dle demontáže podhledu</t>
  </si>
  <si>
    <t>121</t>
  </si>
  <si>
    <t>776212111</t>
  </si>
  <si>
    <t>Volné položení textilních pásů s podlepením spojů páskou</t>
  </si>
  <si>
    <t>-1011974163</t>
  </si>
  <si>
    <t>122</t>
  </si>
  <si>
    <t>69751061</t>
  </si>
  <si>
    <t>koberec zátěžový vpichovaný role š 2m, vlákno 100% PA, hm 400g/m2, zátěž 33, útlum 21dB, hořlavost Bfl S1</t>
  </si>
  <si>
    <t>999312354</t>
  </si>
  <si>
    <t>ztratné 10%</t>
  </si>
  <si>
    <t>47,8*1,1</t>
  </si>
  <si>
    <t>123</t>
  </si>
  <si>
    <t>776991821</t>
  </si>
  <si>
    <t>Odstranění lepidla ručně z podlah</t>
  </si>
  <si>
    <t>-440388483</t>
  </si>
  <si>
    <t>124</t>
  </si>
  <si>
    <t>998776102</t>
  </si>
  <si>
    <t>Přesun hmot tonážní pro podlahy povlakové v objektech v do 12 m</t>
  </si>
  <si>
    <t>-2087085405</t>
  </si>
  <si>
    <t>777</t>
  </si>
  <si>
    <t>Podlahy lité</t>
  </si>
  <si>
    <t>125</t>
  </si>
  <si>
    <t>777121105</t>
  </si>
  <si>
    <t>Vyrovnání podkladu podlah epoxidovou stěrkou plněnou pískem plochy přes 1,0 m2 tl do 3 mm</t>
  </si>
  <si>
    <t>-1115913865</t>
  </si>
  <si>
    <t>dle legendy místnosti</t>
  </si>
  <si>
    <t>126</t>
  </si>
  <si>
    <t>777131111</t>
  </si>
  <si>
    <t>Penetrační epoxidový nátěr podlahy plněný pískem</t>
  </si>
  <si>
    <t>1075216285</t>
  </si>
  <si>
    <t>127</t>
  </si>
  <si>
    <t>777511103</t>
  </si>
  <si>
    <t>Krycí epoxidová stěrka tloušťky přes 1 do 2 mm dekorativní lité podlahy</t>
  </si>
  <si>
    <t>2072405900</t>
  </si>
  <si>
    <t>128</t>
  </si>
  <si>
    <t>777611161</t>
  </si>
  <si>
    <t>Protiskluzná úprava lité podlahy prosypem křemenným pískem</t>
  </si>
  <si>
    <t>1124091841</t>
  </si>
  <si>
    <t>129</t>
  </si>
  <si>
    <t>998777102</t>
  </si>
  <si>
    <t>Přesun hmot tonážní pro podlahy lité v objektech v do 12 m</t>
  </si>
  <si>
    <t>-1932072954</t>
  </si>
  <si>
    <t>781</t>
  </si>
  <si>
    <t>Dokončovací práce - obklady</t>
  </si>
  <si>
    <t>130</t>
  </si>
  <si>
    <t>781491012</t>
  </si>
  <si>
    <t>Montáž zrcadel plochy přes 1 m2 lepených silikonovým tmelem na podkladní omítku</t>
  </si>
  <si>
    <t>669386174</t>
  </si>
  <si>
    <t>2,64+29,205</t>
  </si>
  <si>
    <t>131</t>
  </si>
  <si>
    <t>6346513.1</t>
  </si>
  <si>
    <t>zrcadlo se zbroušenými hranami vel.800/1650mm ozn.OV2</t>
  </si>
  <si>
    <t>1150378339</t>
  </si>
  <si>
    <t>0,8*1,65*2</t>
  </si>
  <si>
    <t>132</t>
  </si>
  <si>
    <t>6346514.1</t>
  </si>
  <si>
    <t>zrcadlo se zbroušenými hranami (složené z více kusů - max 3), vel.5900/1650mm ozn.OV3</t>
  </si>
  <si>
    <t>-1064812613</t>
  </si>
  <si>
    <t>5,9*1,65*3</t>
  </si>
  <si>
    <t>133</t>
  </si>
  <si>
    <t>998781102</t>
  </si>
  <si>
    <t>Přesun hmot tonážní pro obklady keramické v objektech v do 12 m</t>
  </si>
  <si>
    <t>1978116154</t>
  </si>
  <si>
    <t>783</t>
  </si>
  <si>
    <t>Dokončovací práce - nátěry</t>
  </si>
  <si>
    <t>134</t>
  </si>
  <si>
    <t>783306809</t>
  </si>
  <si>
    <t>Odstranění nátěru ze zámečnických konstrukcí okartáčováním</t>
  </si>
  <si>
    <t>920097023</t>
  </si>
  <si>
    <t>dle digi měření, vč. přípočtu 5% na hrany</t>
  </si>
  <si>
    <t>10,45*2*1,05</t>
  </si>
  <si>
    <t>135</t>
  </si>
  <si>
    <t>783314101</t>
  </si>
  <si>
    <t>Základní jednonásobný syntetický nátěr zámečnických konstrukcí</t>
  </si>
  <si>
    <t>-211090386</t>
  </si>
  <si>
    <t>dle odstranění</t>
  </si>
  <si>
    <t>21,945</t>
  </si>
  <si>
    <t>136</t>
  </si>
  <si>
    <t>783334201</t>
  </si>
  <si>
    <t>Základní antikorozní jednonásobný epoxidový nátěr zámečnických konstrukcí</t>
  </si>
  <si>
    <t>1448831372</t>
  </si>
  <si>
    <t>137</t>
  </si>
  <si>
    <t>78361450.1</t>
  </si>
  <si>
    <t>Systémový jednonásobný černý matný nátěr viditelných inženýrských sítí a rozvodů v podhledu vč. očištění popří.odmaštění, odrezivění</t>
  </si>
  <si>
    <t>531967948</t>
  </si>
  <si>
    <t>předpoklad</t>
  </si>
  <si>
    <t>"DN 40-100mm" 50,0</t>
  </si>
  <si>
    <t>138</t>
  </si>
  <si>
    <t>78380681.1</t>
  </si>
  <si>
    <t xml:space="preserve">Odstranění tagu a plakátů na travertinových stěnách u vstupu </t>
  </si>
  <si>
    <t>1754938840</t>
  </si>
  <si>
    <t>784</t>
  </si>
  <si>
    <t>Dokončovací práce - malby a tapety</t>
  </si>
  <si>
    <t>139</t>
  </si>
  <si>
    <t>784111031</t>
  </si>
  <si>
    <t>Omytí podkladu v místnostech výšky do 3,80 m</t>
  </si>
  <si>
    <t>282582998</t>
  </si>
  <si>
    <t>podhledy - dle demontáže</t>
  </si>
  <si>
    <t>140</t>
  </si>
  <si>
    <t>784221001</t>
  </si>
  <si>
    <t>Jednonásobné bílé malby ze směsí za sucha dobře otěruvzdorných v místnostech do 3,80 m</t>
  </si>
  <si>
    <t>1367314260</t>
  </si>
  <si>
    <t>stropy</t>
  </si>
  <si>
    <t>stěny</t>
  </si>
  <si>
    <t>"mč.1.05" (8,0+2,775+5,9+0,6+0,1+1,65+1,95+(1,65+2,175))*1,0</t>
  </si>
  <si>
    <t>"mč.1.06" (1,78+1,445)*2*1,0</t>
  </si>
  <si>
    <t>"mč.1.07" (1,77+1,445)*2*1,0</t>
  </si>
  <si>
    <t>"mč.1.08" (3,6+1,93)*2*1,0</t>
  </si>
  <si>
    <t>"mč.1.09" (11,75+0,6+3,975+11,75+3,225+1,7+1,55)*1,0</t>
  </si>
  <si>
    <t>"mč.1.10"(8,0+2,775+5,9+0,6+0,1+1,65+1,95+(1,65+2,175))*1,0</t>
  </si>
  <si>
    <t>"mč.1.11"(1,78+1,445)*2*1,0</t>
  </si>
  <si>
    <t>"mč.1.12" (1,77+1,445)*2*1,0</t>
  </si>
  <si>
    <t>"mč.1.13" (3,6+1,93)*2*1,0</t>
  </si>
  <si>
    <t>"mč.1.14" (11,75+0,6+3,975+11,75+3,225+1,7+1,55)*1,0</t>
  </si>
  <si>
    <t>141</t>
  </si>
  <si>
    <t>784221041</t>
  </si>
  <si>
    <t>Příplatek k cenám 1x maleb za sucha otěruvzdorných za barevnou malbu tónovanou přípravky</t>
  </si>
  <si>
    <t>1761895973</t>
  </si>
  <si>
    <t>SO 01.2 - Specialisté</t>
  </si>
  <si>
    <t>Úroveň 3:</t>
  </si>
  <si>
    <t>01 - Zdravotní technika</t>
  </si>
  <si>
    <t xml:space="preserve"> 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</si>
  <si>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</si>
  <si>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</si>
  <si>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</si>
  <si>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</si>
  <si>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721</t>
  </si>
  <si>
    <t>Zdravotechnika - vnitřní kanalizace</t>
  </si>
  <si>
    <t>721173401</t>
  </si>
  <si>
    <t>Potrubí kanalizační plastové svodné systém KG DN 100</t>
  </si>
  <si>
    <t>721173402</t>
  </si>
  <si>
    <t>Potrubí kanalizační plastové svodné systém KG DN 125</t>
  </si>
  <si>
    <t>721173403</t>
  </si>
  <si>
    <t>Potrubí kanalizační plastové svodné systém KG DN 150</t>
  </si>
  <si>
    <t>721173404</t>
  </si>
  <si>
    <t>Potrubí kanalizační plastové svodné systém KG DN 200</t>
  </si>
  <si>
    <t>721174043</t>
  </si>
  <si>
    <t>Potrubí kanalizační z PP připojovací systém HT DN 50</t>
  </si>
  <si>
    <t>721175011</t>
  </si>
  <si>
    <t>Potrubí kanalizační z PP odpadní systém HT DN75</t>
  </si>
  <si>
    <t>721175012</t>
  </si>
  <si>
    <t>Potrubí kanalizační z PP odpadní  systém HT DN 110</t>
  </si>
  <si>
    <t>721194105</t>
  </si>
  <si>
    <t>Vyvedení a upevnění odpadních výpustek DN 50</t>
  </si>
  <si>
    <t>721194109</t>
  </si>
  <si>
    <t>Vyvedení a upevnění odpadních výpustek DN 100</t>
  </si>
  <si>
    <t>721211499</t>
  </si>
  <si>
    <t>Vpusť podlahová se svislým odtokem DN 50/75/110 mřížka nerez 115x115 + zápachová uzávěrka primus</t>
  </si>
  <si>
    <t>721211499.1</t>
  </si>
  <si>
    <t>Přivětrávací hlavice HL 900 DN 75</t>
  </si>
  <si>
    <t>72110802</t>
  </si>
  <si>
    <t>Demontáž potrubí z kameninových  trub DN 100 -DN 200</t>
  </si>
  <si>
    <t>721171803</t>
  </si>
  <si>
    <t>Demontáž potrubí z novodurových  trub do DN 75</t>
  </si>
  <si>
    <t>72140806</t>
  </si>
  <si>
    <t>Demontáž potrubí z litinových trub DN 100</t>
  </si>
  <si>
    <t>72141803</t>
  </si>
  <si>
    <t>Demontáž potrubí z PVC trub do DN 75</t>
  </si>
  <si>
    <t>721210813</t>
  </si>
  <si>
    <t>Demontáž podlahových vpustí litinových DN 100</t>
  </si>
  <si>
    <t>721220801</t>
  </si>
  <si>
    <t>Demontáž zápachových uzávěrek do DN 75</t>
  </si>
  <si>
    <t>72141803.1</t>
  </si>
  <si>
    <t>Demontáž zápachových uzávěrek  DN 100</t>
  </si>
  <si>
    <t>72110943</t>
  </si>
  <si>
    <t>Výměna dílu kameninového potrubí DN 150</t>
  </si>
  <si>
    <t>721109441</t>
  </si>
  <si>
    <t>Výměna dílu kameninového potrubí DN 200</t>
  </si>
  <si>
    <t>721290111</t>
  </si>
  <si>
    <t>Zkouška těsnosti potrubí kanalizace vodou do DN 125</t>
  </si>
  <si>
    <t>721290112</t>
  </si>
  <si>
    <t>Zkouška těsnosti potrubí kanalizace vodou do DN 200</t>
  </si>
  <si>
    <t>721290123</t>
  </si>
  <si>
    <t>Zkouška těsnosti potrubí kanalizace kouřem do DN 300</t>
  </si>
  <si>
    <t>998721102</t>
  </si>
  <si>
    <t>Přesun hmot tonážní pro vnitřní kanalizace v objektech v do 6 m</t>
  </si>
  <si>
    <t>722</t>
  </si>
  <si>
    <t>Zdravotechnika - vnitřní vodovod</t>
  </si>
  <si>
    <t>722174022</t>
  </si>
  <si>
    <t>Potrubí vodovodní plastové PP-RCT svar polyfuze  D 20, SDR 9</t>
  </si>
  <si>
    <t>722174023</t>
  </si>
  <si>
    <t>Potrubí vodovodní plastové PP-RCT svar polyfuze  D 25, SDR 9</t>
  </si>
  <si>
    <t>722174024</t>
  </si>
  <si>
    <t>Potrubí vodovodní plastové PP-RCT svar polyfuze  D 32, SDR 9</t>
  </si>
  <si>
    <t>722174025</t>
  </si>
  <si>
    <t>Potrubí vodovodní plastové PP-RCT svar polyfuze D 40, SDR 9</t>
  </si>
  <si>
    <t>722181211</t>
  </si>
  <si>
    <t>Ochrana vodovodního potrubí přilepenými termoizolačními trubicemi z PE tl do 6 mm DN do 22 mm</t>
  </si>
  <si>
    <t>722181212</t>
  </si>
  <si>
    <t>Ochrana vodovodního potrubí přilepenými termoizolačními trubicemi z PE tl do 6 mm DN do 32 mm</t>
  </si>
  <si>
    <t>722181221</t>
  </si>
  <si>
    <t>Ochrana vodovodního potrubí přilepenými termoizolačními trubicemi z PE tl do 9 mm DN do 22 mm</t>
  </si>
  <si>
    <t>722181222</t>
  </si>
  <si>
    <t>Ochrana vodovodního potrubí přilepenými termoizolačními trubicemi z PE tl do 9 mm DN do 45 mm</t>
  </si>
  <si>
    <t>722181223</t>
  </si>
  <si>
    <t>Ochrana vodovodního potrubí přilepenými termoizolačními trubicemi z PE tl do 9 mm DN do 63 mm</t>
  </si>
  <si>
    <t>722181231</t>
  </si>
  <si>
    <t>Ochrana vodovodního potrubí přilepenými termoizolačními trubicemi z PE tl do 13 mm DN do 22 mm</t>
  </si>
  <si>
    <t>722181232</t>
  </si>
  <si>
    <t>Ochrana vodovodního potrubí přilepenými termoizol. trubicemi z PE tl do 13 mm DN do 22 mm</t>
  </si>
  <si>
    <t>722181242</t>
  </si>
  <si>
    <t>Ochrana vodovodního potrubí přilepenými termoizol. trubicemi z PE tl do 20 mm DN do 45 mm</t>
  </si>
  <si>
    <t>722190401</t>
  </si>
  <si>
    <t>Vyvedení a upevnění výpustku do DN 25</t>
  </si>
  <si>
    <t>722220121</t>
  </si>
  <si>
    <t>Nástěnka pro baterii G 1/2 s jedním závitem</t>
  </si>
  <si>
    <t>pár</t>
  </si>
  <si>
    <t>722224115</t>
  </si>
  <si>
    <t>Kohout plnicí nebo vypouštěcí G 1/2 PN 10 s jedním závitem</t>
  </si>
  <si>
    <t>722232043</t>
  </si>
  <si>
    <t>Kohout kulový přímý G 1/2 PN 42 do 185°C vnitřní závit</t>
  </si>
  <si>
    <t>722232044</t>
  </si>
  <si>
    <t>Kohout kulový přímý G 3/4 PN 42 do 185°C vnitřní závit</t>
  </si>
  <si>
    <t>722232045</t>
  </si>
  <si>
    <t>Kohout kulový přímý G 1 PN 42 do 185°C vnitřní závit</t>
  </si>
  <si>
    <t>722232047</t>
  </si>
  <si>
    <t>Kohout kulový přímý G5/4 PN 42 do 185°C vnitřní závit</t>
  </si>
  <si>
    <t>722131912</t>
  </si>
  <si>
    <t>Vsazení odbočky do stávajícího ocelového pozink. potrubí DN 20</t>
  </si>
  <si>
    <t>soub</t>
  </si>
  <si>
    <t>722231916</t>
  </si>
  <si>
    <t>Vsazení odbočky do stávajícího ocelového pozink. potrubí DN 50</t>
  </si>
  <si>
    <t>722110801</t>
  </si>
  <si>
    <t>Demontáž potrubí z ocelových trubek závitových do DN 25</t>
  </si>
  <si>
    <t>722110801.1</t>
  </si>
  <si>
    <t>Demontáž potrubí z ocelových trubek závitových  DN 25-DN 40</t>
  </si>
  <si>
    <t>722290226</t>
  </si>
  <si>
    <t>Zkouška těsnosti vodovodního potrubí  do DN 50</t>
  </si>
  <si>
    <t>722290234</t>
  </si>
  <si>
    <t>Proplach a dezinfekce vodovodního potrubí do DN 80</t>
  </si>
  <si>
    <t>998722102</t>
  </si>
  <si>
    <t>Přesun hmot tonážní pro vnitřní vodovod v objektech v do 12 m</t>
  </si>
  <si>
    <t>725</t>
  </si>
  <si>
    <t>Zdravotechnika - zařizovací předměty</t>
  </si>
  <si>
    <t>725112022</t>
  </si>
  <si>
    <t>Klozet keramický závěsný Duravit Starck 360x540 mm s hlubokým  splachováním</t>
  </si>
  <si>
    <t>soubor</t>
  </si>
  <si>
    <t>725112099</t>
  </si>
  <si>
    <t>Klozet ker. závěsný 700x360 mm pro imobilní Duravit Starck 3, výška s prkénkem 460 mm</t>
  </si>
  <si>
    <t>725121527</t>
  </si>
  <si>
    <t>Pisoárový záchodek automatický s integrovaným napájecím zdrojem Sanela SLP 23 RZ Caprino</t>
  </si>
  <si>
    <t>725211602</t>
  </si>
  <si>
    <t>Umyvadlo keramické Kolo Nova Pro 600x460 s otvorem pro baterii</t>
  </si>
  <si>
    <t>725211602.1</t>
  </si>
  <si>
    <t>Variant 7 um 5900 x 610 včetně nosných konzolí a zápachových uzávěrek</t>
  </si>
  <si>
    <t>725211681</t>
  </si>
  <si>
    <t>Umyvadlo keramické Kolo Nova Pro 650x550 mm s otvorem pro baterii, s přepadem</t>
  </si>
  <si>
    <t>725331199</t>
  </si>
  <si>
    <t>Výlevka závěsná Kolo Boston  keramická se sklopnou plastovou mřížkou</t>
  </si>
  <si>
    <t>725813111</t>
  </si>
  <si>
    <t>Ventil rohový bez připojovací trubičky nebo flexi hadičky G 1/2</t>
  </si>
  <si>
    <t>725821312</t>
  </si>
  <si>
    <t>Baterie dřezové nástěnné pákové Optima Lavela s otáčivým raménkem  a délkou ramínka 150 mm</t>
  </si>
  <si>
    <t>725821326</t>
  </si>
  <si>
    <t>Baterie bidetová stojánková Optima Sofie s výpustí</t>
  </si>
  <si>
    <t>725822611</t>
  </si>
  <si>
    <t>Baterie umyvadlové stojánkové pákové Optima Sofie bez výpusti</t>
  </si>
  <si>
    <t>725110811</t>
  </si>
  <si>
    <t>Demontáž klozetů s nádrží( výlevek)</t>
  </si>
  <si>
    <t>725110813</t>
  </si>
  <si>
    <t>Demontáž pisoárových stání</t>
  </si>
  <si>
    <t>725110821</t>
  </si>
  <si>
    <t>Demontáž umývadel a dřezů bez výtokových armatur</t>
  </si>
  <si>
    <t>725820802</t>
  </si>
  <si>
    <t>Demontáž baterií stojánkových a nástěnných</t>
  </si>
  <si>
    <t>998725102</t>
  </si>
  <si>
    <t>Přesun hmot tonážní pro zařizovací předměty v objektech v do 12 m</t>
  </si>
  <si>
    <t>726</t>
  </si>
  <si>
    <t>Zdravotechnika - předstěnové instalace</t>
  </si>
  <si>
    <t>726131001</t>
  </si>
  <si>
    <t>Instalační předstěna - umyvadlo v 1120 mm se stojánkovou baterií do lehkých stěn s kovovou kcí</t>
  </si>
  <si>
    <t>726131021</t>
  </si>
  <si>
    <t>Instalační předstěna - pisoár v 1300 mm do lehkých stěn s kovovou kcí</t>
  </si>
  <si>
    <t>726131041</t>
  </si>
  <si>
    <t>Instalační předstěna - klozet závěsný v 1120 mm s ovládáním zepředu do leh. stěn s kovovou kcí</t>
  </si>
  <si>
    <t>726131043</t>
  </si>
  <si>
    <t>Instalační předstěna - klozet závěsný v 1120 mm s ovlád.zepředu pro postižené do stěn s kov kcí</t>
  </si>
  <si>
    <t>726131098</t>
  </si>
  <si>
    <t>krycí deska - chrom + oddálené splach. pneumatické podomítkové tlač. ve výšce 900 mm</t>
  </si>
  <si>
    <t>142</t>
  </si>
  <si>
    <t>726131099</t>
  </si>
  <si>
    <t>Instalační předstěna - pro bidet</t>
  </si>
  <si>
    <t>144</t>
  </si>
  <si>
    <t>998726112</t>
  </si>
  <si>
    <t>Přesun hmot tonážní pro instalační prefabrikáty v objektech v do 12 m</t>
  </si>
  <si>
    <t>146</t>
  </si>
  <si>
    <t>02 - Vzduchotechnika</t>
  </si>
  <si>
    <t xml:space="preserve">V případě, že zadávací dokumentace obsahuje požadavky nebo odkazy na obchodní firmy, názvy nebo jména a příjmení, specifická označení zboží a služeb, které platí pro určitou osobu, popřípadě její organizační složku, patenty na vynálezy, užitné vzory, ochranné známky nebo označení původu, umožňuje zadavatel použití jiných, kvalitativně a technicky obdobných řešení, která musí plně splňovat technické a funkční požadavky zadavatele uvedené v této zadávací dokumentaci a jejích přílohách. </t>
  </si>
  <si>
    <t>1 - HYGIENICKÁ ZAŘÍZENÍ 1.NP - MUŽI</t>
  </si>
  <si>
    <t>2 - HYGIENICKÁ ZAŘÍZENÍ 1.NP - MUŽI</t>
  </si>
  <si>
    <t>3 - DEMONTÁŽE STÁVAJÍCÍCH VZT ZAŘÍZENÍ, POTRUBÍ</t>
  </si>
  <si>
    <t>4 - DOPLŇKOVÝ MATERIÁL</t>
  </si>
  <si>
    <t>5 - Pomocné, přípravné a závěrečné vzduchotechnické práce</t>
  </si>
  <si>
    <t>HYGIENICKÁ ZAŘÍZENÍ 1.NP - MUŽI</t>
  </si>
  <si>
    <t>1.1</t>
  </si>
  <si>
    <t>Vzduchotechnická jednotka 1800x2300x455 (VxŠxH), v PARAPETNÍM provedení + MaR, řídící jednotka, délka kabeláže k ovladači min.20m., včetně regulátoru                                                                              Včetně: externí el. rozvodni</t>
  </si>
  <si>
    <t>ks</t>
  </si>
  <si>
    <t>7511001</t>
  </si>
  <si>
    <t>Osazení jednotky poz. 1.1 prvky regulace, čidly, zprovoznění ovládání</t>
  </si>
  <si>
    <t>7511002</t>
  </si>
  <si>
    <t>Montáž</t>
  </si>
  <si>
    <t>7511003</t>
  </si>
  <si>
    <t>Zaregulování  + zprovoznění systému větrání; vzt. jednotky a regulačních klapek přívodu a odvodu vzduchu; zař. č. 1</t>
  </si>
  <si>
    <t>1.2</t>
  </si>
  <si>
    <t>Tlumič hluku v plášti 500x400  L=1000mm  - buňkový                      / přívod, odvod /</t>
  </si>
  <si>
    <t>7511004</t>
  </si>
  <si>
    <t>1.3</t>
  </si>
  <si>
    <t>Tlumič hluku v plášti 500x400  L=1000mm  - buňkový                      / výfuk /</t>
  </si>
  <si>
    <t>7511005</t>
  </si>
  <si>
    <t>1.4</t>
  </si>
  <si>
    <t>Tlumič hluku do kruhového potrubí, například:  ... 315 / 900         - nebo výrobek srovnatelného standardu                 / sání /</t>
  </si>
  <si>
    <t>7511006</t>
  </si>
  <si>
    <t>1.5</t>
  </si>
  <si>
    <t>Krycí mřížka sání KMH 450x450 (zakrytí vzt. potrubí)</t>
  </si>
  <si>
    <t>7511007</t>
  </si>
  <si>
    <t>1.6</t>
  </si>
  <si>
    <t>Uzavírací klapka s protiběž. listy 400x200.S - těsná                                             včetně ovládání servopohonem 24V (10Nm)   /výfuk/</t>
  </si>
  <si>
    <t>7511008</t>
  </si>
  <si>
    <t>1.7</t>
  </si>
  <si>
    <t>Regulační  klapka s protiběž. listy 315x140.R ,                                           ovládání ruční, s aretací polohy listu</t>
  </si>
  <si>
    <t>7511009</t>
  </si>
  <si>
    <t>1.8</t>
  </si>
  <si>
    <t>Regulační  klapka s protiběž. listy 315x200.R ,                                           ovládání ruční, s aretací polohy listu</t>
  </si>
  <si>
    <t>7511010</t>
  </si>
  <si>
    <t>1.9</t>
  </si>
  <si>
    <t>Regulační  klapka s protiběž. listy 315x315.R ,                                           ovládání ruční, s aretací polohy listu</t>
  </si>
  <si>
    <t>7511011</t>
  </si>
  <si>
    <t>1.10</t>
  </si>
  <si>
    <t>Obdélníková výustka pro čtyřhranné potrubí, komfortní,  280x100, 2.O - R1, přívodní</t>
  </si>
  <si>
    <t>7511012</t>
  </si>
  <si>
    <t>1.11</t>
  </si>
  <si>
    <t>Obdélníková výustka pro čtyřhranné potrubí, komfortní,  400x140, 2.O - R1, přívodní</t>
  </si>
  <si>
    <t>7511013</t>
  </si>
  <si>
    <t>1.12</t>
  </si>
  <si>
    <t>Obdélníková výustka pro čtyřhranné potrubí, komfortní,  560x200, 2.O - R1, přívodní</t>
  </si>
  <si>
    <t>7511014</t>
  </si>
  <si>
    <t>1.13</t>
  </si>
  <si>
    <t>Obdélníková výustka pro čtyřhranné potrubí, komfortní,  280x100, 1.O - R1, odvodní</t>
  </si>
  <si>
    <t>7511015</t>
  </si>
  <si>
    <t>1.14</t>
  </si>
  <si>
    <t>Obdélníková výustka pro čtyřhranné potrubí, komfortní,  280x140, 1.O - R1, odvodní</t>
  </si>
  <si>
    <t>7511016</t>
  </si>
  <si>
    <t>1.15</t>
  </si>
  <si>
    <t>Kruhové vzt. potrubí ohebné -HLUK TLUMÍCÍ -typ SONO...,  prům.: 315 mm</t>
  </si>
  <si>
    <t>7511017</t>
  </si>
  <si>
    <t>1.16</t>
  </si>
  <si>
    <t>Protipožární klapka - 315x315, včetně montážních příložek</t>
  </si>
  <si>
    <t>7511018</t>
  </si>
  <si>
    <t>7511019</t>
  </si>
  <si>
    <t>Čtyřhranné vzduchotechnické potrubí sk.I, materiál ocel. pozink. plech</t>
  </si>
  <si>
    <t>7511020</t>
  </si>
  <si>
    <t>7511021</t>
  </si>
  <si>
    <t>Kruhové vzt. potrubí pevné - SPIRO , materiál ocel. pozink. plech,  prům.: 315 mm</t>
  </si>
  <si>
    <t>7511022</t>
  </si>
  <si>
    <t>7511023</t>
  </si>
  <si>
    <t>Tepelná izolace vzt. potrubí z min. vlny tl. 60mm,                             /izolace vzt. potrubí /</t>
  </si>
  <si>
    <t>7511024</t>
  </si>
  <si>
    <t>7511025</t>
  </si>
  <si>
    <t>Protipožární izolace vzt. potrubí-odolnost 30min.</t>
  </si>
  <si>
    <t>7511026</t>
  </si>
  <si>
    <t>2.1</t>
  </si>
  <si>
    <t>Vzduchotechnická jednotka 1800x2300x455 (VxŠxH), v PODSTROPNÍM provedení + MaR, řídící jednotka, délka kabeláže k ovladači min.20m., včetně regulátoru                                                                              Včetně: externí el. rozvodn</t>
  </si>
  <si>
    <t>7512001</t>
  </si>
  <si>
    <t>Osazení jednotky poz. 2.1 prvky regulace, čidly, zprovoznění ovládání</t>
  </si>
  <si>
    <t>7512002</t>
  </si>
  <si>
    <t>7512003</t>
  </si>
  <si>
    <t>Zaregulování  + zprovoznění systému větrání; vzt. jednotky a regulačních klapek přívodu a odvodu vzduchu; zař. č. 2</t>
  </si>
  <si>
    <t>2.2</t>
  </si>
  <si>
    <t>Tlumič hluku do kruhového potrubí, například:  ... 315 / 900         - nebo výrobek srovnatelného standardu          / S+P+V+O /</t>
  </si>
  <si>
    <t>7512004</t>
  </si>
  <si>
    <t>2.3</t>
  </si>
  <si>
    <t>7512005</t>
  </si>
  <si>
    <t>2.4</t>
  </si>
  <si>
    <t>Uzavírací klapka pro kruhové potruví prům. 315mm.S - těsná                                             včetně ovládání servopohonem 24V (10Nm)   /výfuk/</t>
  </si>
  <si>
    <t>7512006</t>
  </si>
  <si>
    <t>2.5</t>
  </si>
  <si>
    <t>Regulační  klapka s protiběž. listy 140x140.R ,                                           ovládání ruční, s aretací polohy listu</t>
  </si>
  <si>
    <t>7512007</t>
  </si>
  <si>
    <t>2.6</t>
  </si>
  <si>
    <t>7512008</t>
  </si>
  <si>
    <t>2.7</t>
  </si>
  <si>
    <t>7512009</t>
  </si>
  <si>
    <t>2.8</t>
  </si>
  <si>
    <t>7512010</t>
  </si>
  <si>
    <t>2.9</t>
  </si>
  <si>
    <t>7512011</t>
  </si>
  <si>
    <t>2.10</t>
  </si>
  <si>
    <t>7512012</t>
  </si>
  <si>
    <t>2.11</t>
  </si>
  <si>
    <t>7512013</t>
  </si>
  <si>
    <t>7512014</t>
  </si>
  <si>
    <t>7512015</t>
  </si>
  <si>
    <t>7512016</t>
  </si>
  <si>
    <t>7512017</t>
  </si>
  <si>
    <t>7512018</t>
  </si>
  <si>
    <t>7512019</t>
  </si>
  <si>
    <t>7512020</t>
  </si>
  <si>
    <t>7512021</t>
  </si>
  <si>
    <t>148</t>
  </si>
  <si>
    <t>DEMONTÁŽE STÁVAJÍCÍCH VZT ZAŘÍZENÍ, POTRUBÍ</t>
  </si>
  <si>
    <t>3.1</t>
  </si>
  <si>
    <t>STROJOVNA č.1 (VELKÝ SÁL) - 2.NP  =   Demontáže vzt. zařízení a potrubí pro původní podtlakové větrání hygienických zařízení MUŽŮ v 1.np.  Odpojení, demontáž, odvoz, likvidace.</t>
  </si>
  <si>
    <t>150</t>
  </si>
  <si>
    <t>3.2</t>
  </si>
  <si>
    <t>STROJOVNA č.2 (KINOSÁL) - 2.NP  =   Demontáže vzt. zařízení a potrubí pro původní podtlakové větrání hygienických zařízení ŽEN v 1.np. Odpojení, demontáž, odvoz, likvidace.</t>
  </si>
  <si>
    <t>152</t>
  </si>
  <si>
    <t>DOPLŇKOVÝ MATERIÁL</t>
  </si>
  <si>
    <t>7514001</t>
  </si>
  <si>
    <t>Barva  RAL....., pro nátěry vnitřních vzt. potrubí v 1.np objektu dle požadavku architekta projektu (hyg. zař muži, ženy); 1xzákladní, 2x vrchní, veškeré vzt. potrubí pod stropem, i stávající</t>
  </si>
  <si>
    <t>154</t>
  </si>
  <si>
    <t>7514002</t>
  </si>
  <si>
    <t>156</t>
  </si>
  <si>
    <t>7514003</t>
  </si>
  <si>
    <t>Dveřní mřížky - kovové, cca 475x86mm</t>
  </si>
  <si>
    <t>158</t>
  </si>
  <si>
    <t>7514004</t>
  </si>
  <si>
    <t>160</t>
  </si>
  <si>
    <t>Pomocné, přípravné a závěrečné vzduchotechnické práce</t>
  </si>
  <si>
    <t>5.1</t>
  </si>
  <si>
    <t>Náklady na dopravu VZT zařízení</t>
  </si>
  <si>
    <t>162</t>
  </si>
  <si>
    <t>5.2</t>
  </si>
  <si>
    <t>Pomocné konstrukce, lešení</t>
  </si>
  <si>
    <t>164</t>
  </si>
  <si>
    <t>5.3</t>
  </si>
  <si>
    <t>Zednické výpomoci</t>
  </si>
  <si>
    <t>166</t>
  </si>
  <si>
    <t>5.4</t>
  </si>
  <si>
    <t>Komplexní vyzkoušení</t>
  </si>
  <si>
    <t>168</t>
  </si>
  <si>
    <t>5.5</t>
  </si>
  <si>
    <t>Zaregulování VZT</t>
  </si>
  <si>
    <t>5.6</t>
  </si>
  <si>
    <t>Zaškolení obsluhy</t>
  </si>
  <si>
    <t>172</t>
  </si>
  <si>
    <t>5.7</t>
  </si>
  <si>
    <t>Vypracování provozního řádu vzduchotechnického zařízení</t>
  </si>
  <si>
    <t>174</t>
  </si>
  <si>
    <t>5.8</t>
  </si>
  <si>
    <t>Vypracování dokumentace skutečného provedení</t>
  </si>
  <si>
    <t>176</t>
  </si>
  <si>
    <t>03 - Měření a regulace</t>
  </si>
  <si>
    <t>Výrobky, zařízení a materiály uvedené v této projektové dokumentaci jsou pouze referenčními ve vztahu k požadované architektonické a technické kvalitě. Zhotovitel může nabídnou/dodat jiné, avšak je povinen v případě, že použije jiné výrobky, zařízení a materiály průkazně doložit objednateli, že jím nabízené/dodávané výrobky, zařízení a materiály mají stejnou kvalitu nebo vyšší než referenční a mají také atest či certifikaci pro použití v České republice. Autonomní regulace VZT jednotky č.1 včetně rozvaděče (u jednotky), snímačů, koncových prvků a jejich kabeláže, zaregulování jsou kromě položek viz níže v dodávce VZT.  -koordinováno -viz sch. obvodu MaR</t>
  </si>
  <si>
    <t>D1 - Regulace a  přístroje pro VZT zař.č.1</t>
  </si>
  <si>
    <t>D2 - Regulace a  přístroje pro VZT zař.č.2</t>
  </si>
  <si>
    <t xml:space="preserve">D3 - Kabely, nosné prvky, montáže  </t>
  </si>
  <si>
    <t>D1</t>
  </si>
  <si>
    <t>Regulace a  přístroje pro VZT zař.č.1</t>
  </si>
  <si>
    <t>M36/41-0025/S</t>
  </si>
  <si>
    <t>montáž prostorového přístroje . CP ovladače</t>
  </si>
  <si>
    <t>WEB</t>
  </si>
  <si>
    <t>nastavení WEB serveru pro dálkovou správu VZT1</t>
  </si>
  <si>
    <t>přípravná montáž pro připojení protipožárních klapek a návazností na ovládání</t>
  </si>
  <si>
    <t>D2</t>
  </si>
  <si>
    <t>Regulace a  přístroje pro VZT zař.č.2</t>
  </si>
  <si>
    <t>D3</t>
  </si>
  <si>
    <t xml:space="preserve">Kabely, nosné prvky, montáže  </t>
  </si>
  <si>
    <t>Vodič CY 6mm - pospojení</t>
  </si>
  <si>
    <t>Kabel komunikace ethernet UTP Cat 5e</t>
  </si>
  <si>
    <t>3.3</t>
  </si>
  <si>
    <t>2x1 JXFEY-R pro požární klapky</t>
  </si>
  <si>
    <t>3.4</t>
  </si>
  <si>
    <t>Kabely komunikace ovladače 2x2x0.5 SYKFY</t>
  </si>
  <si>
    <t>3.5</t>
  </si>
  <si>
    <t>Montážní a instalační materiál, trubky, chráničky ..</t>
  </si>
  <si>
    <t>3.6</t>
  </si>
  <si>
    <t>Drobný montážní a spojovací materiál</t>
  </si>
  <si>
    <t>3.7</t>
  </si>
  <si>
    <t>Montážní práce MaR  (uložení kabelů, prozvonění, připojení na svorkovnice..)</t>
  </si>
  <si>
    <t>3.8</t>
  </si>
  <si>
    <t>Inženýrské a kompletační práce, doprava</t>
  </si>
  <si>
    <t>3.9</t>
  </si>
  <si>
    <t>dokumentace skutečného provedení</t>
  </si>
  <si>
    <t>3.10</t>
  </si>
  <si>
    <t>komplexní zkoušky seřízení  MaR, zaškolení obsluhy</t>
  </si>
  <si>
    <t>3.11</t>
  </si>
  <si>
    <t>revize</t>
  </si>
  <si>
    <t>04 - Elektro</t>
  </si>
  <si>
    <t xml:space="preserve">Ceny jsou uvedeny bez DPH Dodavatel musí splňovat nařízení dané vyhláškou o obalech Dodavatel musí zajistit servis a náhradní díly dle potřeby Jako standard pro typy spínačů a zásuvek je určeno ABB - Tango "V souladu s ČSN EN 60445 ed.3, ČSN 330165 ed.2, ČSN EN 60446, ČSN EN 60617-2, ČSN EN 61346-1, ČSN ICE 757  a ostatní předpisů a norem v platném znění budou prvky, obvody a kabelové vývody rozvaděčů a skříní a dále koncové prvky elektroinstalace a jejich obvody popsány a označeny. Koncové prvky elektroinstalace budou popsány a označeny mimo jiné i příslušností k rozvaděči a jističi. Značení obvodů na krycích deskách rozvaděčů a skříní bude provedeno číslem obvodu i popisem vývodu. Dále budou popsány a označeny veškeré koncové prvky elektroinstalace (zásuvky, spínače, svítidla apod.) a jejich obvody.    Veškeré označení prvků, obvodů a kabelových vývodů rozvaděčů, skříní a koncových prvků elektroinstalace bude v souladu s projektovou dokumentací skutečného provedení elektroinstalace.    Na všech rozvaděčích, skříních, vyměnitelných zařízeních elektroinstalace a koncových prvcích bude uvedeno označení výrobce a typ, napěťová hladina, příkon, krytí IP a ostatní údaje, které je nutné znát pro jejich jednoznačnou identifikaci a jejich nahrazení.  "  Zařízení slaboproudých rozvodů provede specializovaná certifikovaná firma dle příslušných ČSN, předpisů, požadavků, požadavků správce zařízení a skutečných požadavků investora a v návaznosti na kompaktibilitu s ostatními rozvody slaboproudých technologií objektu. </t>
  </si>
  <si>
    <t>D1 - Silnoproud - svítidla</t>
  </si>
  <si>
    <t>D2 - Silnoproud - dodávky zařízení</t>
  </si>
  <si>
    <t>D3 - Silnoproud - nosný materiál</t>
  </si>
  <si>
    <t>D4 - Silnoproud - kabely, vodiče, pásky</t>
  </si>
  <si>
    <t>D5 - Slaboproud - datové / telefonní rozvody</t>
  </si>
  <si>
    <t>D6 - Zemní práce</t>
  </si>
  <si>
    <t>D7 - Demontážní, stavební, pomocné a ostatní práce</t>
  </si>
  <si>
    <t>D8 - Poznámky:</t>
  </si>
  <si>
    <t>Silnoproud - svítidla</t>
  </si>
  <si>
    <t>7411001</t>
  </si>
  <si>
    <t>Svítidlo LED 18W, 1200lm, Ra80, 4000K, el. předřadník, opál. kryt, závěsné / přisazené / vestavné, IP23-44, svítidlo určeno pro časté spínání, ozn. "A"</t>
  </si>
  <si>
    <t>Poznámka k položce:
svítidla včetně světelných zdrojů, kompenzace, svorek, příslušenství, případných závěsů a montážního materiálu - kompletní, design dle AD E-01</t>
  </si>
  <si>
    <t>7411002</t>
  </si>
  <si>
    <t>Poznámka k položce:
montáž včetně zapojení E-01</t>
  </si>
  <si>
    <t>7411003</t>
  </si>
  <si>
    <t>Svítidlo LED 2x18W (36W), 2400lm, Ra80, 4000K, el. předřadník, opál. kryt, vestavné, IP20-23, svítidlo určeno pro časté spínání, ozn. "B"</t>
  </si>
  <si>
    <t>Poznámka k položce:
svítidla včetně světelných zdrojů, kompenzace, svorek, příslušenství a montážního materiálu - kompletní, design dle AD E-01</t>
  </si>
  <si>
    <t>7411004</t>
  </si>
  <si>
    <t>7411005</t>
  </si>
  <si>
    <t>Svítidlo LED / zářivkové 2x36W, 6400lm, Ra80, 4000K, el. předřadník, mikroprisma. kryt, vestavné, IP20-23, ozn. "C"</t>
  </si>
  <si>
    <t>7411006</t>
  </si>
  <si>
    <t>7411007</t>
  </si>
  <si>
    <t>Svítidlo LED 2x18W (36W), 2400lm, Ra80, 4000K, el. předřadník, opál. kryt, vestavné, IP20-23, svítidlo určeno pro časté spínání, ozn. "D"</t>
  </si>
  <si>
    <t>7411008</t>
  </si>
  <si>
    <t>7411009</t>
  </si>
  <si>
    <t>Svítidlo LED 36-48W, 2600-3600lm, Ra80, 4000K, el. předřadník, opál. kryt, přisazené, IP65, svítidlo určeno pro časté spínání, antivandal, ozn. "E"</t>
  </si>
  <si>
    <t>7411010</t>
  </si>
  <si>
    <t>7411011</t>
  </si>
  <si>
    <t>Svítidlo LED pásek 14-20W/m, 1100-2050lm/m, Ra80, 4000K, 12V DC, Al profil + opál. kryt, přisazené / nástěnné, IP44, délka cca 5,9m, svítidlo určeno pro časté spínání, ozn. "F"</t>
  </si>
  <si>
    <t>7411012</t>
  </si>
  <si>
    <t>7411013</t>
  </si>
  <si>
    <t>El. předřadník / napájecí zdroj pro svítidlo ozn. F, bezpečnostní 230V AC / 12V DC / 140W, včetně krabice IP44 - přisazené / nástěnné, ozn. "NZ1"</t>
  </si>
  <si>
    <t>7411014</t>
  </si>
  <si>
    <t>7411015</t>
  </si>
  <si>
    <t>Světlomet LED 20W, 5000cd, 3000K, M, venkovní IP65, IK07 šedý, kroužek proti oslnění "Honeycomb", konzole / výložník 0,4-0,8m, ozn. "G1"</t>
  </si>
  <si>
    <t>Poznámka k položce:
svítidla včetně světelných zdrojů, kompenzace, svorek, příslušenství a montážního materiálu - kompletní, design dle AD, montáž na stožár E-01</t>
  </si>
  <si>
    <t>7411016</t>
  </si>
  <si>
    <t>7411017</t>
  </si>
  <si>
    <t>Světlomet LED 20W, 1900cd, 3000K, F, venkovní IP65, IK07 šedý, kroužek proti oslnění "Honeycomb", konzole / výložník 0,4-0,8m, ozn. "G2"</t>
  </si>
  <si>
    <t>7411018</t>
  </si>
  <si>
    <t>7411019</t>
  </si>
  <si>
    <t>Světlomet LED 20W, 1100cd, 3000K, VWF, venkovní IP65, IK07 šedý, úchyt pro optické příslušenství / kroužek proti oslnění "Honeycomb", konzole / výložník 0,4-0,8m, ozn. "G3"</t>
  </si>
  <si>
    <t>7411020</t>
  </si>
  <si>
    <t>7411021</t>
  </si>
  <si>
    <t>Svítidlo LED 10W, nouzové s vlatním akumulátorem, doba zálohování 180 minut, netrvalé osvětlení, opál. kryt + piktogram, nástěnné, IP65-66, ozn. "Y1"</t>
  </si>
  <si>
    <t>7411022</t>
  </si>
  <si>
    <t>7411023</t>
  </si>
  <si>
    <t>Svítidlo LED 10W (2x10W), nouzové - kombinované (panikové) s vlatním akumulátorem, doba zálohování 180 minut, trvalé osvětlení s možností vypnutí světelného zdroje (standardně spínačem), opál. kryt + piktogram, nástěnné, IP65-66, ozn. "Y2"</t>
  </si>
  <si>
    <t>7411024</t>
  </si>
  <si>
    <t>7411025</t>
  </si>
  <si>
    <t>Svítidlo LED 10W (2x10W), nouzové - kombinované (panikové) s vlatním akumulátorem, doba zálohování 180 minut, trvalé osvětlení s možností vypnutí světelného zdroje (standardně spínačem), opál. kryt + piktogram, nástěnné, IP65-66, ozn. "Z1"</t>
  </si>
  <si>
    <t>7411026</t>
  </si>
  <si>
    <t>7411027</t>
  </si>
  <si>
    <t>Svítidlo LED 10W (2x10W), nouzové - kombinované (panikové) s vlatním akumulátorem, doba zálohování 180 minut, trvalé osvětlení s možností vypnutí světelného zdroje (standardně spínačem), opál. kryt + piktogram, nástěnné / přisazené / vestavné s osvětlenou</t>
  </si>
  <si>
    <t>7411028</t>
  </si>
  <si>
    <t>7411029</t>
  </si>
  <si>
    <t>Svítidlo LED 10W (2x10W), nouzové - kombinované (panikové) s vlatním akumulátorem, doba zálohování 180 minut, trvalé osvětlení s možností vypnutí světelného zdroje (standardně spínačem), vestavné s osvětlenou deskou a poktogramem, IP65-66, ozn. "Z3"</t>
  </si>
  <si>
    <t>7411030</t>
  </si>
  <si>
    <t>7411031</t>
  </si>
  <si>
    <t>Svítidlo žárovkové nouzového a přídavného osvětlení, dva samostatné světelné zdroje (dva samostatné světelné obvody), objímky 2x E14, žárovky 2x 15W / 230V DC (napojeno na nouzové zdroje rozvaděčů RN objektu), kulaté - opál. kryt + červený pruh, přisazené</t>
  </si>
  <si>
    <t>7411032</t>
  </si>
  <si>
    <t>7411033</t>
  </si>
  <si>
    <t>7411034</t>
  </si>
  <si>
    <t>Silnoproud - dodávky zařízení</t>
  </si>
  <si>
    <t>7412001</t>
  </si>
  <si>
    <t xml:space="preserve">Rozvaděč RS.D2.6.1+RM.D2.7.1 ve společné skříni, rozměry a vnitřní uspořádání skříně dle skutečných konstrukčních možností na místě stavby - nutno ověřit, rozvaděč zhotoven v požadovaném krytí a s požadovanou zkratovou a požární odolností, barevná úprava </t>
  </si>
  <si>
    <t>Poznámka k položce:
rozvaděče a skříně včetně příslušenství a montážního materiálu - kompletní E-01,04</t>
  </si>
  <si>
    <t>7412002</t>
  </si>
  <si>
    <t>Poznámka k položce:
montáž včetně zapojení E-01,04</t>
  </si>
  <si>
    <t>7412003</t>
  </si>
  <si>
    <t xml:space="preserve">Doplnění původního rozvaděče RM.B3.7, uspořádání dle skutečných konstrukčních možností na místě stavby - nutno ověřit, rozvaděč doplněn v požadovaném krytí a s požadovanou zkratovou odolností, - kompletní včetně montážního materiálu a příslušenství - viz </t>
  </si>
  <si>
    <t>Poznámka k položce:
rozvaděče a skříně včetně příslušenství a montážního materiálu - kompletní E-02,05</t>
  </si>
  <si>
    <t>7412004</t>
  </si>
  <si>
    <t>Poznámka k položce:
montáž včetně zapojení + zjištění a odpojení původního vývodu k demontované jednotce VZT E-02,05</t>
  </si>
  <si>
    <t>7412005</t>
  </si>
  <si>
    <t xml:space="preserve">Doplnění původního rozvaděče RM.D3.7, uspořádání dle skutečných konstrukčních možností na místě stavby - nutno ověřit, rozvaděč doplněn v požadovaném krytí a s požadovanou zkratovou odolností, - kompletní včetně montážního materiálu a příslušenství - viz </t>
  </si>
  <si>
    <t>Poznámka k položce:
rozvaděče a skříně včetně příslušenství a montážního materiálu - kompletní E-03,06</t>
  </si>
  <si>
    <t>7412006</t>
  </si>
  <si>
    <t>Poznámka k položce:
montáž včetně zapojení + zjištění a odpojení původního vývodu k demontované jednotce VZT E-03,06</t>
  </si>
  <si>
    <t>7412007</t>
  </si>
  <si>
    <t>Odpojení přemístění, přepojení a doplnění původního rozvaděče RS.D2.6 do nové pozice, délka kabelové tarsa cca 8m, provedeno dle skutečných konstrukčních možností na místě stavby - nutno ověřit - kompletní včetně montážního materiálu a příslušenství, poče</t>
  </si>
  <si>
    <t>Poznámka k položce:
rozvaděče a skříně včetně příslušenství a montážního materiálu - kompletní, dodávka včetně krabic Abox, veškeré kabeláže (původní kabely AYKY přepojené na nové kabely CYKY o dimenzi méně vždy se shodnou proudovou zatížitelností) - kompletní E-01</t>
  </si>
  <si>
    <t>7412008</t>
  </si>
  <si>
    <t>Poznámka k položce:
montáž včetně odpojení, přemístění, přepojení, doplnění a zapojení, uložení kabeláže, uzemnění apod. + zjištění a odpojení původních vývodů elektroinstalace dotčených soc. prostorů - kompletní E-01</t>
  </si>
  <si>
    <t>7412009</t>
  </si>
  <si>
    <t>Odpojení přemístění, přepojení a doplnění původního rozvaděče RM.D2.7 do nové pozice, délka kabelové tarsa cca 8m, provedeno dle skutečných konstrukčních možností na místě stavby - nutno ověřit - kompletní včetně montážního materiálu a příslušenství, poče</t>
  </si>
  <si>
    <t>7412010</t>
  </si>
  <si>
    <t>7412011</t>
  </si>
  <si>
    <t>Svorkovací krabice žárovkového nouzového a přídavného osvětlení ozn. SK, typ Abox, IP65-66 včetně svorek Wago, vyhledání umístění a nasvorkování původních kabelů a nových kabelů uvedených svítidel</t>
  </si>
  <si>
    <t>Poznámka k položce:
včetně příslušenství a montážního materiálu - kompletní E-01</t>
  </si>
  <si>
    <t>7412012</t>
  </si>
  <si>
    <t>Poznámka k položce:
vyhledání, montáž včetně zapojení E-01</t>
  </si>
  <si>
    <t>7412013</t>
  </si>
  <si>
    <t>Ocelový stožár venkovního osvětlení pro svítidla G1, G2, G3, žárový zinek, H 12m, L 13,5m, stožárová rozvodnice 5.pol. 32A/400V TNS - 1ks, pojistkový odpínač 32A/1 - 4ks, pojistka 10A - 4ks, vnitřní kabeláž CYKY-J 3x1,5 - 48m, CY6 - 13m, zemnící svorka, š</t>
  </si>
  <si>
    <t>Poznámka k položce:
včetně příslušenství, svorek a montážního materiálu - kompletní E-01</t>
  </si>
  <si>
    <t>7412014</t>
  </si>
  <si>
    <t>Poznámka k položce:
montáž včetně upevnění stožáru a výložníků svítidel, zapojení, vstyčení a ukotnení E-01</t>
  </si>
  <si>
    <t>7412015</t>
  </si>
  <si>
    <t>Vyhledání umístění a doplnění původní ústředny EPS / krabice výstupních prvků EPS ozn. EPS o relé 24V DC / 2R (2x kontakt N-NC) a zapojení dvojice kabelů PRAFLAGUARD 2x0,5 pro blokování jednotek VZT1.1 a VZT2.1 od EPS, úprava SW a test, uspořádání dle sku</t>
  </si>
  <si>
    <t>Poznámka k položce:
rozvaděče a skříně včetně příslušenství a montážního materiálu - kompletní E-01</t>
  </si>
  <si>
    <t>7412016</t>
  </si>
  <si>
    <t>Poznámka k položce:
montáž včetně zapojení + zjištění a odpojení původního vývodu k demontované jednotce VZT E-01</t>
  </si>
  <si>
    <t>7412017</t>
  </si>
  <si>
    <t>Jednotka VZT1.1, napojení, propojení, uzemnění včetně příslušenství</t>
  </si>
  <si>
    <t>Poznámka k položce:
napojení / zapojení / propojení / uzemnění E-02</t>
  </si>
  <si>
    <t>7412018</t>
  </si>
  <si>
    <t>Jednotka VZT2.1, napojení, propojení, uzemnění včetně příslušenství</t>
  </si>
  <si>
    <t>Poznámka k položce:
napojení / zapojení / propojení / uzemnění E-03</t>
  </si>
  <si>
    <t>7412019</t>
  </si>
  <si>
    <t>Pisoár PIS - napojení řídící jednotky, uzemnění včetně příslušenství</t>
  </si>
  <si>
    <t>Poznámka k položce:
napojení / zapojení / propojení / uzemnění E-01</t>
  </si>
  <si>
    <t>7412020</t>
  </si>
  <si>
    <t>Venkovní informační panel IPN - napojení, uzemnění včetně příslušenství</t>
  </si>
  <si>
    <t>7412021</t>
  </si>
  <si>
    <t>Indukční poslech IP - napojení řídící jednotky, uzemnění včetně příslušenství</t>
  </si>
  <si>
    <t>7412022</t>
  </si>
  <si>
    <t>Akustický vrátný AV - napojení řídící jednotky, uzemnění včetně příslušenství</t>
  </si>
  <si>
    <t>7412023</t>
  </si>
  <si>
    <t>Orientační majáček OR - napojení řídící jednotky, uzemnění včetně příslušenství</t>
  </si>
  <si>
    <t>7412024</t>
  </si>
  <si>
    <t>Komunikační systém s indukčním poslechem KS - napojení řídící jednotky, uzemnění včetně příslušenství</t>
  </si>
  <si>
    <t>Silnoproud - nosný materiál</t>
  </si>
  <si>
    <t>7413001</t>
  </si>
  <si>
    <t>spínač vestavný řazení 1 - 10A / 230V AC, včetně krytu a rámečku, do násobných rámečků - kompletní</t>
  </si>
  <si>
    <t>7413002</t>
  </si>
  <si>
    <t>7413003</t>
  </si>
  <si>
    <t>spínač vestavný řazení 1/0S - 10A / 230V AC, svorka N, včetně krytu a rámečku, IP44 - kompletní</t>
  </si>
  <si>
    <t>7413004</t>
  </si>
  <si>
    <t>7413005</t>
  </si>
  <si>
    <t>spínač vestavný řazení 5 - 10A / 230V AC, včetně krytu a rámečku, do násobných rámečků - kompletní</t>
  </si>
  <si>
    <t>7413006</t>
  </si>
  <si>
    <t>7413007</t>
  </si>
  <si>
    <t>zásuvka vestavná - 16A / 230V AC, ochr. clonky, včetně krytu a rámečku, do násobných rámečků - kompletní</t>
  </si>
  <si>
    <t>7413008</t>
  </si>
  <si>
    <t>7413009</t>
  </si>
  <si>
    <t>zásuvka vestavná - 16A / 230V AC, ochr. clonky, přepěťová ochrana třídy T3, včetně krytu a rámečku, do násobných rámečků - kompletní</t>
  </si>
  <si>
    <t>7413010</t>
  </si>
  <si>
    <t>7413011</t>
  </si>
  <si>
    <t>zásuvka vestavná - 16A / 230V AC, ochr. clonky, krytka, IP44, včetně krytu a rámečku, do násobných rámečků - kompletní</t>
  </si>
  <si>
    <t>7413012</t>
  </si>
  <si>
    <t>7413013</t>
  </si>
  <si>
    <t>Vypínač přisazený 3f. - 16A / 400V AC, IP44 - kompletní</t>
  </si>
  <si>
    <t>Poznámka k položce:
včetně příslušenství a montážního materiálu - kompletní E-02,03</t>
  </si>
  <si>
    <t>7413014</t>
  </si>
  <si>
    <t>Poznámka k položce:
montáž včetně zapojení E-02,03</t>
  </si>
  <si>
    <t>7413015</t>
  </si>
  <si>
    <t>IR / radarový pohybový spínač H 180° / V 90° (k podlaze), nástěnný, 10A / 230V AC - spínací prvek relé!, IP44-66, kompletní, ozn. PS</t>
  </si>
  <si>
    <t>7413016</t>
  </si>
  <si>
    <t>7413017</t>
  </si>
  <si>
    <t>WC invalida ozn. SIG - přístroj optické a akustické signalizace včetně krabice, krytu a rámečku - např. ABB FEH2001 + transformátor včetně krabice, krytu a rámečku  - ABB FLM1000, kompletní včetně montážního a připojovacího materiálu a příslušenství</t>
  </si>
  <si>
    <t>7413018</t>
  </si>
  <si>
    <t>7413019</t>
  </si>
  <si>
    <t>WC invalida - modul kontrolní s alermem (akustickooptická signalizace) včetně krabice, krytu a násob. rámečku (ABB FEH2001), kompletní včetně montážního a připojovacího materiálu a příslušenství</t>
  </si>
  <si>
    <t>7413020</t>
  </si>
  <si>
    <t>7413021</t>
  </si>
  <si>
    <t>WC invalida -   tlačítko nouzového volání ABB FAP1001 včetně krabice, krytu a rámečku, kompletní včetně montážního a připojovacího materiálu a příslušenství</t>
  </si>
  <si>
    <t>7413022</t>
  </si>
  <si>
    <t>7413023</t>
  </si>
  <si>
    <t>WC invalida -   tlačítko resetovací ABB FAP1001 včetně krabice, krytu a rámečku, kompletní včetně montážního a připojovacího materiálu a příslušenství</t>
  </si>
  <si>
    <t>7413024</t>
  </si>
  <si>
    <t>7413025</t>
  </si>
  <si>
    <t>WC invalida -   táhlo ABB FAP3002 včetně krabice, krytu a rámečku, kompletní včetně montážního a připojovacího materiálu a příslušenství</t>
  </si>
  <si>
    <t>7413026</t>
  </si>
  <si>
    <t>7413027</t>
  </si>
  <si>
    <t>Svorky zemnící, připojovací spojovací včetně příslušenství</t>
  </si>
  <si>
    <t>Poznámka k položce:
včetně příslušenství a montážního materiálu - kompletní E-01,02,03</t>
  </si>
  <si>
    <t>7413028</t>
  </si>
  <si>
    <t>Poznámka k položce:
montáž včetně zapojení E-01,02,03</t>
  </si>
  <si>
    <t>7413029</t>
  </si>
  <si>
    <t>svorka SR02 (páska-páska)</t>
  </si>
  <si>
    <t>7413030</t>
  </si>
  <si>
    <t>7413031</t>
  </si>
  <si>
    <t>svorka SR03 (páska-drát)</t>
  </si>
  <si>
    <t>178</t>
  </si>
  <si>
    <t>7413032</t>
  </si>
  <si>
    <t>180</t>
  </si>
  <si>
    <t>7413033</t>
  </si>
  <si>
    <t>Svorky 3-5x1,5-2,5 včetně příslušenství</t>
  </si>
  <si>
    <t>182</t>
  </si>
  <si>
    <t>7413034</t>
  </si>
  <si>
    <t>184</t>
  </si>
  <si>
    <t>7413035</t>
  </si>
  <si>
    <t>Ekvipotenciální přípojnice EPP (HOP), přisazená / zapuštěná, včetně krytu a krabice - kompletní</t>
  </si>
  <si>
    <t>186</t>
  </si>
  <si>
    <t>7413036</t>
  </si>
  <si>
    <t>188</t>
  </si>
  <si>
    <t>7413037</t>
  </si>
  <si>
    <t>Ekvipotenciální přípojnice EPP, přisazená, včetně krytu - kompletní</t>
  </si>
  <si>
    <t>190</t>
  </si>
  <si>
    <t>7413038</t>
  </si>
  <si>
    <t>192</t>
  </si>
  <si>
    <t>7413039</t>
  </si>
  <si>
    <t>Krabice KP přístrojová hluboká pro násobnou montáž</t>
  </si>
  <si>
    <t>194</t>
  </si>
  <si>
    <t>7413040</t>
  </si>
  <si>
    <t>196</t>
  </si>
  <si>
    <t>7413041</t>
  </si>
  <si>
    <t>Krabice KP přístrojová hluboká pro násobnou montáž včetně svorek Wago</t>
  </si>
  <si>
    <t>198</t>
  </si>
  <si>
    <t>7413042</t>
  </si>
  <si>
    <t>200</t>
  </si>
  <si>
    <t>7413043</t>
  </si>
  <si>
    <t>Krabice 1902 včetně svorek Wago</t>
  </si>
  <si>
    <t>202</t>
  </si>
  <si>
    <t>7413044</t>
  </si>
  <si>
    <t>204</t>
  </si>
  <si>
    <t>7413045</t>
  </si>
  <si>
    <t>Krabice KO97 včetně svorek Wago</t>
  </si>
  <si>
    <t>206</t>
  </si>
  <si>
    <t>7413046</t>
  </si>
  <si>
    <t>208</t>
  </si>
  <si>
    <t>7413047</t>
  </si>
  <si>
    <t>Krabice Abox, IP44-66 včetně svorek Wago</t>
  </si>
  <si>
    <t>210</t>
  </si>
  <si>
    <t>7413048</t>
  </si>
  <si>
    <t>212</t>
  </si>
  <si>
    <t>7413049</t>
  </si>
  <si>
    <t>El. instal. trubka 2316</t>
  </si>
  <si>
    <t>214</t>
  </si>
  <si>
    <t>7413050</t>
  </si>
  <si>
    <t>216</t>
  </si>
  <si>
    <t>Poznámka k položce:
montáž včetně uložení E-01</t>
  </si>
  <si>
    <t>7413051</t>
  </si>
  <si>
    <t>El. instal. trubka 2323</t>
  </si>
  <si>
    <t>218</t>
  </si>
  <si>
    <t>7413052</t>
  </si>
  <si>
    <t>220</t>
  </si>
  <si>
    <t>7413053</t>
  </si>
  <si>
    <t>El. instal. trubka 2329</t>
  </si>
  <si>
    <t>222</t>
  </si>
  <si>
    <t>7413054</t>
  </si>
  <si>
    <t>224</t>
  </si>
  <si>
    <t>7413055</t>
  </si>
  <si>
    <t>El. instal. trubka 2336</t>
  </si>
  <si>
    <t>226</t>
  </si>
  <si>
    <t>7413056</t>
  </si>
  <si>
    <t>228</t>
  </si>
  <si>
    <t>7413057</t>
  </si>
  <si>
    <t>El. instal. trubka 2348</t>
  </si>
  <si>
    <t>230</t>
  </si>
  <si>
    <t>7413058</t>
  </si>
  <si>
    <t>232</t>
  </si>
  <si>
    <t>7413059</t>
  </si>
  <si>
    <t>El. instal.  trubka panc. tuhá d23</t>
  </si>
  <si>
    <t>234</t>
  </si>
  <si>
    <t>Poznámka k položce:
včetně příchytek, příslušenství a montážního materiálu - kompletní E-01,02,03</t>
  </si>
  <si>
    <t>7413060</t>
  </si>
  <si>
    <t>236</t>
  </si>
  <si>
    <t>Poznámka k položce:
montáž včetně uložení E-01,02,03</t>
  </si>
  <si>
    <t>7413061</t>
  </si>
  <si>
    <t>El. instal.  trubka panc. tuhá d29</t>
  </si>
  <si>
    <t>238</t>
  </si>
  <si>
    <t>7413062</t>
  </si>
  <si>
    <t>240</t>
  </si>
  <si>
    <t>7413063</t>
  </si>
  <si>
    <t>El. instal. lišta vkládací 17/17</t>
  </si>
  <si>
    <t>242</t>
  </si>
  <si>
    <t>Poznámka k položce:
včetně příchytek, příslušenství a montážního materiálu - kompletní E-01</t>
  </si>
  <si>
    <t>7413064</t>
  </si>
  <si>
    <t>244</t>
  </si>
  <si>
    <t>7413065</t>
  </si>
  <si>
    <t>El. instal. lišta vkládací 40/20</t>
  </si>
  <si>
    <t>246</t>
  </si>
  <si>
    <t>7413066</t>
  </si>
  <si>
    <t>248</t>
  </si>
  <si>
    <t>7413067</t>
  </si>
  <si>
    <t>El. instal. lišta vkládací 60/40</t>
  </si>
  <si>
    <t>250</t>
  </si>
  <si>
    <t>7413068</t>
  </si>
  <si>
    <t>252</t>
  </si>
  <si>
    <t>7413069</t>
  </si>
  <si>
    <t>El. instal. lišta vkládací 120/40</t>
  </si>
  <si>
    <t>254</t>
  </si>
  <si>
    <t>7413070</t>
  </si>
  <si>
    <t>256</t>
  </si>
  <si>
    <t>7413071</t>
  </si>
  <si>
    <t>El. instal. trubka pevná PVC d16</t>
  </si>
  <si>
    <t>258</t>
  </si>
  <si>
    <t>7413072</t>
  </si>
  <si>
    <t>260</t>
  </si>
  <si>
    <t>7413073</t>
  </si>
  <si>
    <t>El. instal. trubka pevná PVC d25</t>
  </si>
  <si>
    <t>262</t>
  </si>
  <si>
    <t>7413074</t>
  </si>
  <si>
    <t>264</t>
  </si>
  <si>
    <t>7413075</t>
  </si>
  <si>
    <t>El. instal. trubka pevná PVC d40</t>
  </si>
  <si>
    <t>266</t>
  </si>
  <si>
    <t>7413076</t>
  </si>
  <si>
    <t>268</t>
  </si>
  <si>
    <t>7413077</t>
  </si>
  <si>
    <t>Ocelový drátěný kabelový žlab 65x30</t>
  </si>
  <si>
    <t>270</t>
  </si>
  <si>
    <t>Poznámka k položce:
včetně konzol, spojek, příchytek, příslušenství a montážního materiálu - kompletní E-01,02,03</t>
  </si>
  <si>
    <t>7413078</t>
  </si>
  <si>
    <t>272</t>
  </si>
  <si>
    <t>7413079</t>
  </si>
  <si>
    <t>Ocelový drátěný kabelový žlab 100x60</t>
  </si>
  <si>
    <t>274</t>
  </si>
  <si>
    <t>Poznámka k položce:
včetně konzol, spojek, příchytek, příslušenství a montážního materiálu - kompletní E-01</t>
  </si>
  <si>
    <t>7413080</t>
  </si>
  <si>
    <t>276</t>
  </si>
  <si>
    <t>7413081</t>
  </si>
  <si>
    <t>Ocelový drátěný kabelový žlab 150x60</t>
  </si>
  <si>
    <t>278</t>
  </si>
  <si>
    <t>7413082</t>
  </si>
  <si>
    <t>280</t>
  </si>
  <si>
    <t>7413083</t>
  </si>
  <si>
    <t>Ocelový drátěný kabelový žlab 200x60</t>
  </si>
  <si>
    <t>282</t>
  </si>
  <si>
    <t>7413084</t>
  </si>
  <si>
    <t>284</t>
  </si>
  <si>
    <t>7413085</t>
  </si>
  <si>
    <t>Ocel. žlab žárový zinek KZ 65-150/60-100, plný včetně víka a podpěr</t>
  </si>
  <si>
    <t>286</t>
  </si>
  <si>
    <t>Poznámka k položce:
včetně víka, konzol, spojek, příchytek, příslušenství a montážního materiálu - kompletní E-01</t>
  </si>
  <si>
    <t>7413086</t>
  </si>
  <si>
    <t>288</t>
  </si>
  <si>
    <t>Poznámka k položce:
montáž včetně uložení - požárně odolná trasa E-01</t>
  </si>
  <si>
    <t>7413087</t>
  </si>
  <si>
    <t>Kabelová chránička KF50, spojovacího a upevňovací materiál a příslušenství - kompletní</t>
  </si>
  <si>
    <t>290</t>
  </si>
  <si>
    <t>Poznámka k položce:
včetně spojovacího a upevňovacího materiálu, montážního materiálu a příslušenství - kompletní E-01</t>
  </si>
  <si>
    <t>7413088</t>
  </si>
  <si>
    <t>292</t>
  </si>
  <si>
    <t>D4</t>
  </si>
  <si>
    <t>Silnoproud - kabely, vodiče, pásky</t>
  </si>
  <si>
    <t>7414001</t>
  </si>
  <si>
    <t>kabel CYKY-O 2x1,5</t>
  </si>
  <si>
    <t>294</t>
  </si>
  <si>
    <t>Poznámka k položce:
včetně montážního materiálu E-01</t>
  </si>
  <si>
    <t>7414002</t>
  </si>
  <si>
    <t>296</t>
  </si>
  <si>
    <t>Poznámka k položce:
montáž včetně ukončení E-01</t>
  </si>
  <si>
    <t>7414003</t>
  </si>
  <si>
    <t>kabel CYKY-O 3x1,5</t>
  </si>
  <si>
    <t>298</t>
  </si>
  <si>
    <t>7414004</t>
  </si>
  <si>
    <t>300</t>
  </si>
  <si>
    <t>7414005</t>
  </si>
  <si>
    <t>kabel CYKY-J 3x1,5</t>
  </si>
  <si>
    <t>302</t>
  </si>
  <si>
    <t>7414006</t>
  </si>
  <si>
    <t>304</t>
  </si>
  <si>
    <t>7414007</t>
  </si>
  <si>
    <t>kabel CYKY-J 4x1,5</t>
  </si>
  <si>
    <t>306</t>
  </si>
  <si>
    <t>7414008</t>
  </si>
  <si>
    <t>308</t>
  </si>
  <si>
    <t>7414009</t>
  </si>
  <si>
    <t>kabel CYKY-J 3x2,5</t>
  </si>
  <si>
    <t>310</t>
  </si>
  <si>
    <t>7414010</t>
  </si>
  <si>
    <t>312</t>
  </si>
  <si>
    <t>7414011</t>
  </si>
  <si>
    <t>kabel CYKY-J 5x2,5</t>
  </si>
  <si>
    <t>314</t>
  </si>
  <si>
    <t>Poznámka k položce:
včetně montážního materiálu E-01,02,03</t>
  </si>
  <si>
    <t>7414012</t>
  </si>
  <si>
    <t>316</t>
  </si>
  <si>
    <t>Poznámka k položce:
montáž včetně ukončení E-01,02,03</t>
  </si>
  <si>
    <t>7414013</t>
  </si>
  <si>
    <t>kabel CYKY-J 5x6</t>
  </si>
  <si>
    <t>318</t>
  </si>
  <si>
    <t>7414014</t>
  </si>
  <si>
    <t>320</t>
  </si>
  <si>
    <t>7414015</t>
  </si>
  <si>
    <t>kabel CYKY-J 4x16</t>
  </si>
  <si>
    <t>322</t>
  </si>
  <si>
    <t>7414016</t>
  </si>
  <si>
    <t>324</t>
  </si>
  <si>
    <t>7414017</t>
  </si>
  <si>
    <t>kabel CHKE-V-J 3x1,5</t>
  </si>
  <si>
    <t>326</t>
  </si>
  <si>
    <t>7414018</t>
  </si>
  <si>
    <t>328</t>
  </si>
  <si>
    <t>7414019</t>
  </si>
  <si>
    <t>kabel CHKE-V-J 4x1,5</t>
  </si>
  <si>
    <t>330</t>
  </si>
  <si>
    <t>7414020</t>
  </si>
  <si>
    <t>332</t>
  </si>
  <si>
    <t>7414021</t>
  </si>
  <si>
    <t>kabel JYTY 4x1</t>
  </si>
  <si>
    <t>334</t>
  </si>
  <si>
    <t>7414022</t>
  </si>
  <si>
    <t>336</t>
  </si>
  <si>
    <t>7414023</t>
  </si>
  <si>
    <t>kabel PRAFLAGUARD 1x2x0,5</t>
  </si>
  <si>
    <t>338</t>
  </si>
  <si>
    <t>7414024</t>
  </si>
  <si>
    <t>340</t>
  </si>
  <si>
    <t>7414025</t>
  </si>
  <si>
    <t>vodič CY6</t>
  </si>
  <si>
    <t>342</t>
  </si>
  <si>
    <t>7414026</t>
  </si>
  <si>
    <t>344</t>
  </si>
  <si>
    <t>7414027</t>
  </si>
  <si>
    <t>vodič CY25</t>
  </si>
  <si>
    <t>346</t>
  </si>
  <si>
    <t>7414028</t>
  </si>
  <si>
    <t>348</t>
  </si>
  <si>
    <t>7414029</t>
  </si>
  <si>
    <t>vodič CY50</t>
  </si>
  <si>
    <t>350</t>
  </si>
  <si>
    <t>7414030</t>
  </si>
  <si>
    <t>352</t>
  </si>
  <si>
    <t>7414031</t>
  </si>
  <si>
    <t>zemnící drát FeZn d10</t>
  </si>
  <si>
    <t>354</t>
  </si>
  <si>
    <t>Poznámka k položce:
včetně montážního materiálu a příslušenství - kompletní E-01</t>
  </si>
  <si>
    <t>7414032</t>
  </si>
  <si>
    <t>356</t>
  </si>
  <si>
    <t>Poznámka k položce:
montáž včetně upevnění E-01</t>
  </si>
  <si>
    <t>7414033</t>
  </si>
  <si>
    <t>zemnicí páska FeZn 30/4</t>
  </si>
  <si>
    <t>358</t>
  </si>
  <si>
    <t>7414034</t>
  </si>
  <si>
    <t>360</t>
  </si>
  <si>
    <t>Poznámka k položce:
montáž do země, výkop pod objektem součástí stavby E-01</t>
  </si>
  <si>
    <t>D5</t>
  </si>
  <si>
    <t>Slaboproud - datové / telefonní rozvody</t>
  </si>
  <si>
    <t>7425001</t>
  </si>
  <si>
    <t>Vestavná dvojzásuvka 2x data (případně 1x data + 1x telefon) RJ45 min. Cat.5e, včetně krytu a rámečku, do násobných rámečků - kompletní - typ kategorie určí investor</t>
  </si>
  <si>
    <t>362</t>
  </si>
  <si>
    <t>7425002</t>
  </si>
  <si>
    <t>364</t>
  </si>
  <si>
    <t>7425003</t>
  </si>
  <si>
    <t>Krabice KP / KL přístrojová hluboká pro násobnou montáž</t>
  </si>
  <si>
    <t>366</t>
  </si>
  <si>
    <t>7425004</t>
  </si>
  <si>
    <t>368</t>
  </si>
  <si>
    <t>7425005</t>
  </si>
  <si>
    <t>Krabice 1902</t>
  </si>
  <si>
    <t>370</t>
  </si>
  <si>
    <t>7425006</t>
  </si>
  <si>
    <t>372</t>
  </si>
  <si>
    <t>Poznámka k položce:
montáž včetně protažení E-01</t>
  </si>
  <si>
    <t>7425007</t>
  </si>
  <si>
    <t>Krabice KO97</t>
  </si>
  <si>
    <t>374</t>
  </si>
  <si>
    <t>7425008</t>
  </si>
  <si>
    <t>376</t>
  </si>
  <si>
    <t>7425009</t>
  </si>
  <si>
    <t>Krabice KO125 (ozn. DT1)</t>
  </si>
  <si>
    <t>378</t>
  </si>
  <si>
    <t>7425010</t>
  </si>
  <si>
    <t>380</t>
  </si>
  <si>
    <t>7425011</t>
  </si>
  <si>
    <t>382</t>
  </si>
  <si>
    <t>7425012</t>
  </si>
  <si>
    <t>384</t>
  </si>
  <si>
    <t>7425013</t>
  </si>
  <si>
    <t>386</t>
  </si>
  <si>
    <t>7425014</t>
  </si>
  <si>
    <t>388</t>
  </si>
  <si>
    <t>7425015</t>
  </si>
  <si>
    <t>390</t>
  </si>
  <si>
    <t>7425016</t>
  </si>
  <si>
    <t>392</t>
  </si>
  <si>
    <t>7425017</t>
  </si>
  <si>
    <t>394</t>
  </si>
  <si>
    <t>7425018</t>
  </si>
  <si>
    <t>396</t>
  </si>
  <si>
    <t>7425019</t>
  </si>
  <si>
    <t>398</t>
  </si>
  <si>
    <t>7425020</t>
  </si>
  <si>
    <t>400</t>
  </si>
  <si>
    <t>7425021</t>
  </si>
  <si>
    <t>402</t>
  </si>
  <si>
    <t>7425022</t>
  </si>
  <si>
    <t>404</t>
  </si>
  <si>
    <t>7425023</t>
  </si>
  <si>
    <t>406</t>
  </si>
  <si>
    <t>7425024</t>
  </si>
  <si>
    <t>408</t>
  </si>
  <si>
    <t>7425025</t>
  </si>
  <si>
    <t>Ocel. žlab žárový zinek KZ 75/40-60, plný včetně víka a podpěr</t>
  </si>
  <si>
    <t>410</t>
  </si>
  <si>
    <t>7425026</t>
  </si>
  <si>
    <t>412</t>
  </si>
  <si>
    <t>Poznámka k položce:
montáž včetně uložení - částečně požárně odolná trasa E-01</t>
  </si>
  <si>
    <t>7425027</t>
  </si>
  <si>
    <t>Kabelová chránička HDPE40, spojovací a upevňovací materiál a příslušenství - kompletní</t>
  </si>
  <si>
    <t>414</t>
  </si>
  <si>
    <t>7425028</t>
  </si>
  <si>
    <t>416</t>
  </si>
  <si>
    <t>7425029</t>
  </si>
  <si>
    <t>418</t>
  </si>
  <si>
    <t>7425030</t>
  </si>
  <si>
    <t>420</t>
  </si>
  <si>
    <t>7425031</t>
  </si>
  <si>
    <t>Vedení data / telefon struktur. kabely předpokládá se UTP min. Cat.5e   - dle skutečně použitého systému - typ kategorie určí investor</t>
  </si>
  <si>
    <t>422</t>
  </si>
  <si>
    <t>7425032</t>
  </si>
  <si>
    <t>424</t>
  </si>
  <si>
    <t>7425033</t>
  </si>
  <si>
    <t>Vedení venkovní data / telefon struktur. kabely předpokládá se UTP min. Cat.5e   - dle skutečně použitého systému - typ kategorie určí investor</t>
  </si>
  <si>
    <t>426</t>
  </si>
  <si>
    <t>7425034</t>
  </si>
  <si>
    <t>428</t>
  </si>
  <si>
    <t>7425035</t>
  </si>
  <si>
    <t>kenektor Keystone Jack RJ45 Cat.5e - dle požad. správce zařízení</t>
  </si>
  <si>
    <t>430</t>
  </si>
  <si>
    <t>7425036</t>
  </si>
  <si>
    <t>432</t>
  </si>
  <si>
    <t>7425037</t>
  </si>
  <si>
    <t>Switch 16 portů RJ45 Cat.5e - dle požad. správce zařízení včetně napáječe, zapojení na stávající přístupový bod data, napojení nových 13-ti linek data / telefon IP, SW, měřící protokol, oživení, konektory, svorky, příslušenství - kompletní dodávka dle pož</t>
  </si>
  <si>
    <t>434</t>
  </si>
  <si>
    <t>7425038</t>
  </si>
  <si>
    <t>436</t>
  </si>
  <si>
    <t>Poznámka k položce:
montáž včetně protažení a zprovoznění, měřící protokol E-01</t>
  </si>
  <si>
    <t>7425039</t>
  </si>
  <si>
    <t>Venkovní informační panel IPN - napojení data včetně příslušenství</t>
  </si>
  <si>
    <t>438</t>
  </si>
  <si>
    <t>Poznámka k položce:
napojení / zapojení / oživení E-01</t>
  </si>
  <si>
    <t>D6</t>
  </si>
  <si>
    <t>7436001</t>
  </si>
  <si>
    <t>Vytýčení a výkop kabelové rýhy 35/100cm, pískové lože, uložení chrániček a kabelů, výstražná fólie PE320/1mm, zához, zhutnění, odvoz a ekologická likvidace přebytečného materiálu - kompletní včetně příslušenství a montážního materiálu</t>
  </si>
  <si>
    <t>440</t>
  </si>
  <si>
    <t>Poznámka k položce:
včetně montážního materiálu - kompletní dodávka E-01</t>
  </si>
  <si>
    <t>7436002</t>
  </si>
  <si>
    <t>442</t>
  </si>
  <si>
    <t>Poznámka k položce:
montáž včetně ukončení - kompletní zhotovení</t>
  </si>
  <si>
    <t>7436003</t>
  </si>
  <si>
    <t>Kotvení stožárů venkovního osvětlení - vytýčení a výkop díry, beton. roura pro pro ustavení stožáru d400-500/1500mm, beton pro patku a vrchní obetonování, výplň písek, zához, zhutnění, obetonování, odvoz a ekologická likvidace přebytečného materiálu - kom</t>
  </si>
  <si>
    <t>444</t>
  </si>
  <si>
    <t>Poznámka k položce:
včetně montážního materiálu - kompletní dodávka</t>
  </si>
  <si>
    <t>7436004</t>
  </si>
  <si>
    <t>446</t>
  </si>
  <si>
    <t>Poznámka k položce:
montáž - kompletní zhotovení</t>
  </si>
  <si>
    <t>D7</t>
  </si>
  <si>
    <t>Demontážní, stavební, pomocné a ostatní práce</t>
  </si>
  <si>
    <t>7437001</t>
  </si>
  <si>
    <t>demontáže původní silnoproudé a slaboproudé elektroinstalace a ekologická likvidace</t>
  </si>
  <si>
    <t>448</t>
  </si>
  <si>
    <t>Poznámka k položce:
kompletní včetně příslušenství a montážního materiálu</t>
  </si>
  <si>
    <t>7437002</t>
  </si>
  <si>
    <t>dodatečné rýhy a prostupy do zdi a betonu</t>
  </si>
  <si>
    <t>450</t>
  </si>
  <si>
    <t>7437003</t>
  </si>
  <si>
    <t>protipožární ucpávky pro otvory d50 až d100 s odolností EI.90min</t>
  </si>
  <si>
    <t>452</t>
  </si>
  <si>
    <t>7437004</t>
  </si>
  <si>
    <t>přesuny hmot a kapacit</t>
  </si>
  <si>
    <t>454</t>
  </si>
  <si>
    <t>7437005</t>
  </si>
  <si>
    <t>Blíže nespecifikovatelné položky související s realizací elektroinstalace, dodatečné zhotovení napojovacích bodů, případné přeložky nedefinovaných zařízení, montážní konstrukce, nátěry konstrukcí a svarů apod.</t>
  </si>
  <si>
    <t>456</t>
  </si>
  <si>
    <t>7437006</t>
  </si>
  <si>
    <t>Výchozí revize</t>
  </si>
  <si>
    <t>458</t>
  </si>
  <si>
    <t>Poznámka k položce:
kompletní výchozí revizní zprávy jednotlivých částí elektroinstalace</t>
  </si>
  <si>
    <t>7437007</t>
  </si>
  <si>
    <t>Zpracování projektové dokumentace skutečného provedení dle podkladů dodavatele elektro - digitální verze</t>
  </si>
  <si>
    <t>460</t>
  </si>
  <si>
    <t>Poznámka k položce:
kompletní digitální verze</t>
  </si>
  <si>
    <t>D8</t>
  </si>
  <si>
    <t>Poznámky:</t>
  </si>
  <si>
    <t>SO 02 - Venkovní objekty</t>
  </si>
  <si>
    <t xml:space="preserve">    2 - Zakládání</t>
  </si>
  <si>
    <t xml:space="preserve">    4 - Vodorovné konstrukce</t>
  </si>
  <si>
    <t xml:space="preserve">    5 - Komunikace pozemní</t>
  </si>
  <si>
    <t xml:space="preserve">    767 - Konstrukce zámečnické vč. přesunu hmot (bližší info viz tabulka výrobků)</t>
  </si>
  <si>
    <t>113106121</t>
  </si>
  <si>
    <t>Rozebrání dlažeb z betonových nebo kamenných dlaždic komunikací pro pěší ručně</t>
  </si>
  <si>
    <t>1024595694</t>
  </si>
  <si>
    <t>200,0</t>
  </si>
  <si>
    <t>pro LK</t>
  </si>
  <si>
    <t>(3,7+1,8+15+1,4)*0,4</t>
  </si>
  <si>
    <t>pro elektro</t>
  </si>
  <si>
    <t>(3,6+18,5)*0,4</t>
  </si>
  <si>
    <t>113107112</t>
  </si>
  <si>
    <t>Odstranění podkladu z kameniva těženého tl 200 mm ručně</t>
  </si>
  <si>
    <t>-510897879</t>
  </si>
  <si>
    <t xml:space="preserve">pod stávající dlažbou </t>
  </si>
  <si>
    <t>113107122</t>
  </si>
  <si>
    <t>Odstranění podkladu z kameniva drceného tl 200 mm ručně</t>
  </si>
  <si>
    <t>1609378526</t>
  </si>
  <si>
    <t>113201112</t>
  </si>
  <si>
    <t>Vytrhání obrub silničních ležatých</t>
  </si>
  <si>
    <t>-1729384882</t>
  </si>
  <si>
    <t>5,0*2+14,6</t>
  </si>
  <si>
    <t>132312111</t>
  </si>
  <si>
    <t>Hloubení rýh š do 800 mm v soudržných horninách třídy těžitelnosti II, skupiny 4 ručně</t>
  </si>
  <si>
    <t>-1168601002</t>
  </si>
  <si>
    <t>(3,7+1,8+15+1,4)*0,4*(0,8-0,35)</t>
  </si>
  <si>
    <t>(3,6+18,5)*0,4*(0,8-0,35)</t>
  </si>
  <si>
    <t>(10,8+2,0+5,9)*0,4*(0,8-0,35)</t>
  </si>
  <si>
    <t>132312211</t>
  </si>
  <si>
    <t>Hloubení rýh š do 2000 mm v soudržných horninách třídy těžitelnosti II, skupiny 4 ručně</t>
  </si>
  <si>
    <t>-483139326</t>
  </si>
  <si>
    <t>pro stožáry</t>
  </si>
  <si>
    <t>1,8*1,8*(1,12-0,35)*2</t>
  </si>
  <si>
    <t xml:space="preserve">odpočet původní zákl.patky </t>
  </si>
  <si>
    <t>-1,45*1,45*(1,45-0,35)*2</t>
  </si>
  <si>
    <t>-489016087</t>
  </si>
  <si>
    <t>(11,286+0,364)-4,08</t>
  </si>
  <si>
    <t>Příplatek k vodorovnému přemístění výkopku/sypaniny z horniny třídy těžitelnosti II, skupiny 4 a 5 za každý další km nad 10 km</t>
  </si>
  <si>
    <t>-1081368568</t>
  </si>
  <si>
    <t>7,57</t>
  </si>
  <si>
    <t>171201221</t>
  </si>
  <si>
    <t>Poplatek za uložení na skládce (skládkovné) zeminy a kamení kód odpadu 17 05 04</t>
  </si>
  <si>
    <t>-916614544</t>
  </si>
  <si>
    <t>7,57*1,8</t>
  </si>
  <si>
    <t>174111101</t>
  </si>
  <si>
    <t>Zásyp jam, šachet rýh nebo kolem objektů sypaninou se zhutněním ručně</t>
  </si>
  <si>
    <t>-110161109</t>
  </si>
  <si>
    <t>(3,6+18,5)*0,4*0,25</t>
  </si>
  <si>
    <t>(10,8+2,0+5,9)*0,4*0,25</t>
  </si>
  <si>
    <t>175111101</t>
  </si>
  <si>
    <t>Obsypání potrubí ručně sypaninou bez prohození, uloženou do 3 m</t>
  </si>
  <si>
    <t>688369019</t>
  </si>
  <si>
    <t>(3,7+1,8+15+1,4)*0,4*0,30</t>
  </si>
  <si>
    <t>odpočet potrubí DN 125</t>
  </si>
  <si>
    <t>-(3,7+1,8+15+1,4)*0,01227</t>
  </si>
  <si>
    <t>58333651</t>
  </si>
  <si>
    <t>kamenivo těžené hrubé frakce 8/16</t>
  </si>
  <si>
    <t>600703961</t>
  </si>
  <si>
    <t>2,359*1,7</t>
  </si>
  <si>
    <t>Zakládání</t>
  </si>
  <si>
    <t>271532211</t>
  </si>
  <si>
    <t>Podsyp pod základové konstrukce se zhutněním z hrubého kameniva frakce 32 až 63 mm</t>
  </si>
  <si>
    <t>1639236658</t>
  </si>
  <si>
    <t>200,0*0,1</t>
  </si>
  <si>
    <t>271562211</t>
  </si>
  <si>
    <t>Podsyp pod základové konstrukce se zhutněním z drobného kameniva frakce 0 až 4 mm</t>
  </si>
  <si>
    <t>-599309114</t>
  </si>
  <si>
    <t>pro obsyp el.kabelu</t>
  </si>
  <si>
    <t>(3,6+18,5)*0,4*0,2</t>
  </si>
  <si>
    <t>(10,8+2,0+5,9)*0,4*0,2</t>
  </si>
  <si>
    <t>271572211</t>
  </si>
  <si>
    <t>Podsyp pod základové konstrukce se zhutněním z netříděného štěrkopísku</t>
  </si>
  <si>
    <t>1162341081</t>
  </si>
  <si>
    <t>200*0,1</t>
  </si>
  <si>
    <t>27156221.1</t>
  </si>
  <si>
    <t>Podsyp pod splaškovou kanalizaci se zhutněním z drobného kameniva frakce 8 až 16 mm</t>
  </si>
  <si>
    <t>-1289638403</t>
  </si>
  <si>
    <t>(3,7+1,8+15+1,4)*0,4*0,15</t>
  </si>
  <si>
    <t>275313711</t>
  </si>
  <si>
    <t>Základové patky z betonu tř. C 20/25</t>
  </si>
  <si>
    <t>1978216382</t>
  </si>
  <si>
    <t>pro odpadkový koš,  5% přípočet na lití do výkopu</t>
  </si>
  <si>
    <t>0,5*0,64*0,75*2*1,05</t>
  </si>
  <si>
    <t>27531391.1</t>
  </si>
  <si>
    <t>Základový probarvený betonový sokl 240/380/450 mm pod odpadkovým košem</t>
  </si>
  <si>
    <t>-579185262</t>
  </si>
  <si>
    <t>0,24*0,38*0,45*2</t>
  </si>
  <si>
    <t>275313911</t>
  </si>
  <si>
    <t>Základové patky z betonu tř. C 30/37</t>
  </si>
  <si>
    <t>661277840</t>
  </si>
  <si>
    <t>pro osvětlovací stožáry, 5% přípočet na lití do výkopu</t>
  </si>
  <si>
    <t>1,8*1,8*1,12*2*1,05</t>
  </si>
  <si>
    <t>27531392.1</t>
  </si>
  <si>
    <t>Osazení a dodávka chráničky DN 60 pro napájecí kabeláž svítidel vč.systémových detailu a prvku</t>
  </si>
  <si>
    <t>-328798890</t>
  </si>
  <si>
    <t>27531393.1</t>
  </si>
  <si>
    <t>Osazení a dodávka patních plechů P16 - 250/250, pro ukotvení osvětlovacích stožárů vč. chemické kotvy M20 a kotvících prvků</t>
  </si>
  <si>
    <t>169201642</t>
  </si>
  <si>
    <t>Vodorovné konstrukce</t>
  </si>
  <si>
    <t>451577877</t>
  </si>
  <si>
    <t>Podklad nebo lože pod dlažbu vodorovný nebo do sklonu 1:5 ze štěrkopísku tl do 100 mm</t>
  </si>
  <si>
    <t>-1593488698</t>
  </si>
  <si>
    <t>Komunikace pozemní</t>
  </si>
  <si>
    <t>596811120</t>
  </si>
  <si>
    <t>Kladení betonové dlažby komunikací pro pěší do lože z kameniva vel do 0,09 m2 plochy do 50 m2</t>
  </si>
  <si>
    <t>1097679377</t>
  </si>
  <si>
    <t>(2,225*2+10,8+0,8+2,2)*0,4</t>
  </si>
  <si>
    <t>13,85*0,8</t>
  </si>
  <si>
    <t>odpočet sloupu</t>
  </si>
  <si>
    <t>-0,46*0,46</t>
  </si>
  <si>
    <t>5924504.1</t>
  </si>
  <si>
    <t>dlažba zámková tl. 80mm - varovný pás pro nevidomé</t>
  </si>
  <si>
    <t>677098298</t>
  </si>
  <si>
    <t>18,168*1,15</t>
  </si>
  <si>
    <t>596811311</t>
  </si>
  <si>
    <t>Kladení velkoformátové betonové dlažby tl do 100 mm velikosti do 0,5 m2 pl do 300 m2</t>
  </si>
  <si>
    <t>-1105968055</t>
  </si>
  <si>
    <t>pro zpětné zapravení po výkopu LK a elektro</t>
  </si>
  <si>
    <t>596811421</t>
  </si>
  <si>
    <t>Kladení velkoformátové betonové dlažby tl 100 mm, precizní vyspádování, osazení vč. systémového dilatačního řešení a ukončení v detailů s objektem</t>
  </si>
  <si>
    <t>-1453712262</t>
  </si>
  <si>
    <t>5924602.1</t>
  </si>
  <si>
    <t>dlažba velkoformátová vyztužená betonová vel.1000/1000/100mm s povrchovou protiskluznou úpravou, s minimálními spárami, světlě šedý beton, únosnost 3,5t</t>
  </si>
  <si>
    <t>1440000490</t>
  </si>
  <si>
    <t>prořez 3%</t>
  </si>
  <si>
    <t>200,0*1,03</t>
  </si>
  <si>
    <t>919726122</t>
  </si>
  <si>
    <t>Geotextilie pro ochranu, separaci a filtraci netkaná měrná hmotnost do 300 g/m2</t>
  </si>
  <si>
    <t>139928079</t>
  </si>
  <si>
    <t>96104411.1</t>
  </si>
  <si>
    <t>Demontáž stávajících odpadkových košů - kompletní provedení vč odstranění betonové patky, odvozu a likvidace</t>
  </si>
  <si>
    <t>-1737756071</t>
  </si>
  <si>
    <t>96104411.3</t>
  </si>
  <si>
    <t>Demontáž stávajícího stojanu na kola - kompletní provedení vč odstranění kotvících prvků, odvozu a likvidace</t>
  </si>
  <si>
    <t>-2121848657</t>
  </si>
  <si>
    <t>961044111</t>
  </si>
  <si>
    <t>Bourání základů z betonu prostého</t>
  </si>
  <si>
    <t>-889297232</t>
  </si>
  <si>
    <t xml:space="preserve">původní zákl.patky </t>
  </si>
  <si>
    <t>1,45*1,45*1,45*2</t>
  </si>
  <si>
    <t>-715125106</t>
  </si>
  <si>
    <t>Ostatní jinde neuvedené konstrukce, detaily a práce (dodavatel případně doplní rozpisem v příloze)</t>
  </si>
  <si>
    <t>-50058504</t>
  </si>
  <si>
    <t>997221571</t>
  </si>
  <si>
    <t>Vodorovná doprava vybouraných hmot do 1 km</t>
  </si>
  <si>
    <t>1240720848</t>
  </si>
  <si>
    <t>99722157.1</t>
  </si>
  <si>
    <t>Příplatek za každý km nad 1 km u vodorovné dopravy vybouraných hmot</t>
  </si>
  <si>
    <t>-1288498489</t>
  </si>
  <si>
    <t>997221615</t>
  </si>
  <si>
    <t>-1682093751</t>
  </si>
  <si>
    <t>12,194+51,0+7,134</t>
  </si>
  <si>
    <t>997221655</t>
  </si>
  <si>
    <t>-1171776922</t>
  </si>
  <si>
    <t>203,729-70,328</t>
  </si>
  <si>
    <t>998225111</t>
  </si>
  <si>
    <t>Přesun hmot pro pozemní komunikace s krytem z kamene, monolitickým betonovým nebo živičným</t>
  </si>
  <si>
    <t>-646453586</t>
  </si>
  <si>
    <t>Konstrukce zámečnické vč. přesunu hmot (bližší info viz tabulka výrobků)</t>
  </si>
  <si>
    <t>76789611.1</t>
  </si>
  <si>
    <t>Montáž a dodávka ukončovací ocelové pásoviny tl.10mm, pozink, výška 100mm vč. zarovnání hrany stáv.komunikace</t>
  </si>
  <si>
    <t>642240927</t>
  </si>
  <si>
    <t>10,8*2+14,61</t>
  </si>
  <si>
    <t>76799970.1</t>
  </si>
  <si>
    <t>Montáž a dodávka odpadkového koše vel.300/440/870mm - konstrukce ze svařených ocel.profilů, opláštěnem ocel.plechem, žárově zinkovaný s antracitovou povrch.úpravou vč. kotvicích prvků k bet. patce</t>
  </si>
  <si>
    <t>-218591032</t>
  </si>
  <si>
    <t>76799970.3</t>
  </si>
  <si>
    <t xml:space="preserve">Montáž a dodávka osvětlovacích stožárů vel.460/460/12000mm - svařovaný prostorový rám z profilů 60/60/5mm žárově pozinkováno s antracitovou práškovou povrch.úpravou </t>
  </si>
  <si>
    <t>-1307275448</t>
  </si>
  <si>
    <t>76799970.5</t>
  </si>
  <si>
    <t>Montáž a dodávka venkovního LCD dotykového displeje vel.1850/775/150mm, oboustranného 55", odolnost IP55 proti prachu a vodě, nerez plech s antracitovou povrch.úpravou  - kompletní provedení vč. základové patky, výkopu a odvozu výkopku</t>
  </si>
  <si>
    <t>-1897781275</t>
  </si>
  <si>
    <t>VRN - Vedlejší rozpočtové náklady</t>
  </si>
  <si>
    <t>03000100.0</t>
  </si>
  <si>
    <t>Zařízení staveniště (kromě níže uvedených položek) - dle SoD – čl. 2.5.2.</t>
  </si>
  <si>
    <t>1024</t>
  </si>
  <si>
    <t>-66528107</t>
  </si>
  <si>
    <t>013254000</t>
  </si>
  <si>
    <t>Dokumentace skutečného provedení stavby - dle SoD – čl. 2.5.1.</t>
  </si>
  <si>
    <t>1582843300</t>
  </si>
  <si>
    <t>045002000</t>
  </si>
  <si>
    <t>Kompletační a koordinační činnost - dle SoD – čl. 2.5.4.</t>
  </si>
  <si>
    <t>-1384638300</t>
  </si>
  <si>
    <t>03000101.1</t>
  </si>
  <si>
    <t>Zkoušky a ostatní měření - vč.revizí dle SoD – čl. 2.5.3.</t>
  </si>
  <si>
    <t>-1228076736</t>
  </si>
  <si>
    <t>06200200.1</t>
  </si>
  <si>
    <t>Provozní a územní vlivy - dle SoD – čl. 2.5.5.</t>
  </si>
  <si>
    <t>-1344985791</t>
  </si>
  <si>
    <t>013274000</t>
  </si>
  <si>
    <t>Ostatní dokumentace - dle SoD – čl. 2.5.6.</t>
  </si>
  <si>
    <t>286275680</t>
  </si>
  <si>
    <t>03420300.1</t>
  </si>
  <si>
    <t>Zřízení dočasné protiprašné stěny z OSB desek ve foyeru vč. protiprašných textílií vč. přemístění a demontáže po ukončení rekonstrukce - dle SoD – čl. 2.5.5.</t>
  </si>
  <si>
    <t>-824155151</t>
  </si>
  <si>
    <t>SEZNAM FIGUR</t>
  </si>
  <si>
    <t>Výměra</t>
  </si>
  <si>
    <t xml:space="preserve"> SO 01/ SO 01.1</t>
  </si>
  <si>
    <t>DemPod</t>
  </si>
  <si>
    <t>Plocha demontáže podlahy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</si>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</sst>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MNOCKDCL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KD Crystal - rekonstrukce vstupu a sociálních zařízení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Česká Lípa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3. 6. 2021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Česká Lípa, nám.T.G.Masaryka 1/1, 470 01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ATAKARCHITEKTI s.r.o.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PROPOS Liberec s.r.o.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ROUND(AG95+AG102+AG103,2)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ROUND(AS95+AS102+AS103,2)</f>
        <v>0</v>
      </c>
      <c r="AT94" s="115">
        <f>ROUND(SUM(AV94:AW94),2)</f>
        <v>0</v>
      </c>
      <c r="AU94" s="116">
        <f>ROUND(AU95+AU102+AU103,5)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ROUND(AZ95+AZ102+AZ103,2)</f>
        <v>0</v>
      </c>
      <c r="BA94" s="115">
        <f>ROUND(BA95+BA102+BA103,2)</f>
        <v>0</v>
      </c>
      <c r="BB94" s="115">
        <f>ROUND(BB95+BB102+BB103,2)</f>
        <v>0</v>
      </c>
      <c r="BC94" s="115">
        <f>ROUND(BC95+BC102+BC103,2)</f>
        <v>0</v>
      </c>
      <c r="BD94" s="117">
        <f>ROUND(BD95+BD102+BD103,2)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7"/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ROUND(AG96+AG97,2)</f>
        <v>0</v>
      </c>
      <c r="AH95" s="123"/>
      <c r="AI95" s="123"/>
      <c r="AJ95" s="123"/>
      <c r="AK95" s="123"/>
      <c r="AL95" s="123"/>
      <c r="AM95" s="123"/>
      <c r="AN95" s="125">
        <f>SUM(AG95,AT95)</f>
        <v>0</v>
      </c>
      <c r="AO95" s="123"/>
      <c r="AP95" s="123"/>
      <c r="AQ95" s="126" t="s">
        <v>82</v>
      </c>
      <c r="AR95" s="127"/>
      <c r="AS95" s="128">
        <f>ROUND(AS96+AS97,2)</f>
        <v>0</v>
      </c>
      <c r="AT95" s="129">
        <f>ROUND(SUM(AV95:AW95),2)</f>
        <v>0</v>
      </c>
      <c r="AU95" s="130">
        <f>ROUND(AU96+AU97,5)</f>
        <v>0</v>
      </c>
      <c r="AV95" s="129">
        <f>ROUND(AZ95*L29,2)</f>
        <v>0</v>
      </c>
      <c r="AW95" s="129">
        <f>ROUND(BA95*L30,2)</f>
        <v>0</v>
      </c>
      <c r="AX95" s="129">
        <f>ROUND(BB95*L29,2)</f>
        <v>0</v>
      </c>
      <c r="AY95" s="129">
        <f>ROUND(BC95*L30,2)</f>
        <v>0</v>
      </c>
      <c r="AZ95" s="129">
        <f>ROUND(AZ96+AZ97,2)</f>
        <v>0</v>
      </c>
      <c r="BA95" s="129">
        <f>ROUND(BA96+BA97,2)</f>
        <v>0</v>
      </c>
      <c r="BB95" s="129">
        <f>ROUND(BB96+BB97,2)</f>
        <v>0</v>
      </c>
      <c r="BC95" s="129">
        <f>ROUND(BC96+BC97,2)</f>
        <v>0</v>
      </c>
      <c r="BD95" s="131">
        <f>ROUND(BD96+BD97,2)</f>
        <v>0</v>
      </c>
      <c r="BE95" s="7"/>
      <c r="BS95" s="132" t="s">
        <v>75</v>
      </c>
      <c r="BT95" s="132" t="s">
        <v>83</v>
      </c>
      <c r="BU95" s="132" t="s">
        <v>77</v>
      </c>
      <c r="BV95" s="132" t="s">
        <v>78</v>
      </c>
      <c r="BW95" s="132" t="s">
        <v>84</v>
      </c>
      <c r="BX95" s="132" t="s">
        <v>5</v>
      </c>
      <c r="CL95" s="132" t="s">
        <v>85</v>
      </c>
      <c r="CM95" s="132" t="s">
        <v>86</v>
      </c>
    </row>
    <row r="96" spans="1:90" s="4" customFormat="1" ht="16.5" customHeight="1">
      <c r="A96" s="133" t="s">
        <v>87</v>
      </c>
      <c r="B96" s="71"/>
      <c r="C96" s="134"/>
      <c r="D96" s="134"/>
      <c r="E96" s="135" t="s">
        <v>88</v>
      </c>
      <c r="F96" s="135"/>
      <c r="G96" s="135"/>
      <c r="H96" s="135"/>
      <c r="I96" s="135"/>
      <c r="J96" s="134"/>
      <c r="K96" s="135" t="s">
        <v>89</v>
      </c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6">
        <f>'SO 01.1 - Architektonicko...'!J32</f>
        <v>0</v>
      </c>
      <c r="AH96" s="134"/>
      <c r="AI96" s="134"/>
      <c r="AJ96" s="134"/>
      <c r="AK96" s="134"/>
      <c r="AL96" s="134"/>
      <c r="AM96" s="134"/>
      <c r="AN96" s="136">
        <f>SUM(AG96,AT96)</f>
        <v>0</v>
      </c>
      <c r="AO96" s="134"/>
      <c r="AP96" s="134"/>
      <c r="AQ96" s="137" t="s">
        <v>90</v>
      </c>
      <c r="AR96" s="73"/>
      <c r="AS96" s="138">
        <v>0</v>
      </c>
      <c r="AT96" s="139">
        <f>ROUND(SUM(AV96:AW96),2)</f>
        <v>0</v>
      </c>
      <c r="AU96" s="140">
        <f>'SO 01.1 - Architektonicko...'!P138</f>
        <v>0</v>
      </c>
      <c r="AV96" s="139">
        <f>'SO 01.1 - Architektonicko...'!J35</f>
        <v>0</v>
      </c>
      <c r="AW96" s="139">
        <f>'SO 01.1 - Architektonicko...'!J36</f>
        <v>0</v>
      </c>
      <c r="AX96" s="139">
        <f>'SO 01.1 - Architektonicko...'!J37</f>
        <v>0</v>
      </c>
      <c r="AY96" s="139">
        <f>'SO 01.1 - Architektonicko...'!J38</f>
        <v>0</v>
      </c>
      <c r="AZ96" s="139">
        <f>'SO 01.1 - Architektonicko...'!F35</f>
        <v>0</v>
      </c>
      <c r="BA96" s="139">
        <f>'SO 01.1 - Architektonicko...'!F36</f>
        <v>0</v>
      </c>
      <c r="BB96" s="139">
        <f>'SO 01.1 - Architektonicko...'!F37</f>
        <v>0</v>
      </c>
      <c r="BC96" s="139">
        <f>'SO 01.1 - Architektonicko...'!F38</f>
        <v>0</v>
      </c>
      <c r="BD96" s="141">
        <f>'SO 01.1 - Architektonicko...'!F39</f>
        <v>0</v>
      </c>
      <c r="BE96" s="4"/>
      <c r="BT96" s="142" t="s">
        <v>86</v>
      </c>
      <c r="BV96" s="142" t="s">
        <v>78</v>
      </c>
      <c r="BW96" s="142" t="s">
        <v>91</v>
      </c>
      <c r="BX96" s="142" t="s">
        <v>84</v>
      </c>
      <c r="CL96" s="142" t="s">
        <v>1</v>
      </c>
    </row>
    <row r="97" spans="1:90" s="4" customFormat="1" ht="16.5" customHeight="1">
      <c r="A97" s="4"/>
      <c r="B97" s="71"/>
      <c r="C97" s="134"/>
      <c r="D97" s="134"/>
      <c r="E97" s="135" t="s">
        <v>92</v>
      </c>
      <c r="F97" s="135"/>
      <c r="G97" s="135"/>
      <c r="H97" s="135"/>
      <c r="I97" s="135"/>
      <c r="J97" s="134"/>
      <c r="K97" s="135" t="s">
        <v>93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43">
        <f>ROUND(SUM(AG98:AG101),2)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90</v>
      </c>
      <c r="AR97" s="73"/>
      <c r="AS97" s="138">
        <f>ROUND(SUM(AS98:AS101),2)</f>
        <v>0</v>
      </c>
      <c r="AT97" s="139">
        <f>ROUND(SUM(AV97:AW97),2)</f>
        <v>0</v>
      </c>
      <c r="AU97" s="140">
        <f>ROUND(SUM(AU98:AU101),5)</f>
        <v>0</v>
      </c>
      <c r="AV97" s="139">
        <f>ROUND(AZ97*L29,2)</f>
        <v>0</v>
      </c>
      <c r="AW97" s="139">
        <f>ROUND(BA97*L30,2)</f>
        <v>0</v>
      </c>
      <c r="AX97" s="139">
        <f>ROUND(BB97*L29,2)</f>
        <v>0</v>
      </c>
      <c r="AY97" s="139">
        <f>ROUND(BC97*L30,2)</f>
        <v>0</v>
      </c>
      <c r="AZ97" s="139">
        <f>ROUND(SUM(AZ98:AZ101),2)</f>
        <v>0</v>
      </c>
      <c r="BA97" s="139">
        <f>ROUND(SUM(BA98:BA101),2)</f>
        <v>0</v>
      </c>
      <c r="BB97" s="139">
        <f>ROUND(SUM(BB98:BB101),2)</f>
        <v>0</v>
      </c>
      <c r="BC97" s="139">
        <f>ROUND(SUM(BC98:BC101),2)</f>
        <v>0</v>
      </c>
      <c r="BD97" s="141">
        <f>ROUND(SUM(BD98:BD101),2)</f>
        <v>0</v>
      </c>
      <c r="BE97" s="4"/>
      <c r="BS97" s="142" t="s">
        <v>75</v>
      </c>
      <c r="BT97" s="142" t="s">
        <v>86</v>
      </c>
      <c r="BU97" s="142" t="s">
        <v>77</v>
      </c>
      <c r="BV97" s="142" t="s">
        <v>78</v>
      </c>
      <c r="BW97" s="142" t="s">
        <v>94</v>
      </c>
      <c r="BX97" s="142" t="s">
        <v>84</v>
      </c>
      <c r="CL97" s="142" t="s">
        <v>1</v>
      </c>
    </row>
    <row r="98" spans="1:90" s="4" customFormat="1" ht="16.5" customHeight="1">
      <c r="A98" s="133" t="s">
        <v>87</v>
      </c>
      <c r="B98" s="71"/>
      <c r="C98" s="134"/>
      <c r="D98" s="134"/>
      <c r="E98" s="134"/>
      <c r="F98" s="135" t="s">
        <v>95</v>
      </c>
      <c r="G98" s="135"/>
      <c r="H98" s="135"/>
      <c r="I98" s="135"/>
      <c r="J98" s="135"/>
      <c r="K98" s="134"/>
      <c r="L98" s="135" t="s">
        <v>96</v>
      </c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'01 - Zdravotní technika'!J34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90</v>
      </c>
      <c r="AR98" s="73"/>
      <c r="AS98" s="138">
        <v>0</v>
      </c>
      <c r="AT98" s="139">
        <f>ROUND(SUM(AV98:AW98),2)</f>
        <v>0</v>
      </c>
      <c r="AU98" s="140">
        <f>'01 - Zdravotní technika'!P129</f>
        <v>0</v>
      </c>
      <c r="AV98" s="139">
        <f>'01 - Zdravotní technika'!J37</f>
        <v>0</v>
      </c>
      <c r="AW98" s="139">
        <f>'01 - Zdravotní technika'!J38</f>
        <v>0</v>
      </c>
      <c r="AX98" s="139">
        <f>'01 - Zdravotní technika'!J39</f>
        <v>0</v>
      </c>
      <c r="AY98" s="139">
        <f>'01 - Zdravotní technika'!J40</f>
        <v>0</v>
      </c>
      <c r="AZ98" s="139">
        <f>'01 - Zdravotní technika'!F37</f>
        <v>0</v>
      </c>
      <c r="BA98" s="139">
        <f>'01 - Zdravotní technika'!F38</f>
        <v>0</v>
      </c>
      <c r="BB98" s="139">
        <f>'01 - Zdravotní technika'!F39</f>
        <v>0</v>
      </c>
      <c r="BC98" s="139">
        <f>'01 - Zdravotní technika'!F40</f>
        <v>0</v>
      </c>
      <c r="BD98" s="141">
        <f>'01 - Zdravotní technika'!F41</f>
        <v>0</v>
      </c>
      <c r="BE98" s="4"/>
      <c r="BT98" s="142" t="s">
        <v>97</v>
      </c>
      <c r="BV98" s="142" t="s">
        <v>78</v>
      </c>
      <c r="BW98" s="142" t="s">
        <v>98</v>
      </c>
      <c r="BX98" s="142" t="s">
        <v>94</v>
      </c>
      <c r="CL98" s="142" t="s">
        <v>1</v>
      </c>
    </row>
    <row r="99" spans="1:90" s="4" customFormat="1" ht="16.5" customHeight="1">
      <c r="A99" s="133" t="s">
        <v>87</v>
      </c>
      <c r="B99" s="71"/>
      <c r="C99" s="134"/>
      <c r="D99" s="134"/>
      <c r="E99" s="134"/>
      <c r="F99" s="135" t="s">
        <v>99</v>
      </c>
      <c r="G99" s="135"/>
      <c r="H99" s="135"/>
      <c r="I99" s="135"/>
      <c r="J99" s="135"/>
      <c r="K99" s="134"/>
      <c r="L99" s="135" t="s">
        <v>100</v>
      </c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'02 - Vzduchotechnika'!J34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90</v>
      </c>
      <c r="AR99" s="73"/>
      <c r="AS99" s="138">
        <v>0</v>
      </c>
      <c r="AT99" s="139">
        <f>ROUND(SUM(AV99:AW99),2)</f>
        <v>0</v>
      </c>
      <c r="AU99" s="140">
        <f>'02 - Vzduchotechnika'!P129</f>
        <v>0</v>
      </c>
      <c r="AV99" s="139">
        <f>'02 - Vzduchotechnika'!J37</f>
        <v>0</v>
      </c>
      <c r="AW99" s="139">
        <f>'02 - Vzduchotechnika'!J38</f>
        <v>0</v>
      </c>
      <c r="AX99" s="139">
        <f>'02 - Vzduchotechnika'!J39</f>
        <v>0</v>
      </c>
      <c r="AY99" s="139">
        <f>'02 - Vzduchotechnika'!J40</f>
        <v>0</v>
      </c>
      <c r="AZ99" s="139">
        <f>'02 - Vzduchotechnika'!F37</f>
        <v>0</v>
      </c>
      <c r="BA99" s="139">
        <f>'02 - Vzduchotechnika'!F38</f>
        <v>0</v>
      </c>
      <c r="BB99" s="139">
        <f>'02 - Vzduchotechnika'!F39</f>
        <v>0</v>
      </c>
      <c r="BC99" s="139">
        <f>'02 - Vzduchotechnika'!F40</f>
        <v>0</v>
      </c>
      <c r="BD99" s="141">
        <f>'02 - Vzduchotechnika'!F41</f>
        <v>0</v>
      </c>
      <c r="BE99" s="4"/>
      <c r="BT99" s="142" t="s">
        <v>97</v>
      </c>
      <c r="BV99" s="142" t="s">
        <v>78</v>
      </c>
      <c r="BW99" s="142" t="s">
        <v>101</v>
      </c>
      <c r="BX99" s="142" t="s">
        <v>94</v>
      </c>
      <c r="CL99" s="142" t="s">
        <v>1</v>
      </c>
    </row>
    <row r="100" spans="1:90" s="4" customFormat="1" ht="16.5" customHeight="1">
      <c r="A100" s="133" t="s">
        <v>87</v>
      </c>
      <c r="B100" s="71"/>
      <c r="C100" s="134"/>
      <c r="D100" s="134"/>
      <c r="E100" s="134"/>
      <c r="F100" s="135" t="s">
        <v>102</v>
      </c>
      <c r="G100" s="135"/>
      <c r="H100" s="135"/>
      <c r="I100" s="135"/>
      <c r="J100" s="135"/>
      <c r="K100" s="134"/>
      <c r="L100" s="135" t="s">
        <v>103</v>
      </c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'03 - Měření a regulace'!J34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90</v>
      </c>
      <c r="AR100" s="73"/>
      <c r="AS100" s="138">
        <v>0</v>
      </c>
      <c r="AT100" s="139">
        <f>ROUND(SUM(AV100:AW100),2)</f>
        <v>0</v>
      </c>
      <c r="AU100" s="140">
        <f>'03 - Měření a regulace'!P127</f>
        <v>0</v>
      </c>
      <c r="AV100" s="139">
        <f>'03 - Měření a regulace'!J37</f>
        <v>0</v>
      </c>
      <c r="AW100" s="139">
        <f>'03 - Měření a regulace'!J38</f>
        <v>0</v>
      </c>
      <c r="AX100" s="139">
        <f>'03 - Měření a regulace'!J39</f>
        <v>0</v>
      </c>
      <c r="AY100" s="139">
        <f>'03 - Měření a regulace'!J40</f>
        <v>0</v>
      </c>
      <c r="AZ100" s="139">
        <f>'03 - Měření a regulace'!F37</f>
        <v>0</v>
      </c>
      <c r="BA100" s="139">
        <f>'03 - Měření a regulace'!F38</f>
        <v>0</v>
      </c>
      <c r="BB100" s="139">
        <f>'03 - Měření a regulace'!F39</f>
        <v>0</v>
      </c>
      <c r="BC100" s="139">
        <f>'03 - Měření a regulace'!F40</f>
        <v>0</v>
      </c>
      <c r="BD100" s="141">
        <f>'03 - Měření a regulace'!F41</f>
        <v>0</v>
      </c>
      <c r="BE100" s="4"/>
      <c r="BT100" s="142" t="s">
        <v>97</v>
      </c>
      <c r="BV100" s="142" t="s">
        <v>78</v>
      </c>
      <c r="BW100" s="142" t="s">
        <v>104</v>
      </c>
      <c r="BX100" s="142" t="s">
        <v>94</v>
      </c>
      <c r="CL100" s="142" t="s">
        <v>1</v>
      </c>
    </row>
    <row r="101" spans="1:90" s="4" customFormat="1" ht="16.5" customHeight="1">
      <c r="A101" s="133" t="s">
        <v>87</v>
      </c>
      <c r="B101" s="71"/>
      <c r="C101" s="134"/>
      <c r="D101" s="134"/>
      <c r="E101" s="134"/>
      <c r="F101" s="135" t="s">
        <v>105</v>
      </c>
      <c r="G101" s="135"/>
      <c r="H101" s="135"/>
      <c r="I101" s="135"/>
      <c r="J101" s="135"/>
      <c r="K101" s="134"/>
      <c r="L101" s="135" t="s">
        <v>106</v>
      </c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'04 - Elektro'!J34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90</v>
      </c>
      <c r="AR101" s="73"/>
      <c r="AS101" s="138">
        <v>0</v>
      </c>
      <c r="AT101" s="139">
        <f>ROUND(SUM(AV101:AW101),2)</f>
        <v>0</v>
      </c>
      <c r="AU101" s="140">
        <f>'04 - Elektro'!P132</f>
        <v>0</v>
      </c>
      <c r="AV101" s="139">
        <f>'04 - Elektro'!J37</f>
        <v>0</v>
      </c>
      <c r="AW101" s="139">
        <f>'04 - Elektro'!J38</f>
        <v>0</v>
      </c>
      <c r="AX101" s="139">
        <f>'04 - Elektro'!J39</f>
        <v>0</v>
      </c>
      <c r="AY101" s="139">
        <f>'04 - Elektro'!J40</f>
        <v>0</v>
      </c>
      <c r="AZ101" s="139">
        <f>'04 - Elektro'!F37</f>
        <v>0</v>
      </c>
      <c r="BA101" s="139">
        <f>'04 - Elektro'!F38</f>
        <v>0</v>
      </c>
      <c r="BB101" s="139">
        <f>'04 - Elektro'!F39</f>
        <v>0</v>
      </c>
      <c r="BC101" s="139">
        <f>'04 - Elektro'!F40</f>
        <v>0</v>
      </c>
      <c r="BD101" s="141">
        <f>'04 - Elektro'!F41</f>
        <v>0</v>
      </c>
      <c r="BE101" s="4"/>
      <c r="BT101" s="142" t="s">
        <v>97</v>
      </c>
      <c r="BV101" s="142" t="s">
        <v>78</v>
      </c>
      <c r="BW101" s="142" t="s">
        <v>107</v>
      </c>
      <c r="BX101" s="142" t="s">
        <v>94</v>
      </c>
      <c r="CL101" s="142" t="s">
        <v>1</v>
      </c>
    </row>
    <row r="102" spans="1:91" s="7" customFormat="1" ht="16.5" customHeight="1">
      <c r="A102" s="133" t="s">
        <v>87</v>
      </c>
      <c r="B102" s="120"/>
      <c r="C102" s="121"/>
      <c r="D102" s="122" t="s">
        <v>108</v>
      </c>
      <c r="E102" s="122"/>
      <c r="F102" s="122"/>
      <c r="G102" s="122"/>
      <c r="H102" s="122"/>
      <c r="I102" s="123"/>
      <c r="J102" s="122" t="s">
        <v>109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5">
        <f>'SO 02 - Venkovní objekty'!J30</f>
        <v>0</v>
      </c>
      <c r="AH102" s="123"/>
      <c r="AI102" s="123"/>
      <c r="AJ102" s="123"/>
      <c r="AK102" s="123"/>
      <c r="AL102" s="123"/>
      <c r="AM102" s="123"/>
      <c r="AN102" s="125">
        <f>SUM(AG102,AT102)</f>
        <v>0</v>
      </c>
      <c r="AO102" s="123"/>
      <c r="AP102" s="123"/>
      <c r="AQ102" s="126" t="s">
        <v>82</v>
      </c>
      <c r="AR102" s="127"/>
      <c r="AS102" s="128">
        <v>0</v>
      </c>
      <c r="AT102" s="129">
        <f>ROUND(SUM(AV102:AW102),2)</f>
        <v>0</v>
      </c>
      <c r="AU102" s="130">
        <f>'SO 02 - Venkovní objekty'!P126</f>
        <v>0</v>
      </c>
      <c r="AV102" s="129">
        <f>'SO 02 - Venkovní objekty'!J33</f>
        <v>0</v>
      </c>
      <c r="AW102" s="129">
        <f>'SO 02 - Venkovní objekty'!J34</f>
        <v>0</v>
      </c>
      <c r="AX102" s="129">
        <f>'SO 02 - Venkovní objekty'!J35</f>
        <v>0</v>
      </c>
      <c r="AY102" s="129">
        <f>'SO 02 - Venkovní objekty'!J36</f>
        <v>0</v>
      </c>
      <c r="AZ102" s="129">
        <f>'SO 02 - Venkovní objekty'!F33</f>
        <v>0</v>
      </c>
      <c r="BA102" s="129">
        <f>'SO 02 - Venkovní objekty'!F34</f>
        <v>0</v>
      </c>
      <c r="BB102" s="129">
        <f>'SO 02 - Venkovní objekty'!F35</f>
        <v>0</v>
      </c>
      <c r="BC102" s="129">
        <f>'SO 02 - Venkovní objekty'!F36</f>
        <v>0</v>
      </c>
      <c r="BD102" s="131">
        <f>'SO 02 - Venkovní objekty'!F37</f>
        <v>0</v>
      </c>
      <c r="BE102" s="7"/>
      <c r="BT102" s="132" t="s">
        <v>83</v>
      </c>
      <c r="BV102" s="132" t="s">
        <v>78</v>
      </c>
      <c r="BW102" s="132" t="s">
        <v>110</v>
      </c>
      <c r="BX102" s="132" t="s">
        <v>5</v>
      </c>
      <c r="CL102" s="132" t="s">
        <v>1</v>
      </c>
      <c r="CM102" s="132" t="s">
        <v>86</v>
      </c>
    </row>
    <row r="103" spans="1:91" s="7" customFormat="1" ht="16.5" customHeight="1">
      <c r="A103" s="133" t="s">
        <v>87</v>
      </c>
      <c r="B103" s="120"/>
      <c r="C103" s="121"/>
      <c r="D103" s="122" t="s">
        <v>111</v>
      </c>
      <c r="E103" s="122"/>
      <c r="F103" s="122"/>
      <c r="G103" s="122"/>
      <c r="H103" s="122"/>
      <c r="I103" s="123"/>
      <c r="J103" s="122" t="s">
        <v>112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5">
        <f>'VRN - Vedlejší rozpočtové...'!J30</f>
        <v>0</v>
      </c>
      <c r="AH103" s="123"/>
      <c r="AI103" s="123"/>
      <c r="AJ103" s="123"/>
      <c r="AK103" s="123"/>
      <c r="AL103" s="123"/>
      <c r="AM103" s="123"/>
      <c r="AN103" s="125">
        <f>SUM(AG103,AT103)</f>
        <v>0</v>
      </c>
      <c r="AO103" s="123"/>
      <c r="AP103" s="123"/>
      <c r="AQ103" s="126" t="s">
        <v>82</v>
      </c>
      <c r="AR103" s="127"/>
      <c r="AS103" s="144">
        <v>0</v>
      </c>
      <c r="AT103" s="145">
        <f>ROUND(SUM(AV103:AW103),2)</f>
        <v>0</v>
      </c>
      <c r="AU103" s="146">
        <f>'VRN - Vedlejší rozpočtové...'!P117</f>
        <v>0</v>
      </c>
      <c r="AV103" s="145">
        <f>'VRN - Vedlejší rozpočtové...'!J33</f>
        <v>0</v>
      </c>
      <c r="AW103" s="145">
        <f>'VRN - Vedlejší rozpočtové...'!J34</f>
        <v>0</v>
      </c>
      <c r="AX103" s="145">
        <f>'VRN - Vedlejší rozpočtové...'!J35</f>
        <v>0</v>
      </c>
      <c r="AY103" s="145">
        <f>'VRN - Vedlejší rozpočtové...'!J36</f>
        <v>0</v>
      </c>
      <c r="AZ103" s="145">
        <f>'VRN - Vedlejší rozpočtové...'!F33</f>
        <v>0</v>
      </c>
      <c r="BA103" s="145">
        <f>'VRN - Vedlejší rozpočtové...'!F34</f>
        <v>0</v>
      </c>
      <c r="BB103" s="145">
        <f>'VRN - Vedlejší rozpočtové...'!F35</f>
        <v>0</v>
      </c>
      <c r="BC103" s="145">
        <f>'VRN - Vedlejší rozpočtové...'!F36</f>
        <v>0</v>
      </c>
      <c r="BD103" s="147">
        <f>'VRN - Vedlejší rozpočtové...'!F37</f>
        <v>0</v>
      </c>
      <c r="BE103" s="7"/>
      <c r="BT103" s="132" t="s">
        <v>83</v>
      </c>
      <c r="BV103" s="132" t="s">
        <v>78</v>
      </c>
      <c r="BW103" s="132" t="s">
        <v>113</v>
      </c>
      <c r="BX103" s="132" t="s">
        <v>5</v>
      </c>
      <c r="CL103" s="132" t="s">
        <v>1</v>
      </c>
      <c r="CM103" s="132" t="s">
        <v>86</v>
      </c>
    </row>
    <row r="104" spans="1:57" s="2" customFormat="1" ht="30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5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45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</sheetData>
  <sheetProtection password="CC35" sheet="1" objects="1" scenarios="1" formatColumns="0" formatRows="0"/>
  <mergeCells count="74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F98:J98"/>
    <mergeCell ref="L98:AF98"/>
    <mergeCell ref="AN99:AP99"/>
    <mergeCell ref="AG99:AM99"/>
    <mergeCell ref="F99:J99"/>
    <mergeCell ref="L99:AF99"/>
    <mergeCell ref="AN100:AP100"/>
    <mergeCell ref="AG100:AM100"/>
    <mergeCell ref="F100:J100"/>
    <mergeCell ref="L100:AF100"/>
    <mergeCell ref="AN101:AP101"/>
    <mergeCell ref="AG101:AM101"/>
    <mergeCell ref="F101:J101"/>
    <mergeCell ref="L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SO 01.1 - Architektonicko...'!C2" display="/"/>
    <hyperlink ref="A98" location="'01 - Zdravotní technika'!C2" display="/"/>
    <hyperlink ref="A99" location="'02 - Vzduchotechnika'!C2" display="/"/>
    <hyperlink ref="A100" location="'03 - Měření a regulace'!C2" display="/"/>
    <hyperlink ref="A101" location="'04 - Elektro'!C2" display="/"/>
    <hyperlink ref="A102" location="'SO 02 - Venkovní objekty'!C2" display="/"/>
    <hyperlink ref="A10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  <c r="AZ2" s="148" t="s">
        <v>114</v>
      </c>
      <c r="BA2" s="148" t="s">
        <v>115</v>
      </c>
      <c r="BB2" s="148" t="s">
        <v>1</v>
      </c>
      <c r="BC2" s="148" t="s">
        <v>116</v>
      </c>
      <c r="BD2" s="148" t="s">
        <v>86</v>
      </c>
    </row>
    <row r="3" spans="2:5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86</v>
      </c>
      <c r="AZ3" s="148" t="s">
        <v>117</v>
      </c>
      <c r="BA3" s="148" t="s">
        <v>118</v>
      </c>
      <c r="BB3" s="148" t="s">
        <v>1</v>
      </c>
      <c r="BC3" s="148" t="s">
        <v>119</v>
      </c>
      <c r="BD3" s="148" t="s">
        <v>86</v>
      </c>
    </row>
    <row r="4" spans="2:56" s="1" customFormat="1" ht="24.95" customHeight="1">
      <c r="B4" s="21"/>
      <c r="D4" s="151" t="s">
        <v>120</v>
      </c>
      <c r="L4" s="21"/>
      <c r="M4" s="152" t="s">
        <v>10</v>
      </c>
      <c r="AT4" s="18" t="s">
        <v>4</v>
      </c>
      <c r="AZ4" s="148" t="s">
        <v>121</v>
      </c>
      <c r="BA4" s="148" t="s">
        <v>122</v>
      </c>
      <c r="BB4" s="148" t="s">
        <v>1</v>
      </c>
      <c r="BC4" s="148" t="s">
        <v>123</v>
      </c>
      <c r="BD4" s="148" t="s">
        <v>86</v>
      </c>
    </row>
    <row r="5" spans="2:56" s="1" customFormat="1" ht="6.95" customHeight="1">
      <c r="B5" s="21"/>
      <c r="L5" s="21"/>
      <c r="AZ5" s="148" t="s">
        <v>124</v>
      </c>
      <c r="BA5" s="148" t="s">
        <v>125</v>
      </c>
      <c r="BB5" s="148" t="s">
        <v>1</v>
      </c>
      <c r="BC5" s="148" t="s">
        <v>126</v>
      </c>
      <c r="BD5" s="148" t="s">
        <v>86</v>
      </c>
    </row>
    <row r="6" spans="2:56" s="1" customFormat="1" ht="12" customHeight="1">
      <c r="B6" s="21"/>
      <c r="D6" s="153" t="s">
        <v>16</v>
      </c>
      <c r="L6" s="21"/>
      <c r="AZ6" s="148" t="s">
        <v>127</v>
      </c>
      <c r="BA6" s="148" t="s">
        <v>128</v>
      </c>
      <c r="BB6" s="148" t="s">
        <v>1</v>
      </c>
      <c r="BC6" s="148" t="s">
        <v>129</v>
      </c>
      <c r="BD6" s="148" t="s">
        <v>86</v>
      </c>
    </row>
    <row r="7" spans="2:12" s="1" customFormat="1" ht="16.5" customHeight="1">
      <c r="B7" s="21"/>
      <c r="E7" s="154" t="str">
        <f>'Rekapitulace stavby'!K6</f>
        <v>KD Crystal - rekonstrukce vstupu a sociálních zařízení</v>
      </c>
      <c r="F7" s="153"/>
      <c r="G7" s="153"/>
      <c r="H7" s="153"/>
      <c r="L7" s="21"/>
    </row>
    <row r="8" spans="2:12" s="1" customFormat="1" ht="12" customHeight="1">
      <c r="B8" s="21"/>
      <c r="D8" s="153" t="s">
        <v>130</v>
      </c>
      <c r="L8" s="21"/>
    </row>
    <row r="9" spans="1:31" s="2" customFormat="1" ht="16.5" customHeight="1">
      <c r="A9" s="39"/>
      <c r="B9" s="45"/>
      <c r="C9" s="39"/>
      <c r="D9" s="39"/>
      <c r="E9" s="154" t="s">
        <v>131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5" t="s">
        <v>133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3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3" t="s">
        <v>22</v>
      </c>
      <c r="J14" s="156" t="str">
        <f>'Rekapitulace stavby'!AN8</f>
        <v>3. 6. 2021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3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3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28</v>
      </c>
      <c r="E19" s="39"/>
      <c r="F19" s="39"/>
      <c r="G19" s="39"/>
      <c r="H19" s="39"/>
      <c r="I19" s="153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3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30</v>
      </c>
      <c r="E22" s="39"/>
      <c r="F22" s="39"/>
      <c r="G22" s="39"/>
      <c r="H22" s="39"/>
      <c r="I22" s="153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3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33</v>
      </c>
      <c r="E25" s="39"/>
      <c r="F25" s="39"/>
      <c r="G25" s="39"/>
      <c r="H25" s="39"/>
      <c r="I25" s="153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3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1"/>
      <c r="J31" s="161"/>
      <c r="K31" s="16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2" t="s">
        <v>36</v>
      </c>
      <c r="E32" s="39"/>
      <c r="F32" s="39"/>
      <c r="G32" s="39"/>
      <c r="H32" s="39"/>
      <c r="I32" s="39"/>
      <c r="J32" s="163">
        <f>ROUND(J138,2)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1"/>
      <c r="J33" s="161"/>
      <c r="K33" s="161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4" t="s">
        <v>38</v>
      </c>
      <c r="G34" s="39"/>
      <c r="H34" s="39"/>
      <c r="I34" s="164" t="s">
        <v>37</v>
      </c>
      <c r="J34" s="164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5" t="s">
        <v>40</v>
      </c>
      <c r="E35" s="153" t="s">
        <v>41</v>
      </c>
      <c r="F35" s="166">
        <f>ROUND((SUM(BE138:BE797)),2)</f>
        <v>0</v>
      </c>
      <c r="G35" s="39"/>
      <c r="H35" s="39"/>
      <c r="I35" s="167">
        <v>0.21</v>
      </c>
      <c r="J35" s="166">
        <f>ROUND(((SUM(BE138:BE797))*I35),2)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42</v>
      </c>
      <c r="F36" s="166">
        <f>ROUND((SUM(BF138:BF797)),2)</f>
        <v>0</v>
      </c>
      <c r="G36" s="39"/>
      <c r="H36" s="39"/>
      <c r="I36" s="167">
        <v>0.15</v>
      </c>
      <c r="J36" s="166">
        <f>ROUND(((SUM(BF138:BF797))*I36),2)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43</v>
      </c>
      <c r="F37" s="166">
        <f>ROUND((SUM(BG138:BG797)),2)</f>
        <v>0</v>
      </c>
      <c r="G37" s="39"/>
      <c r="H37" s="39"/>
      <c r="I37" s="167">
        <v>0.21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44</v>
      </c>
      <c r="F38" s="166">
        <f>ROUND((SUM(BH138:BH797)),2)</f>
        <v>0</v>
      </c>
      <c r="G38" s="39"/>
      <c r="H38" s="39"/>
      <c r="I38" s="167">
        <v>0.15</v>
      </c>
      <c r="J38" s="166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45</v>
      </c>
      <c r="F39" s="166">
        <f>ROUND((SUM(BI138:BI797)),2)</f>
        <v>0</v>
      </c>
      <c r="G39" s="39"/>
      <c r="H39" s="39"/>
      <c r="I39" s="167">
        <v>0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8"/>
      <c r="D41" s="169" t="s">
        <v>46</v>
      </c>
      <c r="E41" s="170"/>
      <c r="F41" s="170"/>
      <c r="G41" s="171" t="s">
        <v>47</v>
      </c>
      <c r="H41" s="172" t="s">
        <v>48</v>
      </c>
      <c r="I41" s="170"/>
      <c r="J41" s="173">
        <f>SUM(J32:J39)</f>
        <v>0</v>
      </c>
      <c r="K41" s="174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6" t="str">
        <f>E7</f>
        <v>KD Crystal - rekonstrukce vstupu a sociálních zařízení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 hidden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9"/>
      <c r="B87" s="40"/>
      <c r="C87" s="41"/>
      <c r="D87" s="41"/>
      <c r="E87" s="186" t="s">
        <v>131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 hidden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 hidden="1">
      <c r="A89" s="39"/>
      <c r="B89" s="40"/>
      <c r="C89" s="41"/>
      <c r="D89" s="41"/>
      <c r="E89" s="77" t="str">
        <f>E11</f>
        <v>SO 01.1 - Architektonicko-stavební část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 hidden="1">
      <c r="A91" s="39"/>
      <c r="B91" s="40"/>
      <c r="C91" s="33" t="s">
        <v>20</v>
      </c>
      <c r="D91" s="41"/>
      <c r="E91" s="41"/>
      <c r="F91" s="28" t="str">
        <f>F14</f>
        <v>Česká Lípa</v>
      </c>
      <c r="G91" s="41"/>
      <c r="H91" s="41"/>
      <c r="I91" s="33" t="s">
        <v>22</v>
      </c>
      <c r="J91" s="80" t="str">
        <f>IF(J14="","",J14)</f>
        <v>3. 6. 2021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 hidden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 hidden="1">
      <c r="A93" s="39"/>
      <c r="B93" s="40"/>
      <c r="C93" s="33" t="s">
        <v>24</v>
      </c>
      <c r="D93" s="41"/>
      <c r="E93" s="41"/>
      <c r="F93" s="28" t="str">
        <f>E17</f>
        <v>Město Česká Lípa, nám.T.G.Masaryka 1/1, 470 01</v>
      </c>
      <c r="G93" s="41"/>
      <c r="H93" s="41"/>
      <c r="I93" s="33" t="s">
        <v>30</v>
      </c>
      <c r="J93" s="37" t="str">
        <f>E23</f>
        <v>ATAKARCHITEKTI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 hidden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PROPOS Liberec s.r.o.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 hidden="1">
      <c r="A96" s="39"/>
      <c r="B96" s="40"/>
      <c r="C96" s="187" t="s">
        <v>135</v>
      </c>
      <c r="D96" s="188"/>
      <c r="E96" s="188"/>
      <c r="F96" s="188"/>
      <c r="G96" s="188"/>
      <c r="H96" s="188"/>
      <c r="I96" s="188"/>
      <c r="J96" s="189" t="s">
        <v>136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 hidden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 hidden="1">
      <c r="A98" s="39"/>
      <c r="B98" s="40"/>
      <c r="C98" s="190" t="s">
        <v>137</v>
      </c>
      <c r="D98" s="41"/>
      <c r="E98" s="41"/>
      <c r="F98" s="41"/>
      <c r="G98" s="41"/>
      <c r="H98" s="41"/>
      <c r="I98" s="41"/>
      <c r="J98" s="111">
        <f>J138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 hidden="1">
      <c r="A99" s="9"/>
      <c r="B99" s="191"/>
      <c r="C99" s="192"/>
      <c r="D99" s="193" t="s">
        <v>139</v>
      </c>
      <c r="E99" s="194"/>
      <c r="F99" s="194"/>
      <c r="G99" s="194"/>
      <c r="H99" s="194"/>
      <c r="I99" s="194"/>
      <c r="J99" s="195">
        <f>J139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97"/>
      <c r="C100" s="134"/>
      <c r="D100" s="198" t="s">
        <v>140</v>
      </c>
      <c r="E100" s="199"/>
      <c r="F100" s="199"/>
      <c r="G100" s="199"/>
      <c r="H100" s="199"/>
      <c r="I100" s="199"/>
      <c r="J100" s="200">
        <f>J140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7"/>
      <c r="C101" s="134"/>
      <c r="D101" s="198" t="s">
        <v>141</v>
      </c>
      <c r="E101" s="199"/>
      <c r="F101" s="199"/>
      <c r="G101" s="199"/>
      <c r="H101" s="199"/>
      <c r="I101" s="199"/>
      <c r="J101" s="200">
        <f>J183</f>
        <v>0</v>
      </c>
      <c r="K101" s="134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7"/>
      <c r="C102" s="134"/>
      <c r="D102" s="198" t="s">
        <v>142</v>
      </c>
      <c r="E102" s="199"/>
      <c r="F102" s="199"/>
      <c r="G102" s="199"/>
      <c r="H102" s="199"/>
      <c r="I102" s="199"/>
      <c r="J102" s="200">
        <f>J220</f>
        <v>0</v>
      </c>
      <c r="K102" s="134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7"/>
      <c r="C103" s="134"/>
      <c r="D103" s="198" t="s">
        <v>143</v>
      </c>
      <c r="E103" s="199"/>
      <c r="F103" s="199"/>
      <c r="G103" s="199"/>
      <c r="H103" s="199"/>
      <c r="I103" s="199"/>
      <c r="J103" s="200">
        <f>J329</f>
        <v>0</v>
      </c>
      <c r="K103" s="134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7"/>
      <c r="C104" s="134"/>
      <c r="D104" s="198" t="s">
        <v>144</v>
      </c>
      <c r="E104" s="199"/>
      <c r="F104" s="199"/>
      <c r="G104" s="199"/>
      <c r="H104" s="199"/>
      <c r="I104" s="199"/>
      <c r="J104" s="200">
        <f>J454</f>
        <v>0</v>
      </c>
      <c r="K104" s="134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97"/>
      <c r="C105" s="134"/>
      <c r="D105" s="198" t="s">
        <v>145</v>
      </c>
      <c r="E105" s="199"/>
      <c r="F105" s="199"/>
      <c r="G105" s="199"/>
      <c r="H105" s="199"/>
      <c r="I105" s="199"/>
      <c r="J105" s="200">
        <f>J468</f>
        <v>0</v>
      </c>
      <c r="K105" s="134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 hidden="1">
      <c r="A106" s="9"/>
      <c r="B106" s="191"/>
      <c r="C106" s="192"/>
      <c r="D106" s="193" t="s">
        <v>146</v>
      </c>
      <c r="E106" s="194"/>
      <c r="F106" s="194"/>
      <c r="G106" s="194"/>
      <c r="H106" s="194"/>
      <c r="I106" s="194"/>
      <c r="J106" s="195">
        <f>J470</f>
        <v>0</v>
      </c>
      <c r="K106" s="192"/>
      <c r="L106" s="19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 hidden="1">
      <c r="A107" s="10"/>
      <c r="B107" s="197"/>
      <c r="C107" s="134"/>
      <c r="D107" s="198" t="s">
        <v>147</v>
      </c>
      <c r="E107" s="199"/>
      <c r="F107" s="199"/>
      <c r="G107" s="199"/>
      <c r="H107" s="199"/>
      <c r="I107" s="199"/>
      <c r="J107" s="200">
        <f>J471</f>
        <v>0</v>
      </c>
      <c r="K107" s="134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97"/>
      <c r="C108" s="134"/>
      <c r="D108" s="198" t="s">
        <v>148</v>
      </c>
      <c r="E108" s="199"/>
      <c r="F108" s="199"/>
      <c r="G108" s="199"/>
      <c r="H108" s="199"/>
      <c r="I108" s="199"/>
      <c r="J108" s="200">
        <f>J516</f>
        <v>0</v>
      </c>
      <c r="K108" s="134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97"/>
      <c r="C109" s="134"/>
      <c r="D109" s="198" t="s">
        <v>149</v>
      </c>
      <c r="E109" s="199"/>
      <c r="F109" s="199"/>
      <c r="G109" s="199"/>
      <c r="H109" s="199"/>
      <c r="I109" s="199"/>
      <c r="J109" s="200">
        <f>J534</f>
        <v>0</v>
      </c>
      <c r="K109" s="134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97"/>
      <c r="C110" s="134"/>
      <c r="D110" s="198" t="s">
        <v>150</v>
      </c>
      <c r="E110" s="199"/>
      <c r="F110" s="199"/>
      <c r="G110" s="199"/>
      <c r="H110" s="199"/>
      <c r="I110" s="199"/>
      <c r="J110" s="200">
        <f>J555</f>
        <v>0</v>
      </c>
      <c r="K110" s="134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97"/>
      <c r="C111" s="134"/>
      <c r="D111" s="198" t="s">
        <v>151</v>
      </c>
      <c r="E111" s="199"/>
      <c r="F111" s="199"/>
      <c r="G111" s="199"/>
      <c r="H111" s="199"/>
      <c r="I111" s="199"/>
      <c r="J111" s="200">
        <f>J599</f>
        <v>0</v>
      </c>
      <c r="K111" s="134"/>
      <c r="L111" s="20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97"/>
      <c r="C112" s="134"/>
      <c r="D112" s="198" t="s">
        <v>152</v>
      </c>
      <c r="E112" s="199"/>
      <c r="F112" s="199"/>
      <c r="G112" s="199"/>
      <c r="H112" s="199"/>
      <c r="I112" s="199"/>
      <c r="J112" s="200">
        <f>J641</f>
        <v>0</v>
      </c>
      <c r="K112" s="134"/>
      <c r="L112" s="20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97"/>
      <c r="C113" s="134"/>
      <c r="D113" s="198" t="s">
        <v>153</v>
      </c>
      <c r="E113" s="199"/>
      <c r="F113" s="199"/>
      <c r="G113" s="199"/>
      <c r="H113" s="199"/>
      <c r="I113" s="199"/>
      <c r="J113" s="200">
        <f>J657</f>
        <v>0</v>
      </c>
      <c r="K113" s="134"/>
      <c r="L113" s="20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 hidden="1">
      <c r="A114" s="10"/>
      <c r="B114" s="197"/>
      <c r="C114" s="134"/>
      <c r="D114" s="198" t="s">
        <v>154</v>
      </c>
      <c r="E114" s="199"/>
      <c r="F114" s="199"/>
      <c r="G114" s="199"/>
      <c r="H114" s="199"/>
      <c r="I114" s="199"/>
      <c r="J114" s="200">
        <f>J719</f>
        <v>0</v>
      </c>
      <c r="K114" s="134"/>
      <c r="L114" s="20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 hidden="1">
      <c r="A115" s="10"/>
      <c r="B115" s="197"/>
      <c r="C115" s="134"/>
      <c r="D115" s="198" t="s">
        <v>155</v>
      </c>
      <c r="E115" s="199"/>
      <c r="F115" s="199"/>
      <c r="G115" s="199"/>
      <c r="H115" s="199"/>
      <c r="I115" s="199"/>
      <c r="J115" s="200">
        <f>J727</f>
        <v>0</v>
      </c>
      <c r="K115" s="134"/>
      <c r="L115" s="20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 hidden="1">
      <c r="A116" s="10"/>
      <c r="B116" s="197"/>
      <c r="C116" s="134"/>
      <c r="D116" s="198" t="s">
        <v>156</v>
      </c>
      <c r="E116" s="199"/>
      <c r="F116" s="199"/>
      <c r="G116" s="199"/>
      <c r="H116" s="199"/>
      <c r="I116" s="199"/>
      <c r="J116" s="200">
        <f>J741</f>
        <v>0</v>
      </c>
      <c r="K116" s="134"/>
      <c r="L116" s="20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 hidden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 hidden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ht="12" hidden="1"/>
    <row r="120" ht="12" hidden="1"/>
    <row r="121" ht="12" hidden="1"/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157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186" t="str">
        <f>E7</f>
        <v>KD Crystal - rekonstrukce vstupu a sociálních zařízení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2:12" s="1" customFormat="1" ht="12" customHeight="1">
      <c r="B127" s="22"/>
      <c r="C127" s="33" t="s">
        <v>130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39"/>
      <c r="B128" s="40"/>
      <c r="C128" s="41"/>
      <c r="D128" s="41"/>
      <c r="E128" s="186" t="s">
        <v>131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132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6.5" customHeight="1">
      <c r="A130" s="39"/>
      <c r="B130" s="40"/>
      <c r="C130" s="41"/>
      <c r="D130" s="41"/>
      <c r="E130" s="77" t="str">
        <f>E11</f>
        <v>SO 01.1 - Architektonicko-stavební část</v>
      </c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20</v>
      </c>
      <c r="D132" s="41"/>
      <c r="E132" s="41"/>
      <c r="F132" s="28" t="str">
        <f>F14</f>
        <v>Česká Lípa</v>
      </c>
      <c r="G132" s="41"/>
      <c r="H132" s="41"/>
      <c r="I132" s="33" t="s">
        <v>22</v>
      </c>
      <c r="J132" s="80" t="str">
        <f>IF(J14="","",J14)</f>
        <v>3. 6. 2021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25.65" customHeight="1">
      <c r="A134" s="39"/>
      <c r="B134" s="40"/>
      <c r="C134" s="33" t="s">
        <v>24</v>
      </c>
      <c r="D134" s="41"/>
      <c r="E134" s="41"/>
      <c r="F134" s="28" t="str">
        <f>E17</f>
        <v>Město Česká Lípa, nám.T.G.Masaryka 1/1, 470 01</v>
      </c>
      <c r="G134" s="41"/>
      <c r="H134" s="41"/>
      <c r="I134" s="33" t="s">
        <v>30</v>
      </c>
      <c r="J134" s="37" t="str">
        <f>E23</f>
        <v>ATAKARCHITEKTI s.r.o.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25.65" customHeight="1">
      <c r="A135" s="39"/>
      <c r="B135" s="40"/>
      <c r="C135" s="33" t="s">
        <v>28</v>
      </c>
      <c r="D135" s="41"/>
      <c r="E135" s="41"/>
      <c r="F135" s="28" t="str">
        <f>IF(E20="","",E20)</f>
        <v>Vyplň údaj</v>
      </c>
      <c r="G135" s="41"/>
      <c r="H135" s="41"/>
      <c r="I135" s="33" t="s">
        <v>33</v>
      </c>
      <c r="J135" s="37" t="str">
        <f>E26</f>
        <v>PROPOS Liberec s.r.o.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0.3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11" customFormat="1" ht="29.25" customHeight="1">
      <c r="A137" s="202"/>
      <c r="B137" s="203"/>
      <c r="C137" s="204" t="s">
        <v>158</v>
      </c>
      <c r="D137" s="205" t="s">
        <v>61</v>
      </c>
      <c r="E137" s="205" t="s">
        <v>57</v>
      </c>
      <c r="F137" s="205" t="s">
        <v>58</v>
      </c>
      <c r="G137" s="205" t="s">
        <v>159</v>
      </c>
      <c r="H137" s="205" t="s">
        <v>160</v>
      </c>
      <c r="I137" s="205" t="s">
        <v>161</v>
      </c>
      <c r="J137" s="205" t="s">
        <v>136</v>
      </c>
      <c r="K137" s="206" t="s">
        <v>162</v>
      </c>
      <c r="L137" s="207"/>
      <c r="M137" s="101" t="s">
        <v>1</v>
      </c>
      <c r="N137" s="102" t="s">
        <v>40</v>
      </c>
      <c r="O137" s="102" t="s">
        <v>163</v>
      </c>
      <c r="P137" s="102" t="s">
        <v>164</v>
      </c>
      <c r="Q137" s="102" t="s">
        <v>165</v>
      </c>
      <c r="R137" s="102" t="s">
        <v>166</v>
      </c>
      <c r="S137" s="102" t="s">
        <v>167</v>
      </c>
      <c r="T137" s="103" t="s">
        <v>168</v>
      </c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</row>
    <row r="138" spans="1:63" s="2" customFormat="1" ht="22.8" customHeight="1">
      <c r="A138" s="39"/>
      <c r="B138" s="40"/>
      <c r="C138" s="108" t="s">
        <v>169</v>
      </c>
      <c r="D138" s="41"/>
      <c r="E138" s="41"/>
      <c r="F138" s="41"/>
      <c r="G138" s="41"/>
      <c r="H138" s="41"/>
      <c r="I138" s="41"/>
      <c r="J138" s="208">
        <f>BK138</f>
        <v>0</v>
      </c>
      <c r="K138" s="41"/>
      <c r="L138" s="45"/>
      <c r="M138" s="104"/>
      <c r="N138" s="209"/>
      <c r="O138" s="105"/>
      <c r="P138" s="210">
        <f>P139+P470</f>
        <v>0</v>
      </c>
      <c r="Q138" s="105"/>
      <c r="R138" s="210">
        <f>R139+R470</f>
        <v>161.5643026</v>
      </c>
      <c r="S138" s="105"/>
      <c r="T138" s="211">
        <f>T139+T470</f>
        <v>247.20615960000006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75</v>
      </c>
      <c r="AU138" s="18" t="s">
        <v>138</v>
      </c>
      <c r="BK138" s="212">
        <f>BK139+BK470</f>
        <v>0</v>
      </c>
    </row>
    <row r="139" spans="1:63" s="12" customFormat="1" ht="25.9" customHeight="1">
      <c r="A139" s="12"/>
      <c r="B139" s="213"/>
      <c r="C139" s="214"/>
      <c r="D139" s="215" t="s">
        <v>75</v>
      </c>
      <c r="E139" s="216" t="s">
        <v>170</v>
      </c>
      <c r="F139" s="216" t="s">
        <v>171</v>
      </c>
      <c r="G139" s="214"/>
      <c r="H139" s="214"/>
      <c r="I139" s="217"/>
      <c r="J139" s="218">
        <f>BK139</f>
        <v>0</v>
      </c>
      <c r="K139" s="214"/>
      <c r="L139" s="219"/>
      <c r="M139" s="220"/>
      <c r="N139" s="221"/>
      <c r="O139" s="221"/>
      <c r="P139" s="222">
        <f>P140+P183+P220+P329+P454+P468</f>
        <v>0</v>
      </c>
      <c r="Q139" s="221"/>
      <c r="R139" s="222">
        <f>R140+R183+R220+R329+R454+R468</f>
        <v>151.97293575</v>
      </c>
      <c r="S139" s="221"/>
      <c r="T139" s="223">
        <f>T140+T183+T220+T329+T454+T468</f>
        <v>239.78498800000006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4" t="s">
        <v>83</v>
      </c>
      <c r="AT139" s="225" t="s">
        <v>75</v>
      </c>
      <c r="AU139" s="225" t="s">
        <v>76</v>
      </c>
      <c r="AY139" s="224" t="s">
        <v>172</v>
      </c>
      <c r="BK139" s="226">
        <f>BK140+BK183+BK220+BK329+BK454+BK468</f>
        <v>0</v>
      </c>
    </row>
    <row r="140" spans="1:63" s="12" customFormat="1" ht="22.8" customHeight="1">
      <c r="A140" s="12"/>
      <c r="B140" s="213"/>
      <c r="C140" s="214"/>
      <c r="D140" s="215" t="s">
        <v>75</v>
      </c>
      <c r="E140" s="227" t="s">
        <v>83</v>
      </c>
      <c r="F140" s="227" t="s">
        <v>173</v>
      </c>
      <c r="G140" s="214"/>
      <c r="H140" s="214"/>
      <c r="I140" s="217"/>
      <c r="J140" s="228">
        <f>BK140</f>
        <v>0</v>
      </c>
      <c r="K140" s="214"/>
      <c r="L140" s="219"/>
      <c r="M140" s="220"/>
      <c r="N140" s="221"/>
      <c r="O140" s="221"/>
      <c r="P140" s="222">
        <f>SUM(P141:P182)</f>
        <v>0</v>
      </c>
      <c r="Q140" s="221"/>
      <c r="R140" s="222">
        <f>SUM(R141:R182)</f>
        <v>0</v>
      </c>
      <c r="S140" s="221"/>
      <c r="T140" s="223">
        <f>SUM(T141:T182)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4" t="s">
        <v>83</v>
      </c>
      <c r="AT140" s="225" t="s">
        <v>75</v>
      </c>
      <c r="AU140" s="225" t="s">
        <v>83</v>
      </c>
      <c r="AY140" s="224" t="s">
        <v>172</v>
      </c>
      <c r="BK140" s="226">
        <f>SUM(BK141:BK182)</f>
        <v>0</v>
      </c>
    </row>
    <row r="141" spans="1:65" s="2" customFormat="1" ht="16.5" customHeight="1">
      <c r="A141" s="39"/>
      <c r="B141" s="40"/>
      <c r="C141" s="229" t="s">
        <v>83</v>
      </c>
      <c r="D141" s="229" t="s">
        <v>174</v>
      </c>
      <c r="E141" s="230" t="s">
        <v>175</v>
      </c>
      <c r="F141" s="231" t="s">
        <v>176</v>
      </c>
      <c r="G141" s="232" t="s">
        <v>177</v>
      </c>
      <c r="H141" s="233">
        <v>23.648</v>
      </c>
      <c r="I141" s="234"/>
      <c r="J141" s="235">
        <f>ROUND(I141*H141,2)</f>
        <v>0</v>
      </c>
      <c r="K141" s="231" t="s">
        <v>178</v>
      </c>
      <c r="L141" s="45"/>
      <c r="M141" s="236" t="s">
        <v>1</v>
      </c>
      <c r="N141" s="237" t="s">
        <v>41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179</v>
      </c>
      <c r="AT141" s="240" t="s">
        <v>174</v>
      </c>
      <c r="AU141" s="240" t="s">
        <v>86</v>
      </c>
      <c r="AY141" s="18" t="s">
        <v>172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83</v>
      </c>
      <c r="BK141" s="241">
        <f>ROUND(I141*H141,2)</f>
        <v>0</v>
      </c>
      <c r="BL141" s="18" t="s">
        <v>179</v>
      </c>
      <c r="BM141" s="240" t="s">
        <v>180</v>
      </c>
    </row>
    <row r="142" spans="1:51" s="13" customFormat="1" ht="12">
      <c r="A142" s="13"/>
      <c r="B142" s="242"/>
      <c r="C142" s="243"/>
      <c r="D142" s="244" t="s">
        <v>181</v>
      </c>
      <c r="E142" s="245" t="s">
        <v>1</v>
      </c>
      <c r="F142" s="246" t="s">
        <v>182</v>
      </c>
      <c r="G142" s="243"/>
      <c r="H142" s="245" t="s">
        <v>1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2" t="s">
        <v>181</v>
      </c>
      <c r="AU142" s="252" t="s">
        <v>86</v>
      </c>
      <c r="AV142" s="13" t="s">
        <v>83</v>
      </c>
      <c r="AW142" s="13" t="s">
        <v>32</v>
      </c>
      <c r="AX142" s="13" t="s">
        <v>76</v>
      </c>
      <c r="AY142" s="252" t="s">
        <v>172</v>
      </c>
    </row>
    <row r="143" spans="1:51" s="13" customFormat="1" ht="12">
      <c r="A143" s="13"/>
      <c r="B143" s="242"/>
      <c r="C143" s="243"/>
      <c r="D143" s="244" t="s">
        <v>181</v>
      </c>
      <c r="E143" s="245" t="s">
        <v>1</v>
      </c>
      <c r="F143" s="246" t="s">
        <v>183</v>
      </c>
      <c r="G143" s="243"/>
      <c r="H143" s="245" t="s">
        <v>1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2" t="s">
        <v>181</v>
      </c>
      <c r="AU143" s="252" t="s">
        <v>86</v>
      </c>
      <c r="AV143" s="13" t="s">
        <v>83</v>
      </c>
      <c r="AW143" s="13" t="s">
        <v>32</v>
      </c>
      <c r="AX143" s="13" t="s">
        <v>76</v>
      </c>
      <c r="AY143" s="252" t="s">
        <v>172</v>
      </c>
    </row>
    <row r="144" spans="1:51" s="14" customFormat="1" ht="12">
      <c r="A144" s="14"/>
      <c r="B144" s="253"/>
      <c r="C144" s="254"/>
      <c r="D144" s="244" t="s">
        <v>181</v>
      </c>
      <c r="E144" s="255" t="s">
        <v>1</v>
      </c>
      <c r="F144" s="256" t="s">
        <v>184</v>
      </c>
      <c r="G144" s="254"/>
      <c r="H144" s="257">
        <v>11.072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3" t="s">
        <v>181</v>
      </c>
      <c r="AU144" s="263" t="s">
        <v>86</v>
      </c>
      <c r="AV144" s="14" t="s">
        <v>86</v>
      </c>
      <c r="AW144" s="14" t="s">
        <v>32</v>
      </c>
      <c r="AX144" s="14" t="s">
        <v>76</v>
      </c>
      <c r="AY144" s="263" t="s">
        <v>172</v>
      </c>
    </row>
    <row r="145" spans="1:51" s="13" customFormat="1" ht="12">
      <c r="A145" s="13"/>
      <c r="B145" s="242"/>
      <c r="C145" s="243"/>
      <c r="D145" s="244" t="s">
        <v>181</v>
      </c>
      <c r="E145" s="245" t="s">
        <v>1</v>
      </c>
      <c r="F145" s="246" t="s">
        <v>185</v>
      </c>
      <c r="G145" s="243"/>
      <c r="H145" s="245" t="s">
        <v>1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2" t="s">
        <v>181</v>
      </c>
      <c r="AU145" s="252" t="s">
        <v>86</v>
      </c>
      <c r="AV145" s="13" t="s">
        <v>83</v>
      </c>
      <c r="AW145" s="13" t="s">
        <v>32</v>
      </c>
      <c r="AX145" s="13" t="s">
        <v>76</v>
      </c>
      <c r="AY145" s="252" t="s">
        <v>172</v>
      </c>
    </row>
    <row r="146" spans="1:51" s="14" customFormat="1" ht="12">
      <c r="A146" s="14"/>
      <c r="B146" s="253"/>
      <c r="C146" s="254"/>
      <c r="D146" s="244" t="s">
        <v>181</v>
      </c>
      <c r="E146" s="255" t="s">
        <v>1</v>
      </c>
      <c r="F146" s="256" t="s">
        <v>186</v>
      </c>
      <c r="G146" s="254"/>
      <c r="H146" s="257">
        <v>12.576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3" t="s">
        <v>181</v>
      </c>
      <c r="AU146" s="263" t="s">
        <v>86</v>
      </c>
      <c r="AV146" s="14" t="s">
        <v>86</v>
      </c>
      <c r="AW146" s="14" t="s">
        <v>32</v>
      </c>
      <c r="AX146" s="14" t="s">
        <v>76</v>
      </c>
      <c r="AY146" s="263" t="s">
        <v>172</v>
      </c>
    </row>
    <row r="147" spans="1:51" s="15" customFormat="1" ht="12">
      <c r="A147" s="15"/>
      <c r="B147" s="264"/>
      <c r="C147" s="265"/>
      <c r="D147" s="244" t="s">
        <v>181</v>
      </c>
      <c r="E147" s="266" t="s">
        <v>124</v>
      </c>
      <c r="F147" s="267" t="s">
        <v>187</v>
      </c>
      <c r="G147" s="265"/>
      <c r="H147" s="268">
        <v>23.648</v>
      </c>
      <c r="I147" s="269"/>
      <c r="J147" s="265"/>
      <c r="K147" s="265"/>
      <c r="L147" s="270"/>
      <c r="M147" s="271"/>
      <c r="N147" s="272"/>
      <c r="O147" s="272"/>
      <c r="P147" s="272"/>
      <c r="Q147" s="272"/>
      <c r="R147" s="272"/>
      <c r="S147" s="272"/>
      <c r="T147" s="27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4" t="s">
        <v>181</v>
      </c>
      <c r="AU147" s="274" t="s">
        <v>86</v>
      </c>
      <c r="AV147" s="15" t="s">
        <v>97</v>
      </c>
      <c r="AW147" s="15" t="s">
        <v>32</v>
      </c>
      <c r="AX147" s="15" t="s">
        <v>76</v>
      </c>
      <c r="AY147" s="274" t="s">
        <v>172</v>
      </c>
    </row>
    <row r="148" spans="1:51" s="16" customFormat="1" ht="12">
      <c r="A148" s="16"/>
      <c r="B148" s="275"/>
      <c r="C148" s="276"/>
      <c r="D148" s="244" t="s">
        <v>181</v>
      </c>
      <c r="E148" s="277" t="s">
        <v>1</v>
      </c>
      <c r="F148" s="278" t="s">
        <v>188</v>
      </c>
      <c r="G148" s="276"/>
      <c r="H148" s="279">
        <v>23.648</v>
      </c>
      <c r="I148" s="280"/>
      <c r="J148" s="276"/>
      <c r="K148" s="276"/>
      <c r="L148" s="281"/>
      <c r="M148" s="282"/>
      <c r="N148" s="283"/>
      <c r="O148" s="283"/>
      <c r="P148" s="283"/>
      <c r="Q148" s="283"/>
      <c r="R148" s="283"/>
      <c r="S148" s="283"/>
      <c r="T148" s="284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85" t="s">
        <v>181</v>
      </c>
      <c r="AU148" s="285" t="s">
        <v>86</v>
      </c>
      <c r="AV148" s="16" t="s">
        <v>179</v>
      </c>
      <c r="AW148" s="16" t="s">
        <v>32</v>
      </c>
      <c r="AX148" s="16" t="s">
        <v>83</v>
      </c>
      <c r="AY148" s="285" t="s">
        <v>172</v>
      </c>
    </row>
    <row r="149" spans="1:65" s="2" customFormat="1" ht="21.75" customHeight="1">
      <c r="A149" s="39"/>
      <c r="B149" s="40"/>
      <c r="C149" s="229" t="s">
        <v>86</v>
      </c>
      <c r="D149" s="229" t="s">
        <v>174</v>
      </c>
      <c r="E149" s="230" t="s">
        <v>189</v>
      </c>
      <c r="F149" s="231" t="s">
        <v>190</v>
      </c>
      <c r="G149" s="232" t="s">
        <v>177</v>
      </c>
      <c r="H149" s="233">
        <v>6</v>
      </c>
      <c r="I149" s="234"/>
      <c r="J149" s="235">
        <f>ROUND(I149*H149,2)</f>
        <v>0</v>
      </c>
      <c r="K149" s="231" t="s">
        <v>1</v>
      </c>
      <c r="L149" s="45"/>
      <c r="M149" s="236" t="s">
        <v>1</v>
      </c>
      <c r="N149" s="237" t="s">
        <v>41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179</v>
      </c>
      <c r="AT149" s="240" t="s">
        <v>174</v>
      </c>
      <c r="AU149" s="240" t="s">
        <v>86</v>
      </c>
      <c r="AY149" s="18" t="s">
        <v>172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83</v>
      </c>
      <c r="BK149" s="241">
        <f>ROUND(I149*H149,2)</f>
        <v>0</v>
      </c>
      <c r="BL149" s="18" t="s">
        <v>179</v>
      </c>
      <c r="BM149" s="240" t="s">
        <v>191</v>
      </c>
    </row>
    <row r="150" spans="1:47" s="2" customFormat="1" ht="12">
      <c r="A150" s="39"/>
      <c r="B150" s="40"/>
      <c r="C150" s="41"/>
      <c r="D150" s="244" t="s">
        <v>192</v>
      </c>
      <c r="E150" s="41"/>
      <c r="F150" s="286" t="s">
        <v>193</v>
      </c>
      <c r="G150" s="41"/>
      <c r="H150" s="41"/>
      <c r="I150" s="287"/>
      <c r="J150" s="41"/>
      <c r="K150" s="41"/>
      <c r="L150" s="45"/>
      <c r="M150" s="288"/>
      <c r="N150" s="289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192</v>
      </c>
      <c r="AU150" s="18" t="s">
        <v>86</v>
      </c>
    </row>
    <row r="151" spans="1:51" s="13" customFormat="1" ht="12">
      <c r="A151" s="13"/>
      <c r="B151" s="242"/>
      <c r="C151" s="243"/>
      <c r="D151" s="244" t="s">
        <v>181</v>
      </c>
      <c r="E151" s="245" t="s">
        <v>1</v>
      </c>
      <c r="F151" s="246" t="s">
        <v>194</v>
      </c>
      <c r="G151" s="243"/>
      <c r="H151" s="245" t="s">
        <v>1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2" t="s">
        <v>181</v>
      </c>
      <c r="AU151" s="252" t="s">
        <v>86</v>
      </c>
      <c r="AV151" s="13" t="s">
        <v>83</v>
      </c>
      <c r="AW151" s="13" t="s">
        <v>32</v>
      </c>
      <c r="AX151" s="13" t="s">
        <v>76</v>
      </c>
      <c r="AY151" s="252" t="s">
        <v>172</v>
      </c>
    </row>
    <row r="152" spans="1:51" s="14" customFormat="1" ht="12">
      <c r="A152" s="14"/>
      <c r="B152" s="253"/>
      <c r="C152" s="254"/>
      <c r="D152" s="244" t="s">
        <v>181</v>
      </c>
      <c r="E152" s="255" t="s">
        <v>1</v>
      </c>
      <c r="F152" s="256" t="s">
        <v>195</v>
      </c>
      <c r="G152" s="254"/>
      <c r="H152" s="257">
        <v>6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3" t="s">
        <v>181</v>
      </c>
      <c r="AU152" s="263" t="s">
        <v>86</v>
      </c>
      <c r="AV152" s="14" t="s">
        <v>86</v>
      </c>
      <c r="AW152" s="14" t="s">
        <v>32</v>
      </c>
      <c r="AX152" s="14" t="s">
        <v>83</v>
      </c>
      <c r="AY152" s="263" t="s">
        <v>172</v>
      </c>
    </row>
    <row r="153" spans="1:65" s="2" customFormat="1" ht="21.75" customHeight="1">
      <c r="A153" s="39"/>
      <c r="B153" s="40"/>
      <c r="C153" s="229" t="s">
        <v>97</v>
      </c>
      <c r="D153" s="229" t="s">
        <v>174</v>
      </c>
      <c r="E153" s="230" t="s">
        <v>196</v>
      </c>
      <c r="F153" s="231" t="s">
        <v>197</v>
      </c>
      <c r="G153" s="232" t="s">
        <v>177</v>
      </c>
      <c r="H153" s="233">
        <v>0.958</v>
      </c>
      <c r="I153" s="234"/>
      <c r="J153" s="235">
        <f>ROUND(I153*H153,2)</f>
        <v>0</v>
      </c>
      <c r="K153" s="231" t="s">
        <v>178</v>
      </c>
      <c r="L153" s="45"/>
      <c r="M153" s="236" t="s">
        <v>1</v>
      </c>
      <c r="N153" s="237" t="s">
        <v>41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179</v>
      </c>
      <c r="AT153" s="240" t="s">
        <v>174</v>
      </c>
      <c r="AU153" s="240" t="s">
        <v>86</v>
      </c>
      <c r="AY153" s="18" t="s">
        <v>172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83</v>
      </c>
      <c r="BK153" s="241">
        <f>ROUND(I153*H153,2)</f>
        <v>0</v>
      </c>
      <c r="BL153" s="18" t="s">
        <v>179</v>
      </c>
      <c r="BM153" s="240" t="s">
        <v>198</v>
      </c>
    </row>
    <row r="154" spans="1:51" s="13" customFormat="1" ht="12">
      <c r="A154" s="13"/>
      <c r="B154" s="242"/>
      <c r="C154" s="243"/>
      <c r="D154" s="244" t="s">
        <v>181</v>
      </c>
      <c r="E154" s="245" t="s">
        <v>1</v>
      </c>
      <c r="F154" s="246" t="s">
        <v>199</v>
      </c>
      <c r="G154" s="243"/>
      <c r="H154" s="245" t="s">
        <v>1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2" t="s">
        <v>181</v>
      </c>
      <c r="AU154" s="252" t="s">
        <v>86</v>
      </c>
      <c r="AV154" s="13" t="s">
        <v>83</v>
      </c>
      <c r="AW154" s="13" t="s">
        <v>32</v>
      </c>
      <c r="AX154" s="13" t="s">
        <v>76</v>
      </c>
      <c r="AY154" s="252" t="s">
        <v>172</v>
      </c>
    </row>
    <row r="155" spans="1:51" s="14" customFormat="1" ht="12">
      <c r="A155" s="14"/>
      <c r="B155" s="253"/>
      <c r="C155" s="254"/>
      <c r="D155" s="244" t="s">
        <v>181</v>
      </c>
      <c r="E155" s="255" t="s">
        <v>1</v>
      </c>
      <c r="F155" s="256" t="s">
        <v>200</v>
      </c>
      <c r="G155" s="254"/>
      <c r="H155" s="257">
        <v>0.958</v>
      </c>
      <c r="I155" s="258"/>
      <c r="J155" s="254"/>
      <c r="K155" s="254"/>
      <c r="L155" s="259"/>
      <c r="M155" s="260"/>
      <c r="N155" s="261"/>
      <c r="O155" s="261"/>
      <c r="P155" s="261"/>
      <c r="Q155" s="261"/>
      <c r="R155" s="261"/>
      <c r="S155" s="261"/>
      <c r="T155" s="26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3" t="s">
        <v>181</v>
      </c>
      <c r="AU155" s="263" t="s">
        <v>86</v>
      </c>
      <c r="AV155" s="14" t="s">
        <v>86</v>
      </c>
      <c r="AW155" s="14" t="s">
        <v>32</v>
      </c>
      <c r="AX155" s="14" t="s">
        <v>83</v>
      </c>
      <c r="AY155" s="263" t="s">
        <v>172</v>
      </c>
    </row>
    <row r="156" spans="1:65" s="2" customFormat="1" ht="12">
      <c r="A156" s="39"/>
      <c r="B156" s="40"/>
      <c r="C156" s="229" t="s">
        <v>179</v>
      </c>
      <c r="D156" s="229" t="s">
        <v>174</v>
      </c>
      <c r="E156" s="230" t="s">
        <v>201</v>
      </c>
      <c r="F156" s="231" t="s">
        <v>202</v>
      </c>
      <c r="G156" s="232" t="s">
        <v>177</v>
      </c>
      <c r="H156" s="233">
        <v>0.958</v>
      </c>
      <c r="I156" s="234"/>
      <c r="J156" s="235">
        <f>ROUND(I156*H156,2)</f>
        <v>0</v>
      </c>
      <c r="K156" s="231" t="s">
        <v>178</v>
      </c>
      <c r="L156" s="45"/>
      <c r="M156" s="236" t="s">
        <v>1</v>
      </c>
      <c r="N156" s="237" t="s">
        <v>41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179</v>
      </c>
      <c r="AT156" s="240" t="s">
        <v>174</v>
      </c>
      <c r="AU156" s="240" t="s">
        <v>86</v>
      </c>
      <c r="AY156" s="18" t="s">
        <v>172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83</v>
      </c>
      <c r="BK156" s="241">
        <f>ROUND(I156*H156,2)</f>
        <v>0</v>
      </c>
      <c r="BL156" s="18" t="s">
        <v>179</v>
      </c>
      <c r="BM156" s="240" t="s">
        <v>203</v>
      </c>
    </row>
    <row r="157" spans="1:65" s="2" customFormat="1" ht="16.5" customHeight="1">
      <c r="A157" s="39"/>
      <c r="B157" s="40"/>
      <c r="C157" s="229" t="s">
        <v>204</v>
      </c>
      <c r="D157" s="229" t="s">
        <v>174</v>
      </c>
      <c r="E157" s="230" t="s">
        <v>205</v>
      </c>
      <c r="F157" s="231" t="s">
        <v>206</v>
      </c>
      <c r="G157" s="232" t="s">
        <v>177</v>
      </c>
      <c r="H157" s="233">
        <v>0.958</v>
      </c>
      <c r="I157" s="234"/>
      <c r="J157" s="235">
        <f>ROUND(I157*H157,2)</f>
        <v>0</v>
      </c>
      <c r="K157" s="231" t="s">
        <v>178</v>
      </c>
      <c r="L157" s="45"/>
      <c r="M157" s="236" t="s">
        <v>1</v>
      </c>
      <c r="N157" s="237" t="s">
        <v>41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179</v>
      </c>
      <c r="AT157" s="240" t="s">
        <v>174</v>
      </c>
      <c r="AU157" s="240" t="s">
        <v>86</v>
      </c>
      <c r="AY157" s="18" t="s">
        <v>172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83</v>
      </c>
      <c r="BK157" s="241">
        <f>ROUND(I157*H157,2)</f>
        <v>0</v>
      </c>
      <c r="BL157" s="18" t="s">
        <v>179</v>
      </c>
      <c r="BM157" s="240" t="s">
        <v>207</v>
      </c>
    </row>
    <row r="158" spans="1:65" s="2" customFormat="1" ht="12">
      <c r="A158" s="39"/>
      <c r="B158" s="40"/>
      <c r="C158" s="229" t="s">
        <v>208</v>
      </c>
      <c r="D158" s="229" t="s">
        <v>174</v>
      </c>
      <c r="E158" s="230" t="s">
        <v>209</v>
      </c>
      <c r="F158" s="231" t="s">
        <v>210</v>
      </c>
      <c r="G158" s="232" t="s">
        <v>177</v>
      </c>
      <c r="H158" s="233">
        <v>0.958</v>
      </c>
      <c r="I158" s="234"/>
      <c r="J158" s="235">
        <f>ROUND(I158*H158,2)</f>
        <v>0</v>
      </c>
      <c r="K158" s="231" t="s">
        <v>1</v>
      </c>
      <c r="L158" s="45"/>
      <c r="M158" s="236" t="s">
        <v>1</v>
      </c>
      <c r="N158" s="237" t="s">
        <v>41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179</v>
      </c>
      <c r="AT158" s="240" t="s">
        <v>174</v>
      </c>
      <c r="AU158" s="240" t="s">
        <v>86</v>
      </c>
      <c r="AY158" s="18" t="s">
        <v>172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83</v>
      </c>
      <c r="BK158" s="241">
        <f>ROUND(I158*H158,2)</f>
        <v>0</v>
      </c>
      <c r="BL158" s="18" t="s">
        <v>179</v>
      </c>
      <c r="BM158" s="240" t="s">
        <v>211</v>
      </c>
    </row>
    <row r="159" spans="1:65" s="2" customFormat="1" ht="16.5" customHeight="1">
      <c r="A159" s="39"/>
      <c r="B159" s="40"/>
      <c r="C159" s="229" t="s">
        <v>212</v>
      </c>
      <c r="D159" s="229" t="s">
        <v>174</v>
      </c>
      <c r="E159" s="230" t="s">
        <v>213</v>
      </c>
      <c r="F159" s="231" t="s">
        <v>214</v>
      </c>
      <c r="G159" s="232" t="s">
        <v>177</v>
      </c>
      <c r="H159" s="233">
        <v>0.958</v>
      </c>
      <c r="I159" s="234"/>
      <c r="J159" s="235">
        <f>ROUND(I159*H159,2)</f>
        <v>0</v>
      </c>
      <c r="K159" s="231" t="s">
        <v>178</v>
      </c>
      <c r="L159" s="45"/>
      <c r="M159" s="236" t="s">
        <v>1</v>
      </c>
      <c r="N159" s="237" t="s">
        <v>41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179</v>
      </c>
      <c r="AT159" s="240" t="s">
        <v>174</v>
      </c>
      <c r="AU159" s="240" t="s">
        <v>86</v>
      </c>
      <c r="AY159" s="18" t="s">
        <v>172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83</v>
      </c>
      <c r="BK159" s="241">
        <f>ROUND(I159*H159,2)</f>
        <v>0</v>
      </c>
      <c r="BL159" s="18" t="s">
        <v>179</v>
      </c>
      <c r="BM159" s="240" t="s">
        <v>215</v>
      </c>
    </row>
    <row r="160" spans="1:65" s="2" customFormat="1" ht="16.5" customHeight="1">
      <c r="A160" s="39"/>
      <c r="B160" s="40"/>
      <c r="C160" s="229" t="s">
        <v>216</v>
      </c>
      <c r="D160" s="229" t="s">
        <v>174</v>
      </c>
      <c r="E160" s="230" t="s">
        <v>217</v>
      </c>
      <c r="F160" s="231" t="s">
        <v>218</v>
      </c>
      <c r="G160" s="232" t="s">
        <v>177</v>
      </c>
      <c r="H160" s="233">
        <v>22.69</v>
      </c>
      <c r="I160" s="234"/>
      <c r="J160" s="235">
        <f>ROUND(I160*H160,2)</f>
        <v>0</v>
      </c>
      <c r="K160" s="231" t="s">
        <v>178</v>
      </c>
      <c r="L160" s="45"/>
      <c r="M160" s="236" t="s">
        <v>1</v>
      </c>
      <c r="N160" s="237" t="s">
        <v>41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179</v>
      </c>
      <c r="AT160" s="240" t="s">
        <v>174</v>
      </c>
      <c r="AU160" s="240" t="s">
        <v>86</v>
      </c>
      <c r="AY160" s="18" t="s">
        <v>172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83</v>
      </c>
      <c r="BK160" s="241">
        <f>ROUND(I160*H160,2)</f>
        <v>0</v>
      </c>
      <c r="BL160" s="18" t="s">
        <v>179</v>
      </c>
      <c r="BM160" s="240" t="s">
        <v>219</v>
      </c>
    </row>
    <row r="161" spans="1:51" s="13" customFormat="1" ht="12">
      <c r="A161" s="13"/>
      <c r="B161" s="242"/>
      <c r="C161" s="243"/>
      <c r="D161" s="244" t="s">
        <v>181</v>
      </c>
      <c r="E161" s="245" t="s">
        <v>1</v>
      </c>
      <c r="F161" s="246" t="s">
        <v>220</v>
      </c>
      <c r="G161" s="243"/>
      <c r="H161" s="245" t="s">
        <v>1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2" t="s">
        <v>181</v>
      </c>
      <c r="AU161" s="252" t="s">
        <v>86</v>
      </c>
      <c r="AV161" s="13" t="s">
        <v>83</v>
      </c>
      <c r="AW161" s="13" t="s">
        <v>32</v>
      </c>
      <c r="AX161" s="13" t="s">
        <v>76</v>
      </c>
      <c r="AY161" s="252" t="s">
        <v>172</v>
      </c>
    </row>
    <row r="162" spans="1:51" s="14" customFormat="1" ht="12">
      <c r="A162" s="14"/>
      <c r="B162" s="253"/>
      <c r="C162" s="254"/>
      <c r="D162" s="244" t="s">
        <v>181</v>
      </c>
      <c r="E162" s="255" t="s">
        <v>1</v>
      </c>
      <c r="F162" s="256" t="s">
        <v>124</v>
      </c>
      <c r="G162" s="254"/>
      <c r="H162" s="257">
        <v>23.648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3" t="s">
        <v>181</v>
      </c>
      <c r="AU162" s="263" t="s">
        <v>86</v>
      </c>
      <c r="AV162" s="14" t="s">
        <v>86</v>
      </c>
      <c r="AW162" s="14" t="s">
        <v>32</v>
      </c>
      <c r="AX162" s="14" t="s">
        <v>76</v>
      </c>
      <c r="AY162" s="263" t="s">
        <v>172</v>
      </c>
    </row>
    <row r="163" spans="1:51" s="13" customFormat="1" ht="12">
      <c r="A163" s="13"/>
      <c r="B163" s="242"/>
      <c r="C163" s="243"/>
      <c r="D163" s="244" t="s">
        <v>181</v>
      </c>
      <c r="E163" s="245" t="s">
        <v>1</v>
      </c>
      <c r="F163" s="246" t="s">
        <v>221</v>
      </c>
      <c r="G163" s="243"/>
      <c r="H163" s="245" t="s">
        <v>1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2" t="s">
        <v>181</v>
      </c>
      <c r="AU163" s="252" t="s">
        <v>86</v>
      </c>
      <c r="AV163" s="13" t="s">
        <v>83</v>
      </c>
      <c r="AW163" s="13" t="s">
        <v>32</v>
      </c>
      <c r="AX163" s="13" t="s">
        <v>76</v>
      </c>
      <c r="AY163" s="252" t="s">
        <v>172</v>
      </c>
    </row>
    <row r="164" spans="1:51" s="13" customFormat="1" ht="12">
      <c r="A164" s="13"/>
      <c r="B164" s="242"/>
      <c r="C164" s="243"/>
      <c r="D164" s="244" t="s">
        <v>181</v>
      </c>
      <c r="E164" s="245" t="s">
        <v>1</v>
      </c>
      <c r="F164" s="246" t="s">
        <v>222</v>
      </c>
      <c r="G164" s="243"/>
      <c r="H164" s="245" t="s">
        <v>1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2" t="s">
        <v>181</v>
      </c>
      <c r="AU164" s="252" t="s">
        <v>86</v>
      </c>
      <c r="AV164" s="13" t="s">
        <v>83</v>
      </c>
      <c r="AW164" s="13" t="s">
        <v>32</v>
      </c>
      <c r="AX164" s="13" t="s">
        <v>76</v>
      </c>
      <c r="AY164" s="252" t="s">
        <v>172</v>
      </c>
    </row>
    <row r="165" spans="1:51" s="13" customFormat="1" ht="12">
      <c r="A165" s="13"/>
      <c r="B165" s="242"/>
      <c r="C165" s="243"/>
      <c r="D165" s="244" t="s">
        <v>181</v>
      </c>
      <c r="E165" s="245" t="s">
        <v>1</v>
      </c>
      <c r="F165" s="246" t="s">
        <v>185</v>
      </c>
      <c r="G165" s="243"/>
      <c r="H165" s="245" t="s">
        <v>1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2" t="s">
        <v>181</v>
      </c>
      <c r="AU165" s="252" t="s">
        <v>86</v>
      </c>
      <c r="AV165" s="13" t="s">
        <v>83</v>
      </c>
      <c r="AW165" s="13" t="s">
        <v>32</v>
      </c>
      <c r="AX165" s="13" t="s">
        <v>76</v>
      </c>
      <c r="AY165" s="252" t="s">
        <v>172</v>
      </c>
    </row>
    <row r="166" spans="1:51" s="14" customFormat="1" ht="12">
      <c r="A166" s="14"/>
      <c r="B166" s="253"/>
      <c r="C166" s="254"/>
      <c r="D166" s="244" t="s">
        <v>181</v>
      </c>
      <c r="E166" s="255" t="s">
        <v>1</v>
      </c>
      <c r="F166" s="256" t="s">
        <v>223</v>
      </c>
      <c r="G166" s="254"/>
      <c r="H166" s="257">
        <v>-0.039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3" t="s">
        <v>181</v>
      </c>
      <c r="AU166" s="263" t="s">
        <v>86</v>
      </c>
      <c r="AV166" s="14" t="s">
        <v>86</v>
      </c>
      <c r="AW166" s="14" t="s">
        <v>32</v>
      </c>
      <c r="AX166" s="14" t="s">
        <v>76</v>
      </c>
      <c r="AY166" s="263" t="s">
        <v>172</v>
      </c>
    </row>
    <row r="167" spans="1:51" s="13" customFormat="1" ht="12">
      <c r="A167" s="13"/>
      <c r="B167" s="242"/>
      <c r="C167" s="243"/>
      <c r="D167" s="244" t="s">
        <v>181</v>
      </c>
      <c r="E167" s="245" t="s">
        <v>1</v>
      </c>
      <c r="F167" s="246" t="s">
        <v>224</v>
      </c>
      <c r="G167" s="243"/>
      <c r="H167" s="245" t="s">
        <v>1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2" t="s">
        <v>181</v>
      </c>
      <c r="AU167" s="252" t="s">
        <v>86</v>
      </c>
      <c r="AV167" s="13" t="s">
        <v>83</v>
      </c>
      <c r="AW167" s="13" t="s">
        <v>32</v>
      </c>
      <c r="AX167" s="13" t="s">
        <v>76</v>
      </c>
      <c r="AY167" s="252" t="s">
        <v>172</v>
      </c>
    </row>
    <row r="168" spans="1:51" s="14" customFormat="1" ht="12">
      <c r="A168" s="14"/>
      <c r="B168" s="253"/>
      <c r="C168" s="254"/>
      <c r="D168" s="244" t="s">
        <v>181</v>
      </c>
      <c r="E168" s="255" t="s">
        <v>1</v>
      </c>
      <c r="F168" s="256" t="s">
        <v>225</v>
      </c>
      <c r="G168" s="254"/>
      <c r="H168" s="257">
        <v>-0.076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3" t="s">
        <v>181</v>
      </c>
      <c r="AU168" s="263" t="s">
        <v>86</v>
      </c>
      <c r="AV168" s="14" t="s">
        <v>86</v>
      </c>
      <c r="AW168" s="14" t="s">
        <v>32</v>
      </c>
      <c r="AX168" s="14" t="s">
        <v>76</v>
      </c>
      <c r="AY168" s="263" t="s">
        <v>172</v>
      </c>
    </row>
    <row r="169" spans="1:51" s="13" customFormat="1" ht="12">
      <c r="A169" s="13"/>
      <c r="B169" s="242"/>
      <c r="C169" s="243"/>
      <c r="D169" s="244" t="s">
        <v>181</v>
      </c>
      <c r="E169" s="245" t="s">
        <v>1</v>
      </c>
      <c r="F169" s="246" t="s">
        <v>226</v>
      </c>
      <c r="G169" s="243"/>
      <c r="H169" s="245" t="s">
        <v>1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2" t="s">
        <v>181</v>
      </c>
      <c r="AU169" s="252" t="s">
        <v>86</v>
      </c>
      <c r="AV169" s="13" t="s">
        <v>83</v>
      </c>
      <c r="AW169" s="13" t="s">
        <v>32</v>
      </c>
      <c r="AX169" s="13" t="s">
        <v>76</v>
      </c>
      <c r="AY169" s="252" t="s">
        <v>172</v>
      </c>
    </row>
    <row r="170" spans="1:51" s="13" customFormat="1" ht="12">
      <c r="A170" s="13"/>
      <c r="B170" s="242"/>
      <c r="C170" s="243"/>
      <c r="D170" s="244" t="s">
        <v>181</v>
      </c>
      <c r="E170" s="245" t="s">
        <v>1</v>
      </c>
      <c r="F170" s="246" t="s">
        <v>185</v>
      </c>
      <c r="G170" s="243"/>
      <c r="H170" s="245" t="s">
        <v>1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2" t="s">
        <v>181</v>
      </c>
      <c r="AU170" s="252" t="s">
        <v>86</v>
      </c>
      <c r="AV170" s="13" t="s">
        <v>83</v>
      </c>
      <c r="AW170" s="13" t="s">
        <v>32</v>
      </c>
      <c r="AX170" s="13" t="s">
        <v>76</v>
      </c>
      <c r="AY170" s="252" t="s">
        <v>172</v>
      </c>
    </row>
    <row r="171" spans="1:51" s="14" customFormat="1" ht="12">
      <c r="A171" s="14"/>
      <c r="B171" s="253"/>
      <c r="C171" s="254"/>
      <c r="D171" s="244" t="s">
        <v>181</v>
      </c>
      <c r="E171" s="255" t="s">
        <v>1</v>
      </c>
      <c r="F171" s="256" t="s">
        <v>227</v>
      </c>
      <c r="G171" s="254"/>
      <c r="H171" s="257">
        <v>-0.303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3" t="s">
        <v>181</v>
      </c>
      <c r="AU171" s="263" t="s">
        <v>86</v>
      </c>
      <c r="AV171" s="14" t="s">
        <v>86</v>
      </c>
      <c r="AW171" s="14" t="s">
        <v>32</v>
      </c>
      <c r="AX171" s="14" t="s">
        <v>76</v>
      </c>
      <c r="AY171" s="263" t="s">
        <v>172</v>
      </c>
    </row>
    <row r="172" spans="1:51" s="13" customFormat="1" ht="12">
      <c r="A172" s="13"/>
      <c r="B172" s="242"/>
      <c r="C172" s="243"/>
      <c r="D172" s="244" t="s">
        <v>181</v>
      </c>
      <c r="E172" s="245" t="s">
        <v>1</v>
      </c>
      <c r="F172" s="246" t="s">
        <v>224</v>
      </c>
      <c r="G172" s="243"/>
      <c r="H172" s="245" t="s">
        <v>1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2" t="s">
        <v>181</v>
      </c>
      <c r="AU172" s="252" t="s">
        <v>86</v>
      </c>
      <c r="AV172" s="13" t="s">
        <v>83</v>
      </c>
      <c r="AW172" s="13" t="s">
        <v>32</v>
      </c>
      <c r="AX172" s="13" t="s">
        <v>76</v>
      </c>
      <c r="AY172" s="252" t="s">
        <v>172</v>
      </c>
    </row>
    <row r="173" spans="1:51" s="14" customFormat="1" ht="12">
      <c r="A173" s="14"/>
      <c r="B173" s="253"/>
      <c r="C173" s="254"/>
      <c r="D173" s="244" t="s">
        <v>181</v>
      </c>
      <c r="E173" s="255" t="s">
        <v>1</v>
      </c>
      <c r="F173" s="256" t="s">
        <v>228</v>
      </c>
      <c r="G173" s="254"/>
      <c r="H173" s="257">
        <v>-0.158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3" t="s">
        <v>181</v>
      </c>
      <c r="AU173" s="263" t="s">
        <v>86</v>
      </c>
      <c r="AV173" s="14" t="s">
        <v>86</v>
      </c>
      <c r="AW173" s="14" t="s">
        <v>32</v>
      </c>
      <c r="AX173" s="14" t="s">
        <v>76</v>
      </c>
      <c r="AY173" s="263" t="s">
        <v>172</v>
      </c>
    </row>
    <row r="174" spans="1:51" s="13" customFormat="1" ht="12">
      <c r="A174" s="13"/>
      <c r="B174" s="242"/>
      <c r="C174" s="243"/>
      <c r="D174" s="244" t="s">
        <v>181</v>
      </c>
      <c r="E174" s="245" t="s">
        <v>1</v>
      </c>
      <c r="F174" s="246" t="s">
        <v>229</v>
      </c>
      <c r="G174" s="243"/>
      <c r="H174" s="245" t="s">
        <v>1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2" t="s">
        <v>181</v>
      </c>
      <c r="AU174" s="252" t="s">
        <v>86</v>
      </c>
      <c r="AV174" s="13" t="s">
        <v>83</v>
      </c>
      <c r="AW174" s="13" t="s">
        <v>32</v>
      </c>
      <c r="AX174" s="13" t="s">
        <v>76</v>
      </c>
      <c r="AY174" s="252" t="s">
        <v>172</v>
      </c>
    </row>
    <row r="175" spans="1:51" s="13" customFormat="1" ht="12">
      <c r="A175" s="13"/>
      <c r="B175" s="242"/>
      <c r="C175" s="243"/>
      <c r="D175" s="244" t="s">
        <v>181</v>
      </c>
      <c r="E175" s="245" t="s">
        <v>1</v>
      </c>
      <c r="F175" s="246" t="s">
        <v>185</v>
      </c>
      <c r="G175" s="243"/>
      <c r="H175" s="245" t="s">
        <v>1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2" t="s">
        <v>181</v>
      </c>
      <c r="AU175" s="252" t="s">
        <v>86</v>
      </c>
      <c r="AV175" s="13" t="s">
        <v>83</v>
      </c>
      <c r="AW175" s="13" t="s">
        <v>32</v>
      </c>
      <c r="AX175" s="13" t="s">
        <v>76</v>
      </c>
      <c r="AY175" s="252" t="s">
        <v>172</v>
      </c>
    </row>
    <row r="176" spans="1:51" s="14" customFormat="1" ht="12">
      <c r="A176" s="14"/>
      <c r="B176" s="253"/>
      <c r="C176" s="254"/>
      <c r="D176" s="244" t="s">
        <v>181</v>
      </c>
      <c r="E176" s="255" t="s">
        <v>1</v>
      </c>
      <c r="F176" s="256" t="s">
        <v>230</v>
      </c>
      <c r="G176" s="254"/>
      <c r="H176" s="257">
        <v>-0.17</v>
      </c>
      <c r="I176" s="258"/>
      <c r="J176" s="254"/>
      <c r="K176" s="254"/>
      <c r="L176" s="259"/>
      <c r="M176" s="260"/>
      <c r="N176" s="261"/>
      <c r="O176" s="261"/>
      <c r="P176" s="261"/>
      <c r="Q176" s="261"/>
      <c r="R176" s="261"/>
      <c r="S176" s="261"/>
      <c r="T176" s="26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3" t="s">
        <v>181</v>
      </c>
      <c r="AU176" s="263" t="s">
        <v>86</v>
      </c>
      <c r="AV176" s="14" t="s">
        <v>86</v>
      </c>
      <c r="AW176" s="14" t="s">
        <v>32</v>
      </c>
      <c r="AX176" s="14" t="s">
        <v>76</v>
      </c>
      <c r="AY176" s="263" t="s">
        <v>172</v>
      </c>
    </row>
    <row r="177" spans="1:51" s="13" customFormat="1" ht="12">
      <c r="A177" s="13"/>
      <c r="B177" s="242"/>
      <c r="C177" s="243"/>
      <c r="D177" s="244" t="s">
        <v>181</v>
      </c>
      <c r="E177" s="245" t="s">
        <v>1</v>
      </c>
      <c r="F177" s="246" t="s">
        <v>224</v>
      </c>
      <c r="G177" s="243"/>
      <c r="H177" s="245" t="s">
        <v>1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2" t="s">
        <v>181</v>
      </c>
      <c r="AU177" s="252" t="s">
        <v>86</v>
      </c>
      <c r="AV177" s="13" t="s">
        <v>83</v>
      </c>
      <c r="AW177" s="13" t="s">
        <v>32</v>
      </c>
      <c r="AX177" s="13" t="s">
        <v>76</v>
      </c>
      <c r="AY177" s="252" t="s">
        <v>172</v>
      </c>
    </row>
    <row r="178" spans="1:51" s="14" customFormat="1" ht="12">
      <c r="A178" s="14"/>
      <c r="B178" s="253"/>
      <c r="C178" s="254"/>
      <c r="D178" s="244" t="s">
        <v>181</v>
      </c>
      <c r="E178" s="255" t="s">
        <v>1</v>
      </c>
      <c r="F178" s="256" t="s">
        <v>231</v>
      </c>
      <c r="G178" s="254"/>
      <c r="H178" s="257">
        <v>-0.212</v>
      </c>
      <c r="I178" s="258"/>
      <c r="J178" s="254"/>
      <c r="K178" s="254"/>
      <c r="L178" s="259"/>
      <c r="M178" s="260"/>
      <c r="N178" s="261"/>
      <c r="O178" s="261"/>
      <c r="P178" s="261"/>
      <c r="Q178" s="261"/>
      <c r="R178" s="261"/>
      <c r="S178" s="261"/>
      <c r="T178" s="26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3" t="s">
        <v>181</v>
      </c>
      <c r="AU178" s="263" t="s">
        <v>86</v>
      </c>
      <c r="AV178" s="14" t="s">
        <v>86</v>
      </c>
      <c r="AW178" s="14" t="s">
        <v>32</v>
      </c>
      <c r="AX178" s="14" t="s">
        <v>76</v>
      </c>
      <c r="AY178" s="263" t="s">
        <v>172</v>
      </c>
    </row>
    <row r="179" spans="1:51" s="15" customFormat="1" ht="12">
      <c r="A179" s="15"/>
      <c r="B179" s="264"/>
      <c r="C179" s="265"/>
      <c r="D179" s="244" t="s">
        <v>181</v>
      </c>
      <c r="E179" s="266" t="s">
        <v>127</v>
      </c>
      <c r="F179" s="267" t="s">
        <v>187</v>
      </c>
      <c r="G179" s="265"/>
      <c r="H179" s="268">
        <v>22.69</v>
      </c>
      <c r="I179" s="269"/>
      <c r="J179" s="265"/>
      <c r="K179" s="265"/>
      <c r="L179" s="270"/>
      <c r="M179" s="271"/>
      <c r="N179" s="272"/>
      <c r="O179" s="272"/>
      <c r="P179" s="272"/>
      <c r="Q179" s="272"/>
      <c r="R179" s="272"/>
      <c r="S179" s="272"/>
      <c r="T179" s="27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4" t="s">
        <v>181</v>
      </c>
      <c r="AU179" s="274" t="s">
        <v>86</v>
      </c>
      <c r="AV179" s="15" t="s">
        <v>97</v>
      </c>
      <c r="AW179" s="15" t="s">
        <v>32</v>
      </c>
      <c r="AX179" s="15" t="s">
        <v>76</v>
      </c>
      <c r="AY179" s="274" t="s">
        <v>172</v>
      </c>
    </row>
    <row r="180" spans="1:51" s="16" customFormat="1" ht="12">
      <c r="A180" s="16"/>
      <c r="B180" s="275"/>
      <c r="C180" s="276"/>
      <c r="D180" s="244" t="s">
        <v>181</v>
      </c>
      <c r="E180" s="277" t="s">
        <v>1</v>
      </c>
      <c r="F180" s="278" t="s">
        <v>188</v>
      </c>
      <c r="G180" s="276"/>
      <c r="H180" s="279">
        <v>22.69</v>
      </c>
      <c r="I180" s="280"/>
      <c r="J180" s="276"/>
      <c r="K180" s="276"/>
      <c r="L180" s="281"/>
      <c r="M180" s="282"/>
      <c r="N180" s="283"/>
      <c r="O180" s="283"/>
      <c r="P180" s="283"/>
      <c r="Q180" s="283"/>
      <c r="R180" s="283"/>
      <c r="S180" s="283"/>
      <c r="T180" s="284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T180" s="285" t="s">
        <v>181</v>
      </c>
      <c r="AU180" s="285" t="s">
        <v>86</v>
      </c>
      <c r="AV180" s="16" t="s">
        <v>179</v>
      </c>
      <c r="AW180" s="16" t="s">
        <v>32</v>
      </c>
      <c r="AX180" s="16" t="s">
        <v>83</v>
      </c>
      <c r="AY180" s="285" t="s">
        <v>172</v>
      </c>
    </row>
    <row r="181" spans="1:65" s="2" customFormat="1" ht="16.5" customHeight="1">
      <c r="A181" s="39"/>
      <c r="B181" s="40"/>
      <c r="C181" s="229" t="s">
        <v>232</v>
      </c>
      <c r="D181" s="229" t="s">
        <v>174</v>
      </c>
      <c r="E181" s="230" t="s">
        <v>233</v>
      </c>
      <c r="F181" s="231" t="s">
        <v>234</v>
      </c>
      <c r="G181" s="232" t="s">
        <v>177</v>
      </c>
      <c r="H181" s="233">
        <v>22.69</v>
      </c>
      <c r="I181" s="234"/>
      <c r="J181" s="235">
        <f>ROUND(I181*H181,2)</f>
        <v>0</v>
      </c>
      <c r="K181" s="231" t="s">
        <v>178</v>
      </c>
      <c r="L181" s="45"/>
      <c r="M181" s="236" t="s">
        <v>1</v>
      </c>
      <c r="N181" s="237" t="s">
        <v>41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179</v>
      </c>
      <c r="AT181" s="240" t="s">
        <v>174</v>
      </c>
      <c r="AU181" s="240" t="s">
        <v>86</v>
      </c>
      <c r="AY181" s="18" t="s">
        <v>172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83</v>
      </c>
      <c r="BK181" s="241">
        <f>ROUND(I181*H181,2)</f>
        <v>0</v>
      </c>
      <c r="BL181" s="18" t="s">
        <v>179</v>
      </c>
      <c r="BM181" s="240" t="s">
        <v>235</v>
      </c>
    </row>
    <row r="182" spans="1:51" s="14" customFormat="1" ht="12">
      <c r="A182" s="14"/>
      <c r="B182" s="253"/>
      <c r="C182" s="254"/>
      <c r="D182" s="244" t="s">
        <v>181</v>
      </c>
      <c r="E182" s="255" t="s">
        <v>1</v>
      </c>
      <c r="F182" s="256" t="s">
        <v>127</v>
      </c>
      <c r="G182" s="254"/>
      <c r="H182" s="257">
        <v>22.69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3" t="s">
        <v>181</v>
      </c>
      <c r="AU182" s="263" t="s">
        <v>86</v>
      </c>
      <c r="AV182" s="14" t="s">
        <v>86</v>
      </c>
      <c r="AW182" s="14" t="s">
        <v>32</v>
      </c>
      <c r="AX182" s="14" t="s">
        <v>83</v>
      </c>
      <c r="AY182" s="263" t="s">
        <v>172</v>
      </c>
    </row>
    <row r="183" spans="1:63" s="12" customFormat="1" ht="22.8" customHeight="1">
      <c r="A183" s="12"/>
      <c r="B183" s="213"/>
      <c r="C183" s="214"/>
      <c r="D183" s="215" t="s">
        <v>75</v>
      </c>
      <c r="E183" s="227" t="s">
        <v>97</v>
      </c>
      <c r="F183" s="227" t="s">
        <v>236</v>
      </c>
      <c r="G183" s="214"/>
      <c r="H183" s="214"/>
      <c r="I183" s="217"/>
      <c r="J183" s="228">
        <f>BK183</f>
        <v>0</v>
      </c>
      <c r="K183" s="214"/>
      <c r="L183" s="219"/>
      <c r="M183" s="220"/>
      <c r="N183" s="221"/>
      <c r="O183" s="221"/>
      <c r="P183" s="222">
        <f>SUM(P184:P219)</f>
        <v>0</v>
      </c>
      <c r="Q183" s="221"/>
      <c r="R183" s="222">
        <f>SUM(R184:R219)</f>
        <v>19.71972538</v>
      </c>
      <c r="S183" s="221"/>
      <c r="T183" s="223">
        <f>SUM(T184:T219)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4" t="s">
        <v>83</v>
      </c>
      <c r="AT183" s="225" t="s">
        <v>75</v>
      </c>
      <c r="AU183" s="225" t="s">
        <v>83</v>
      </c>
      <c r="AY183" s="224" t="s">
        <v>172</v>
      </c>
      <c r="BK183" s="226">
        <f>SUM(BK184:BK219)</f>
        <v>0</v>
      </c>
    </row>
    <row r="184" spans="1:65" s="2" customFormat="1" ht="16.5" customHeight="1">
      <c r="A184" s="39"/>
      <c r="B184" s="40"/>
      <c r="C184" s="229" t="s">
        <v>237</v>
      </c>
      <c r="D184" s="229" t="s">
        <v>174</v>
      </c>
      <c r="E184" s="230" t="s">
        <v>238</v>
      </c>
      <c r="F184" s="231" t="s">
        <v>239</v>
      </c>
      <c r="G184" s="232" t="s">
        <v>240</v>
      </c>
      <c r="H184" s="233">
        <v>36.433</v>
      </c>
      <c r="I184" s="234"/>
      <c r="J184" s="235">
        <f>ROUND(I184*H184,2)</f>
        <v>0</v>
      </c>
      <c r="K184" s="231" t="s">
        <v>178</v>
      </c>
      <c r="L184" s="45"/>
      <c r="M184" s="236" t="s">
        <v>1</v>
      </c>
      <c r="N184" s="237" t="s">
        <v>41</v>
      </c>
      <c r="O184" s="92"/>
      <c r="P184" s="238">
        <f>O184*H184</f>
        <v>0</v>
      </c>
      <c r="Q184" s="238">
        <v>0.17351</v>
      </c>
      <c r="R184" s="238">
        <f>Q184*H184</f>
        <v>6.32148983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179</v>
      </c>
      <c r="AT184" s="240" t="s">
        <v>174</v>
      </c>
      <c r="AU184" s="240" t="s">
        <v>86</v>
      </c>
      <c r="AY184" s="18" t="s">
        <v>172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83</v>
      </c>
      <c r="BK184" s="241">
        <f>ROUND(I184*H184,2)</f>
        <v>0</v>
      </c>
      <c r="BL184" s="18" t="s">
        <v>179</v>
      </c>
      <c r="BM184" s="240" t="s">
        <v>241</v>
      </c>
    </row>
    <row r="185" spans="1:51" s="13" customFormat="1" ht="12">
      <c r="A185" s="13"/>
      <c r="B185" s="242"/>
      <c r="C185" s="243"/>
      <c r="D185" s="244" t="s">
        <v>181</v>
      </c>
      <c r="E185" s="245" t="s">
        <v>1</v>
      </c>
      <c r="F185" s="246" t="s">
        <v>185</v>
      </c>
      <c r="G185" s="243"/>
      <c r="H185" s="245" t="s">
        <v>1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2" t="s">
        <v>181</v>
      </c>
      <c r="AU185" s="252" t="s">
        <v>86</v>
      </c>
      <c r="AV185" s="13" t="s">
        <v>83</v>
      </c>
      <c r="AW185" s="13" t="s">
        <v>32</v>
      </c>
      <c r="AX185" s="13" t="s">
        <v>76</v>
      </c>
      <c r="AY185" s="252" t="s">
        <v>172</v>
      </c>
    </row>
    <row r="186" spans="1:51" s="14" customFormat="1" ht="12">
      <c r="A186" s="14"/>
      <c r="B186" s="253"/>
      <c r="C186" s="254"/>
      <c r="D186" s="244" t="s">
        <v>181</v>
      </c>
      <c r="E186" s="255" t="s">
        <v>1</v>
      </c>
      <c r="F186" s="256" t="s">
        <v>242</v>
      </c>
      <c r="G186" s="254"/>
      <c r="H186" s="257">
        <v>9.375</v>
      </c>
      <c r="I186" s="258"/>
      <c r="J186" s="254"/>
      <c r="K186" s="254"/>
      <c r="L186" s="259"/>
      <c r="M186" s="260"/>
      <c r="N186" s="261"/>
      <c r="O186" s="261"/>
      <c r="P186" s="261"/>
      <c r="Q186" s="261"/>
      <c r="R186" s="261"/>
      <c r="S186" s="261"/>
      <c r="T186" s="26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3" t="s">
        <v>181</v>
      </c>
      <c r="AU186" s="263" t="s">
        <v>86</v>
      </c>
      <c r="AV186" s="14" t="s">
        <v>86</v>
      </c>
      <c r="AW186" s="14" t="s">
        <v>32</v>
      </c>
      <c r="AX186" s="14" t="s">
        <v>76</v>
      </c>
      <c r="AY186" s="263" t="s">
        <v>172</v>
      </c>
    </row>
    <row r="187" spans="1:51" s="14" customFormat="1" ht="12">
      <c r="A187" s="14"/>
      <c r="B187" s="253"/>
      <c r="C187" s="254"/>
      <c r="D187" s="244" t="s">
        <v>181</v>
      </c>
      <c r="E187" s="255" t="s">
        <v>1</v>
      </c>
      <c r="F187" s="256" t="s">
        <v>243</v>
      </c>
      <c r="G187" s="254"/>
      <c r="H187" s="257">
        <v>3.875</v>
      </c>
      <c r="I187" s="258"/>
      <c r="J187" s="254"/>
      <c r="K187" s="254"/>
      <c r="L187" s="259"/>
      <c r="M187" s="260"/>
      <c r="N187" s="261"/>
      <c r="O187" s="261"/>
      <c r="P187" s="261"/>
      <c r="Q187" s="261"/>
      <c r="R187" s="261"/>
      <c r="S187" s="261"/>
      <c r="T187" s="26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3" t="s">
        <v>181</v>
      </c>
      <c r="AU187" s="263" t="s">
        <v>86</v>
      </c>
      <c r="AV187" s="14" t="s">
        <v>86</v>
      </c>
      <c r="AW187" s="14" t="s">
        <v>32</v>
      </c>
      <c r="AX187" s="14" t="s">
        <v>76</v>
      </c>
      <c r="AY187" s="263" t="s">
        <v>172</v>
      </c>
    </row>
    <row r="188" spans="1:51" s="13" customFormat="1" ht="12">
      <c r="A188" s="13"/>
      <c r="B188" s="242"/>
      <c r="C188" s="243"/>
      <c r="D188" s="244" t="s">
        <v>181</v>
      </c>
      <c r="E188" s="245" t="s">
        <v>1</v>
      </c>
      <c r="F188" s="246" t="s">
        <v>224</v>
      </c>
      <c r="G188" s="243"/>
      <c r="H188" s="245" t="s">
        <v>1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2" t="s">
        <v>181</v>
      </c>
      <c r="AU188" s="252" t="s">
        <v>86</v>
      </c>
      <c r="AV188" s="13" t="s">
        <v>83</v>
      </c>
      <c r="AW188" s="13" t="s">
        <v>32</v>
      </c>
      <c r="AX188" s="13" t="s">
        <v>76</v>
      </c>
      <c r="AY188" s="252" t="s">
        <v>172</v>
      </c>
    </row>
    <row r="189" spans="1:51" s="14" customFormat="1" ht="12">
      <c r="A189" s="14"/>
      <c r="B189" s="253"/>
      <c r="C189" s="254"/>
      <c r="D189" s="244" t="s">
        <v>181</v>
      </c>
      <c r="E189" s="255" t="s">
        <v>1</v>
      </c>
      <c r="F189" s="256" t="s">
        <v>242</v>
      </c>
      <c r="G189" s="254"/>
      <c r="H189" s="257">
        <v>9.375</v>
      </c>
      <c r="I189" s="258"/>
      <c r="J189" s="254"/>
      <c r="K189" s="254"/>
      <c r="L189" s="259"/>
      <c r="M189" s="260"/>
      <c r="N189" s="261"/>
      <c r="O189" s="261"/>
      <c r="P189" s="261"/>
      <c r="Q189" s="261"/>
      <c r="R189" s="261"/>
      <c r="S189" s="261"/>
      <c r="T189" s="26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3" t="s">
        <v>181</v>
      </c>
      <c r="AU189" s="263" t="s">
        <v>86</v>
      </c>
      <c r="AV189" s="14" t="s">
        <v>86</v>
      </c>
      <c r="AW189" s="14" t="s">
        <v>32</v>
      </c>
      <c r="AX189" s="14" t="s">
        <v>76</v>
      </c>
      <c r="AY189" s="263" t="s">
        <v>172</v>
      </c>
    </row>
    <row r="190" spans="1:51" s="14" customFormat="1" ht="12">
      <c r="A190" s="14"/>
      <c r="B190" s="253"/>
      <c r="C190" s="254"/>
      <c r="D190" s="244" t="s">
        <v>181</v>
      </c>
      <c r="E190" s="255" t="s">
        <v>1</v>
      </c>
      <c r="F190" s="256" t="s">
        <v>243</v>
      </c>
      <c r="G190" s="254"/>
      <c r="H190" s="257">
        <v>3.875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3" t="s">
        <v>181</v>
      </c>
      <c r="AU190" s="263" t="s">
        <v>86</v>
      </c>
      <c r="AV190" s="14" t="s">
        <v>86</v>
      </c>
      <c r="AW190" s="14" t="s">
        <v>32</v>
      </c>
      <c r="AX190" s="14" t="s">
        <v>76</v>
      </c>
      <c r="AY190" s="263" t="s">
        <v>172</v>
      </c>
    </row>
    <row r="191" spans="1:51" s="13" customFormat="1" ht="12">
      <c r="A191" s="13"/>
      <c r="B191" s="242"/>
      <c r="C191" s="243"/>
      <c r="D191" s="244" t="s">
        <v>181</v>
      </c>
      <c r="E191" s="245" t="s">
        <v>1</v>
      </c>
      <c r="F191" s="246" t="s">
        <v>244</v>
      </c>
      <c r="G191" s="243"/>
      <c r="H191" s="245" t="s">
        <v>1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2" t="s">
        <v>181</v>
      </c>
      <c r="AU191" s="252" t="s">
        <v>86</v>
      </c>
      <c r="AV191" s="13" t="s">
        <v>83</v>
      </c>
      <c r="AW191" s="13" t="s">
        <v>32</v>
      </c>
      <c r="AX191" s="13" t="s">
        <v>76</v>
      </c>
      <c r="AY191" s="252" t="s">
        <v>172</v>
      </c>
    </row>
    <row r="192" spans="1:51" s="14" customFormat="1" ht="12">
      <c r="A192" s="14"/>
      <c r="B192" s="253"/>
      <c r="C192" s="254"/>
      <c r="D192" s="244" t="s">
        <v>181</v>
      </c>
      <c r="E192" s="255" t="s">
        <v>1</v>
      </c>
      <c r="F192" s="256" t="s">
        <v>245</v>
      </c>
      <c r="G192" s="254"/>
      <c r="H192" s="257">
        <v>8.16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3" t="s">
        <v>181</v>
      </c>
      <c r="AU192" s="263" t="s">
        <v>86</v>
      </c>
      <c r="AV192" s="14" t="s">
        <v>86</v>
      </c>
      <c r="AW192" s="14" t="s">
        <v>32</v>
      </c>
      <c r="AX192" s="14" t="s">
        <v>76</v>
      </c>
      <c r="AY192" s="263" t="s">
        <v>172</v>
      </c>
    </row>
    <row r="193" spans="1:51" s="13" customFormat="1" ht="12">
      <c r="A193" s="13"/>
      <c r="B193" s="242"/>
      <c r="C193" s="243"/>
      <c r="D193" s="244" t="s">
        <v>181</v>
      </c>
      <c r="E193" s="245" t="s">
        <v>1</v>
      </c>
      <c r="F193" s="246" t="s">
        <v>246</v>
      </c>
      <c r="G193" s="243"/>
      <c r="H193" s="245" t="s">
        <v>1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2" t="s">
        <v>181</v>
      </c>
      <c r="AU193" s="252" t="s">
        <v>86</v>
      </c>
      <c r="AV193" s="13" t="s">
        <v>83</v>
      </c>
      <c r="AW193" s="13" t="s">
        <v>32</v>
      </c>
      <c r="AX193" s="13" t="s">
        <v>76</v>
      </c>
      <c r="AY193" s="252" t="s">
        <v>172</v>
      </c>
    </row>
    <row r="194" spans="1:51" s="14" customFormat="1" ht="12">
      <c r="A194" s="14"/>
      <c r="B194" s="253"/>
      <c r="C194" s="254"/>
      <c r="D194" s="244" t="s">
        <v>181</v>
      </c>
      <c r="E194" s="255" t="s">
        <v>1</v>
      </c>
      <c r="F194" s="256" t="s">
        <v>247</v>
      </c>
      <c r="G194" s="254"/>
      <c r="H194" s="257">
        <v>1.773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3" t="s">
        <v>181</v>
      </c>
      <c r="AU194" s="263" t="s">
        <v>86</v>
      </c>
      <c r="AV194" s="14" t="s">
        <v>86</v>
      </c>
      <c r="AW194" s="14" t="s">
        <v>32</v>
      </c>
      <c r="AX194" s="14" t="s">
        <v>76</v>
      </c>
      <c r="AY194" s="263" t="s">
        <v>172</v>
      </c>
    </row>
    <row r="195" spans="1:51" s="16" customFormat="1" ht="12">
      <c r="A195" s="16"/>
      <c r="B195" s="275"/>
      <c r="C195" s="276"/>
      <c r="D195" s="244" t="s">
        <v>181</v>
      </c>
      <c r="E195" s="277" t="s">
        <v>1</v>
      </c>
      <c r="F195" s="278" t="s">
        <v>188</v>
      </c>
      <c r="G195" s="276"/>
      <c r="H195" s="279">
        <v>36.433</v>
      </c>
      <c r="I195" s="280"/>
      <c r="J195" s="276"/>
      <c r="K195" s="276"/>
      <c r="L195" s="281"/>
      <c r="M195" s="282"/>
      <c r="N195" s="283"/>
      <c r="O195" s="283"/>
      <c r="P195" s="283"/>
      <c r="Q195" s="283"/>
      <c r="R195" s="283"/>
      <c r="S195" s="283"/>
      <c r="T195" s="284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85" t="s">
        <v>181</v>
      </c>
      <c r="AU195" s="285" t="s">
        <v>86</v>
      </c>
      <c r="AV195" s="16" t="s">
        <v>179</v>
      </c>
      <c r="AW195" s="16" t="s">
        <v>32</v>
      </c>
      <c r="AX195" s="16" t="s">
        <v>83</v>
      </c>
      <c r="AY195" s="285" t="s">
        <v>172</v>
      </c>
    </row>
    <row r="196" spans="1:65" s="2" customFormat="1" ht="16.5" customHeight="1">
      <c r="A196" s="39"/>
      <c r="B196" s="40"/>
      <c r="C196" s="229" t="s">
        <v>248</v>
      </c>
      <c r="D196" s="229" t="s">
        <v>174</v>
      </c>
      <c r="E196" s="230" t="s">
        <v>249</v>
      </c>
      <c r="F196" s="231" t="s">
        <v>250</v>
      </c>
      <c r="G196" s="232" t="s">
        <v>240</v>
      </c>
      <c r="H196" s="233">
        <v>29.5</v>
      </c>
      <c r="I196" s="234"/>
      <c r="J196" s="235">
        <f>ROUND(I196*H196,2)</f>
        <v>0</v>
      </c>
      <c r="K196" s="231" t="s">
        <v>1</v>
      </c>
      <c r="L196" s="45"/>
      <c r="M196" s="236" t="s">
        <v>1</v>
      </c>
      <c r="N196" s="237" t="s">
        <v>41</v>
      </c>
      <c r="O196" s="92"/>
      <c r="P196" s="238">
        <f>O196*H196</f>
        <v>0</v>
      </c>
      <c r="Q196" s="238">
        <v>0.23892</v>
      </c>
      <c r="R196" s="238">
        <f>Q196*H196</f>
        <v>7.04814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179</v>
      </c>
      <c r="AT196" s="240" t="s">
        <v>174</v>
      </c>
      <c r="AU196" s="240" t="s">
        <v>86</v>
      </c>
      <c r="AY196" s="18" t="s">
        <v>172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83</v>
      </c>
      <c r="BK196" s="241">
        <f>ROUND(I196*H196,2)</f>
        <v>0</v>
      </c>
      <c r="BL196" s="18" t="s">
        <v>179</v>
      </c>
      <c r="BM196" s="240" t="s">
        <v>251</v>
      </c>
    </row>
    <row r="197" spans="1:51" s="13" customFormat="1" ht="12">
      <c r="A197" s="13"/>
      <c r="B197" s="242"/>
      <c r="C197" s="243"/>
      <c r="D197" s="244" t="s">
        <v>181</v>
      </c>
      <c r="E197" s="245" t="s">
        <v>1</v>
      </c>
      <c r="F197" s="246" t="s">
        <v>185</v>
      </c>
      <c r="G197" s="243"/>
      <c r="H197" s="245" t="s">
        <v>1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2" t="s">
        <v>181</v>
      </c>
      <c r="AU197" s="252" t="s">
        <v>86</v>
      </c>
      <c r="AV197" s="13" t="s">
        <v>83</v>
      </c>
      <c r="AW197" s="13" t="s">
        <v>32</v>
      </c>
      <c r="AX197" s="13" t="s">
        <v>76</v>
      </c>
      <c r="AY197" s="252" t="s">
        <v>172</v>
      </c>
    </row>
    <row r="198" spans="1:51" s="14" customFormat="1" ht="12">
      <c r="A198" s="14"/>
      <c r="B198" s="253"/>
      <c r="C198" s="254"/>
      <c r="D198" s="244" t="s">
        <v>181</v>
      </c>
      <c r="E198" s="255" t="s">
        <v>1</v>
      </c>
      <c r="F198" s="256" t="s">
        <v>252</v>
      </c>
      <c r="G198" s="254"/>
      <c r="H198" s="257">
        <v>14.75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3" t="s">
        <v>181</v>
      </c>
      <c r="AU198" s="263" t="s">
        <v>86</v>
      </c>
      <c r="AV198" s="14" t="s">
        <v>86</v>
      </c>
      <c r="AW198" s="14" t="s">
        <v>32</v>
      </c>
      <c r="AX198" s="14" t="s">
        <v>76</v>
      </c>
      <c r="AY198" s="263" t="s">
        <v>172</v>
      </c>
    </row>
    <row r="199" spans="1:51" s="13" customFormat="1" ht="12">
      <c r="A199" s="13"/>
      <c r="B199" s="242"/>
      <c r="C199" s="243"/>
      <c r="D199" s="244" t="s">
        <v>181</v>
      </c>
      <c r="E199" s="245" t="s">
        <v>1</v>
      </c>
      <c r="F199" s="246" t="s">
        <v>224</v>
      </c>
      <c r="G199" s="243"/>
      <c r="H199" s="245" t="s">
        <v>1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2" t="s">
        <v>181</v>
      </c>
      <c r="AU199" s="252" t="s">
        <v>86</v>
      </c>
      <c r="AV199" s="13" t="s">
        <v>83</v>
      </c>
      <c r="AW199" s="13" t="s">
        <v>32</v>
      </c>
      <c r="AX199" s="13" t="s">
        <v>76</v>
      </c>
      <c r="AY199" s="252" t="s">
        <v>172</v>
      </c>
    </row>
    <row r="200" spans="1:51" s="14" customFormat="1" ht="12">
      <c r="A200" s="14"/>
      <c r="B200" s="253"/>
      <c r="C200" s="254"/>
      <c r="D200" s="244" t="s">
        <v>181</v>
      </c>
      <c r="E200" s="255" t="s">
        <v>1</v>
      </c>
      <c r="F200" s="256" t="s">
        <v>252</v>
      </c>
      <c r="G200" s="254"/>
      <c r="H200" s="257">
        <v>14.75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3" t="s">
        <v>181</v>
      </c>
      <c r="AU200" s="263" t="s">
        <v>86</v>
      </c>
      <c r="AV200" s="14" t="s">
        <v>86</v>
      </c>
      <c r="AW200" s="14" t="s">
        <v>32</v>
      </c>
      <c r="AX200" s="14" t="s">
        <v>76</v>
      </c>
      <c r="AY200" s="263" t="s">
        <v>172</v>
      </c>
    </row>
    <row r="201" spans="1:51" s="16" customFormat="1" ht="12">
      <c r="A201" s="16"/>
      <c r="B201" s="275"/>
      <c r="C201" s="276"/>
      <c r="D201" s="244" t="s">
        <v>181</v>
      </c>
      <c r="E201" s="277" t="s">
        <v>1</v>
      </c>
      <c r="F201" s="278" t="s">
        <v>188</v>
      </c>
      <c r="G201" s="276"/>
      <c r="H201" s="279">
        <v>29.5</v>
      </c>
      <c r="I201" s="280"/>
      <c r="J201" s="276"/>
      <c r="K201" s="276"/>
      <c r="L201" s="281"/>
      <c r="M201" s="282"/>
      <c r="N201" s="283"/>
      <c r="O201" s="283"/>
      <c r="P201" s="283"/>
      <c r="Q201" s="283"/>
      <c r="R201" s="283"/>
      <c r="S201" s="283"/>
      <c r="T201" s="284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85" t="s">
        <v>181</v>
      </c>
      <c r="AU201" s="285" t="s">
        <v>86</v>
      </c>
      <c r="AV201" s="16" t="s">
        <v>179</v>
      </c>
      <c r="AW201" s="16" t="s">
        <v>32</v>
      </c>
      <c r="AX201" s="16" t="s">
        <v>83</v>
      </c>
      <c r="AY201" s="285" t="s">
        <v>172</v>
      </c>
    </row>
    <row r="202" spans="1:65" s="2" customFormat="1" ht="16.5" customHeight="1">
      <c r="A202" s="39"/>
      <c r="B202" s="40"/>
      <c r="C202" s="229" t="s">
        <v>253</v>
      </c>
      <c r="D202" s="229" t="s">
        <v>174</v>
      </c>
      <c r="E202" s="230" t="s">
        <v>254</v>
      </c>
      <c r="F202" s="231" t="s">
        <v>255</v>
      </c>
      <c r="G202" s="232" t="s">
        <v>240</v>
      </c>
      <c r="H202" s="233">
        <v>8.01</v>
      </c>
      <c r="I202" s="234"/>
      <c r="J202" s="235">
        <f>ROUND(I202*H202,2)</f>
        <v>0</v>
      </c>
      <c r="K202" s="231" t="s">
        <v>178</v>
      </c>
      <c r="L202" s="45"/>
      <c r="M202" s="236" t="s">
        <v>1</v>
      </c>
      <c r="N202" s="237" t="s">
        <v>41</v>
      </c>
      <c r="O202" s="92"/>
      <c r="P202" s="238">
        <f>O202*H202</f>
        <v>0</v>
      </c>
      <c r="Q202" s="238">
        <v>0.05897</v>
      </c>
      <c r="R202" s="238">
        <f>Q202*H202</f>
        <v>0.4723497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179</v>
      </c>
      <c r="AT202" s="240" t="s">
        <v>174</v>
      </c>
      <c r="AU202" s="240" t="s">
        <v>86</v>
      </c>
      <c r="AY202" s="18" t="s">
        <v>172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83</v>
      </c>
      <c r="BK202" s="241">
        <f>ROUND(I202*H202,2)</f>
        <v>0</v>
      </c>
      <c r="BL202" s="18" t="s">
        <v>179</v>
      </c>
      <c r="BM202" s="240" t="s">
        <v>256</v>
      </c>
    </row>
    <row r="203" spans="1:51" s="13" customFormat="1" ht="12">
      <c r="A203" s="13"/>
      <c r="B203" s="242"/>
      <c r="C203" s="243"/>
      <c r="D203" s="244" t="s">
        <v>181</v>
      </c>
      <c r="E203" s="245" t="s">
        <v>1</v>
      </c>
      <c r="F203" s="246" t="s">
        <v>185</v>
      </c>
      <c r="G203" s="243"/>
      <c r="H203" s="245" t="s">
        <v>1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2" t="s">
        <v>181</v>
      </c>
      <c r="AU203" s="252" t="s">
        <v>86</v>
      </c>
      <c r="AV203" s="13" t="s">
        <v>83</v>
      </c>
      <c r="AW203" s="13" t="s">
        <v>32</v>
      </c>
      <c r="AX203" s="13" t="s">
        <v>76</v>
      </c>
      <c r="AY203" s="252" t="s">
        <v>172</v>
      </c>
    </row>
    <row r="204" spans="1:51" s="14" customFormat="1" ht="12">
      <c r="A204" s="14"/>
      <c r="B204" s="253"/>
      <c r="C204" s="254"/>
      <c r="D204" s="244" t="s">
        <v>181</v>
      </c>
      <c r="E204" s="255" t="s">
        <v>1</v>
      </c>
      <c r="F204" s="256" t="s">
        <v>257</v>
      </c>
      <c r="G204" s="254"/>
      <c r="H204" s="257">
        <v>7.225</v>
      </c>
      <c r="I204" s="258"/>
      <c r="J204" s="254"/>
      <c r="K204" s="254"/>
      <c r="L204" s="259"/>
      <c r="M204" s="260"/>
      <c r="N204" s="261"/>
      <c r="O204" s="261"/>
      <c r="P204" s="261"/>
      <c r="Q204" s="261"/>
      <c r="R204" s="261"/>
      <c r="S204" s="261"/>
      <c r="T204" s="26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3" t="s">
        <v>181</v>
      </c>
      <c r="AU204" s="263" t="s">
        <v>86</v>
      </c>
      <c r="AV204" s="14" t="s">
        <v>86</v>
      </c>
      <c r="AW204" s="14" t="s">
        <v>32</v>
      </c>
      <c r="AX204" s="14" t="s">
        <v>76</v>
      </c>
      <c r="AY204" s="263" t="s">
        <v>172</v>
      </c>
    </row>
    <row r="205" spans="1:51" s="14" customFormat="1" ht="12">
      <c r="A205" s="14"/>
      <c r="B205" s="253"/>
      <c r="C205" s="254"/>
      <c r="D205" s="244" t="s">
        <v>181</v>
      </c>
      <c r="E205" s="255" t="s">
        <v>1</v>
      </c>
      <c r="F205" s="256" t="s">
        <v>258</v>
      </c>
      <c r="G205" s="254"/>
      <c r="H205" s="257">
        <v>-3.22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3" t="s">
        <v>181</v>
      </c>
      <c r="AU205" s="263" t="s">
        <v>86</v>
      </c>
      <c r="AV205" s="14" t="s">
        <v>86</v>
      </c>
      <c r="AW205" s="14" t="s">
        <v>32</v>
      </c>
      <c r="AX205" s="14" t="s">
        <v>76</v>
      </c>
      <c r="AY205" s="263" t="s">
        <v>172</v>
      </c>
    </row>
    <row r="206" spans="1:51" s="13" customFormat="1" ht="12">
      <c r="A206" s="13"/>
      <c r="B206" s="242"/>
      <c r="C206" s="243"/>
      <c r="D206" s="244" t="s">
        <v>181</v>
      </c>
      <c r="E206" s="245" t="s">
        <v>1</v>
      </c>
      <c r="F206" s="246" t="s">
        <v>224</v>
      </c>
      <c r="G206" s="243"/>
      <c r="H206" s="245" t="s">
        <v>1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2" t="s">
        <v>181</v>
      </c>
      <c r="AU206" s="252" t="s">
        <v>86</v>
      </c>
      <c r="AV206" s="13" t="s">
        <v>83</v>
      </c>
      <c r="AW206" s="13" t="s">
        <v>32</v>
      </c>
      <c r="AX206" s="13" t="s">
        <v>76</v>
      </c>
      <c r="AY206" s="252" t="s">
        <v>172</v>
      </c>
    </row>
    <row r="207" spans="1:51" s="14" customFormat="1" ht="12">
      <c r="A207" s="14"/>
      <c r="B207" s="253"/>
      <c r="C207" s="254"/>
      <c r="D207" s="244" t="s">
        <v>181</v>
      </c>
      <c r="E207" s="255" t="s">
        <v>1</v>
      </c>
      <c r="F207" s="256" t="s">
        <v>257</v>
      </c>
      <c r="G207" s="254"/>
      <c r="H207" s="257">
        <v>7.225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3" t="s">
        <v>181</v>
      </c>
      <c r="AU207" s="263" t="s">
        <v>86</v>
      </c>
      <c r="AV207" s="14" t="s">
        <v>86</v>
      </c>
      <c r="AW207" s="14" t="s">
        <v>32</v>
      </c>
      <c r="AX207" s="14" t="s">
        <v>76</v>
      </c>
      <c r="AY207" s="263" t="s">
        <v>172</v>
      </c>
    </row>
    <row r="208" spans="1:51" s="14" customFormat="1" ht="12">
      <c r="A208" s="14"/>
      <c r="B208" s="253"/>
      <c r="C208" s="254"/>
      <c r="D208" s="244" t="s">
        <v>181</v>
      </c>
      <c r="E208" s="255" t="s">
        <v>1</v>
      </c>
      <c r="F208" s="256" t="s">
        <v>258</v>
      </c>
      <c r="G208" s="254"/>
      <c r="H208" s="257">
        <v>-3.22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3" t="s">
        <v>181</v>
      </c>
      <c r="AU208" s="263" t="s">
        <v>86</v>
      </c>
      <c r="AV208" s="14" t="s">
        <v>86</v>
      </c>
      <c r="AW208" s="14" t="s">
        <v>32</v>
      </c>
      <c r="AX208" s="14" t="s">
        <v>76</v>
      </c>
      <c r="AY208" s="263" t="s">
        <v>172</v>
      </c>
    </row>
    <row r="209" spans="1:51" s="16" customFormat="1" ht="12">
      <c r="A209" s="16"/>
      <c r="B209" s="275"/>
      <c r="C209" s="276"/>
      <c r="D209" s="244" t="s">
        <v>181</v>
      </c>
      <c r="E209" s="277" t="s">
        <v>1</v>
      </c>
      <c r="F209" s="278" t="s">
        <v>188</v>
      </c>
      <c r="G209" s="276"/>
      <c r="H209" s="279">
        <v>8.01</v>
      </c>
      <c r="I209" s="280"/>
      <c r="J209" s="276"/>
      <c r="K209" s="276"/>
      <c r="L209" s="281"/>
      <c r="M209" s="282"/>
      <c r="N209" s="283"/>
      <c r="O209" s="283"/>
      <c r="P209" s="283"/>
      <c r="Q209" s="283"/>
      <c r="R209" s="283"/>
      <c r="S209" s="283"/>
      <c r="T209" s="284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T209" s="285" t="s">
        <v>181</v>
      </c>
      <c r="AU209" s="285" t="s">
        <v>86</v>
      </c>
      <c r="AV209" s="16" t="s">
        <v>179</v>
      </c>
      <c r="AW209" s="16" t="s">
        <v>32</v>
      </c>
      <c r="AX209" s="16" t="s">
        <v>83</v>
      </c>
      <c r="AY209" s="285" t="s">
        <v>172</v>
      </c>
    </row>
    <row r="210" spans="1:65" s="2" customFormat="1" ht="16.5" customHeight="1">
      <c r="A210" s="39"/>
      <c r="B210" s="40"/>
      <c r="C210" s="229" t="s">
        <v>259</v>
      </c>
      <c r="D210" s="229" t="s">
        <v>174</v>
      </c>
      <c r="E210" s="230" t="s">
        <v>260</v>
      </c>
      <c r="F210" s="231" t="s">
        <v>261</v>
      </c>
      <c r="G210" s="232" t="s">
        <v>240</v>
      </c>
      <c r="H210" s="233">
        <v>77.635</v>
      </c>
      <c r="I210" s="234"/>
      <c r="J210" s="235">
        <f>ROUND(I210*H210,2)</f>
        <v>0</v>
      </c>
      <c r="K210" s="231" t="s">
        <v>178</v>
      </c>
      <c r="L210" s="45"/>
      <c r="M210" s="236" t="s">
        <v>1</v>
      </c>
      <c r="N210" s="237" t="s">
        <v>41</v>
      </c>
      <c r="O210" s="92"/>
      <c r="P210" s="238">
        <f>O210*H210</f>
        <v>0</v>
      </c>
      <c r="Q210" s="238">
        <v>0.07571</v>
      </c>
      <c r="R210" s="238">
        <f>Q210*H210</f>
        <v>5.87774585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179</v>
      </c>
      <c r="AT210" s="240" t="s">
        <v>174</v>
      </c>
      <c r="AU210" s="240" t="s">
        <v>86</v>
      </c>
      <c r="AY210" s="18" t="s">
        <v>172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83</v>
      </c>
      <c r="BK210" s="241">
        <f>ROUND(I210*H210,2)</f>
        <v>0</v>
      </c>
      <c r="BL210" s="18" t="s">
        <v>179</v>
      </c>
      <c r="BM210" s="240" t="s">
        <v>262</v>
      </c>
    </row>
    <row r="211" spans="1:51" s="13" customFormat="1" ht="12">
      <c r="A211" s="13"/>
      <c r="B211" s="242"/>
      <c r="C211" s="243"/>
      <c r="D211" s="244" t="s">
        <v>181</v>
      </c>
      <c r="E211" s="245" t="s">
        <v>1</v>
      </c>
      <c r="F211" s="246" t="s">
        <v>185</v>
      </c>
      <c r="G211" s="243"/>
      <c r="H211" s="245" t="s">
        <v>1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2" t="s">
        <v>181</v>
      </c>
      <c r="AU211" s="252" t="s">
        <v>86</v>
      </c>
      <c r="AV211" s="13" t="s">
        <v>83</v>
      </c>
      <c r="AW211" s="13" t="s">
        <v>32</v>
      </c>
      <c r="AX211" s="13" t="s">
        <v>76</v>
      </c>
      <c r="AY211" s="252" t="s">
        <v>172</v>
      </c>
    </row>
    <row r="212" spans="1:51" s="14" customFormat="1" ht="12">
      <c r="A212" s="14"/>
      <c r="B212" s="253"/>
      <c r="C212" s="254"/>
      <c r="D212" s="244" t="s">
        <v>181</v>
      </c>
      <c r="E212" s="255" t="s">
        <v>1</v>
      </c>
      <c r="F212" s="256" t="s">
        <v>263</v>
      </c>
      <c r="G212" s="254"/>
      <c r="H212" s="257">
        <v>18.325</v>
      </c>
      <c r="I212" s="258"/>
      <c r="J212" s="254"/>
      <c r="K212" s="254"/>
      <c r="L212" s="259"/>
      <c r="M212" s="260"/>
      <c r="N212" s="261"/>
      <c r="O212" s="261"/>
      <c r="P212" s="261"/>
      <c r="Q212" s="261"/>
      <c r="R212" s="261"/>
      <c r="S212" s="261"/>
      <c r="T212" s="26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3" t="s">
        <v>181</v>
      </c>
      <c r="AU212" s="263" t="s">
        <v>86</v>
      </c>
      <c r="AV212" s="14" t="s">
        <v>86</v>
      </c>
      <c r="AW212" s="14" t="s">
        <v>32</v>
      </c>
      <c r="AX212" s="14" t="s">
        <v>76</v>
      </c>
      <c r="AY212" s="263" t="s">
        <v>172</v>
      </c>
    </row>
    <row r="213" spans="1:51" s="14" customFormat="1" ht="12">
      <c r="A213" s="14"/>
      <c r="B213" s="253"/>
      <c r="C213" s="254"/>
      <c r="D213" s="244" t="s">
        <v>181</v>
      </c>
      <c r="E213" s="255" t="s">
        <v>1</v>
      </c>
      <c r="F213" s="256" t="s">
        <v>264</v>
      </c>
      <c r="G213" s="254"/>
      <c r="H213" s="257">
        <v>29.375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3" t="s">
        <v>181</v>
      </c>
      <c r="AU213" s="263" t="s">
        <v>86</v>
      </c>
      <c r="AV213" s="14" t="s">
        <v>86</v>
      </c>
      <c r="AW213" s="14" t="s">
        <v>32</v>
      </c>
      <c r="AX213" s="14" t="s">
        <v>76</v>
      </c>
      <c r="AY213" s="263" t="s">
        <v>172</v>
      </c>
    </row>
    <row r="214" spans="1:51" s="14" customFormat="1" ht="12">
      <c r="A214" s="14"/>
      <c r="B214" s="253"/>
      <c r="C214" s="254"/>
      <c r="D214" s="244" t="s">
        <v>181</v>
      </c>
      <c r="E214" s="255" t="s">
        <v>1</v>
      </c>
      <c r="F214" s="256" t="s">
        <v>265</v>
      </c>
      <c r="G214" s="254"/>
      <c r="H214" s="257">
        <v>-2.07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3" t="s">
        <v>181</v>
      </c>
      <c r="AU214" s="263" t="s">
        <v>86</v>
      </c>
      <c r="AV214" s="14" t="s">
        <v>86</v>
      </c>
      <c r="AW214" s="14" t="s">
        <v>32</v>
      </c>
      <c r="AX214" s="14" t="s">
        <v>76</v>
      </c>
      <c r="AY214" s="263" t="s">
        <v>172</v>
      </c>
    </row>
    <row r="215" spans="1:51" s="13" customFormat="1" ht="12">
      <c r="A215" s="13"/>
      <c r="B215" s="242"/>
      <c r="C215" s="243"/>
      <c r="D215" s="244" t="s">
        <v>181</v>
      </c>
      <c r="E215" s="245" t="s">
        <v>1</v>
      </c>
      <c r="F215" s="246" t="s">
        <v>224</v>
      </c>
      <c r="G215" s="243"/>
      <c r="H215" s="245" t="s">
        <v>1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2" t="s">
        <v>181</v>
      </c>
      <c r="AU215" s="252" t="s">
        <v>86</v>
      </c>
      <c r="AV215" s="13" t="s">
        <v>83</v>
      </c>
      <c r="AW215" s="13" t="s">
        <v>32</v>
      </c>
      <c r="AX215" s="13" t="s">
        <v>76</v>
      </c>
      <c r="AY215" s="252" t="s">
        <v>172</v>
      </c>
    </row>
    <row r="216" spans="1:51" s="14" customFormat="1" ht="12">
      <c r="A216" s="14"/>
      <c r="B216" s="253"/>
      <c r="C216" s="254"/>
      <c r="D216" s="244" t="s">
        <v>181</v>
      </c>
      <c r="E216" s="255" t="s">
        <v>1</v>
      </c>
      <c r="F216" s="256" t="s">
        <v>266</v>
      </c>
      <c r="G216" s="254"/>
      <c r="H216" s="257">
        <v>19.825</v>
      </c>
      <c r="I216" s="258"/>
      <c r="J216" s="254"/>
      <c r="K216" s="254"/>
      <c r="L216" s="259"/>
      <c r="M216" s="260"/>
      <c r="N216" s="261"/>
      <c r="O216" s="261"/>
      <c r="P216" s="261"/>
      <c r="Q216" s="261"/>
      <c r="R216" s="261"/>
      <c r="S216" s="261"/>
      <c r="T216" s="26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3" t="s">
        <v>181</v>
      </c>
      <c r="AU216" s="263" t="s">
        <v>86</v>
      </c>
      <c r="AV216" s="14" t="s">
        <v>86</v>
      </c>
      <c r="AW216" s="14" t="s">
        <v>32</v>
      </c>
      <c r="AX216" s="14" t="s">
        <v>76</v>
      </c>
      <c r="AY216" s="263" t="s">
        <v>172</v>
      </c>
    </row>
    <row r="217" spans="1:51" s="14" customFormat="1" ht="12">
      <c r="A217" s="14"/>
      <c r="B217" s="253"/>
      <c r="C217" s="254"/>
      <c r="D217" s="244" t="s">
        <v>181</v>
      </c>
      <c r="E217" s="255" t="s">
        <v>1</v>
      </c>
      <c r="F217" s="256" t="s">
        <v>267</v>
      </c>
      <c r="G217" s="254"/>
      <c r="H217" s="257">
        <v>14.25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3" t="s">
        <v>181</v>
      </c>
      <c r="AU217" s="263" t="s">
        <v>86</v>
      </c>
      <c r="AV217" s="14" t="s">
        <v>86</v>
      </c>
      <c r="AW217" s="14" t="s">
        <v>32</v>
      </c>
      <c r="AX217" s="14" t="s">
        <v>76</v>
      </c>
      <c r="AY217" s="263" t="s">
        <v>172</v>
      </c>
    </row>
    <row r="218" spans="1:51" s="14" customFormat="1" ht="12">
      <c r="A218" s="14"/>
      <c r="B218" s="253"/>
      <c r="C218" s="254"/>
      <c r="D218" s="244" t="s">
        <v>181</v>
      </c>
      <c r="E218" s="255" t="s">
        <v>1</v>
      </c>
      <c r="F218" s="256" t="s">
        <v>265</v>
      </c>
      <c r="G218" s="254"/>
      <c r="H218" s="257">
        <v>-2.07</v>
      </c>
      <c r="I218" s="258"/>
      <c r="J218" s="254"/>
      <c r="K218" s="254"/>
      <c r="L218" s="259"/>
      <c r="M218" s="260"/>
      <c r="N218" s="261"/>
      <c r="O218" s="261"/>
      <c r="P218" s="261"/>
      <c r="Q218" s="261"/>
      <c r="R218" s="261"/>
      <c r="S218" s="261"/>
      <c r="T218" s="26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3" t="s">
        <v>181</v>
      </c>
      <c r="AU218" s="263" t="s">
        <v>86</v>
      </c>
      <c r="AV218" s="14" t="s">
        <v>86</v>
      </c>
      <c r="AW218" s="14" t="s">
        <v>32</v>
      </c>
      <c r="AX218" s="14" t="s">
        <v>76</v>
      </c>
      <c r="AY218" s="263" t="s">
        <v>172</v>
      </c>
    </row>
    <row r="219" spans="1:51" s="16" customFormat="1" ht="12">
      <c r="A219" s="16"/>
      <c r="B219" s="275"/>
      <c r="C219" s="276"/>
      <c r="D219" s="244" t="s">
        <v>181</v>
      </c>
      <c r="E219" s="277" t="s">
        <v>1</v>
      </c>
      <c r="F219" s="278" t="s">
        <v>188</v>
      </c>
      <c r="G219" s="276"/>
      <c r="H219" s="279">
        <v>77.635</v>
      </c>
      <c r="I219" s="280"/>
      <c r="J219" s="276"/>
      <c r="K219" s="276"/>
      <c r="L219" s="281"/>
      <c r="M219" s="282"/>
      <c r="N219" s="283"/>
      <c r="O219" s="283"/>
      <c r="P219" s="283"/>
      <c r="Q219" s="283"/>
      <c r="R219" s="283"/>
      <c r="S219" s="283"/>
      <c r="T219" s="284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85" t="s">
        <v>181</v>
      </c>
      <c r="AU219" s="285" t="s">
        <v>86</v>
      </c>
      <c r="AV219" s="16" t="s">
        <v>179</v>
      </c>
      <c r="AW219" s="16" t="s">
        <v>32</v>
      </c>
      <c r="AX219" s="16" t="s">
        <v>83</v>
      </c>
      <c r="AY219" s="285" t="s">
        <v>172</v>
      </c>
    </row>
    <row r="220" spans="1:63" s="12" customFormat="1" ht="22.8" customHeight="1">
      <c r="A220" s="12"/>
      <c r="B220" s="213"/>
      <c r="C220" s="214"/>
      <c r="D220" s="215" t="s">
        <v>75</v>
      </c>
      <c r="E220" s="227" t="s">
        <v>208</v>
      </c>
      <c r="F220" s="227" t="s">
        <v>268</v>
      </c>
      <c r="G220" s="214"/>
      <c r="H220" s="214"/>
      <c r="I220" s="217"/>
      <c r="J220" s="228">
        <f>BK220</f>
        <v>0</v>
      </c>
      <c r="K220" s="214"/>
      <c r="L220" s="219"/>
      <c r="M220" s="220"/>
      <c r="N220" s="221"/>
      <c r="O220" s="221"/>
      <c r="P220" s="222">
        <f>SUM(P221:P328)</f>
        <v>0</v>
      </c>
      <c r="Q220" s="221"/>
      <c r="R220" s="222">
        <f>SUM(R221:R328)</f>
        <v>132.22299057</v>
      </c>
      <c r="S220" s="221"/>
      <c r="T220" s="223">
        <f>SUM(T221:T328)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4" t="s">
        <v>83</v>
      </c>
      <c r="AT220" s="225" t="s">
        <v>75</v>
      </c>
      <c r="AU220" s="225" t="s">
        <v>83</v>
      </c>
      <c r="AY220" s="224" t="s">
        <v>172</v>
      </c>
      <c r="BK220" s="226">
        <f>SUM(BK221:BK328)</f>
        <v>0</v>
      </c>
    </row>
    <row r="221" spans="1:65" s="2" customFormat="1" ht="16.5" customHeight="1">
      <c r="A221" s="39"/>
      <c r="B221" s="40"/>
      <c r="C221" s="229" t="s">
        <v>269</v>
      </c>
      <c r="D221" s="229" t="s">
        <v>174</v>
      </c>
      <c r="E221" s="230" t="s">
        <v>270</v>
      </c>
      <c r="F221" s="231" t="s">
        <v>271</v>
      </c>
      <c r="G221" s="232" t="s">
        <v>240</v>
      </c>
      <c r="H221" s="233">
        <v>10.148</v>
      </c>
      <c r="I221" s="234"/>
      <c r="J221" s="235">
        <f>ROUND(I221*H221,2)</f>
        <v>0</v>
      </c>
      <c r="K221" s="231" t="s">
        <v>178</v>
      </c>
      <c r="L221" s="45"/>
      <c r="M221" s="236" t="s">
        <v>1</v>
      </c>
      <c r="N221" s="237" t="s">
        <v>41</v>
      </c>
      <c r="O221" s="92"/>
      <c r="P221" s="238">
        <f>O221*H221</f>
        <v>0</v>
      </c>
      <c r="Q221" s="238">
        <v>0.04</v>
      </c>
      <c r="R221" s="238">
        <f>Q221*H221</f>
        <v>0.40592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179</v>
      </c>
      <c r="AT221" s="240" t="s">
        <v>174</v>
      </c>
      <c r="AU221" s="240" t="s">
        <v>86</v>
      </c>
      <c r="AY221" s="18" t="s">
        <v>172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83</v>
      </c>
      <c r="BK221" s="241">
        <f>ROUND(I221*H221,2)</f>
        <v>0</v>
      </c>
      <c r="BL221" s="18" t="s">
        <v>179</v>
      </c>
      <c r="BM221" s="240" t="s">
        <v>272</v>
      </c>
    </row>
    <row r="222" spans="1:51" s="13" customFormat="1" ht="12">
      <c r="A222" s="13"/>
      <c r="B222" s="242"/>
      <c r="C222" s="243"/>
      <c r="D222" s="244" t="s">
        <v>181</v>
      </c>
      <c r="E222" s="245" t="s">
        <v>1</v>
      </c>
      <c r="F222" s="246" t="s">
        <v>273</v>
      </c>
      <c r="G222" s="243"/>
      <c r="H222" s="245" t="s">
        <v>1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2" t="s">
        <v>181</v>
      </c>
      <c r="AU222" s="252" t="s">
        <v>86</v>
      </c>
      <c r="AV222" s="13" t="s">
        <v>83</v>
      </c>
      <c r="AW222" s="13" t="s">
        <v>32</v>
      </c>
      <c r="AX222" s="13" t="s">
        <v>76</v>
      </c>
      <c r="AY222" s="252" t="s">
        <v>172</v>
      </c>
    </row>
    <row r="223" spans="1:51" s="14" customFormat="1" ht="12">
      <c r="A223" s="14"/>
      <c r="B223" s="253"/>
      <c r="C223" s="254"/>
      <c r="D223" s="244" t="s">
        <v>181</v>
      </c>
      <c r="E223" s="255" t="s">
        <v>1</v>
      </c>
      <c r="F223" s="256" t="s">
        <v>274</v>
      </c>
      <c r="G223" s="254"/>
      <c r="H223" s="257">
        <v>9.988</v>
      </c>
      <c r="I223" s="258"/>
      <c r="J223" s="254"/>
      <c r="K223" s="254"/>
      <c r="L223" s="259"/>
      <c r="M223" s="260"/>
      <c r="N223" s="261"/>
      <c r="O223" s="261"/>
      <c r="P223" s="261"/>
      <c r="Q223" s="261"/>
      <c r="R223" s="261"/>
      <c r="S223" s="261"/>
      <c r="T223" s="26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3" t="s">
        <v>181</v>
      </c>
      <c r="AU223" s="263" t="s">
        <v>86</v>
      </c>
      <c r="AV223" s="14" t="s">
        <v>86</v>
      </c>
      <c r="AW223" s="14" t="s">
        <v>32</v>
      </c>
      <c r="AX223" s="14" t="s">
        <v>76</v>
      </c>
      <c r="AY223" s="263" t="s">
        <v>172</v>
      </c>
    </row>
    <row r="224" spans="1:51" s="13" customFormat="1" ht="12">
      <c r="A224" s="13"/>
      <c r="B224" s="242"/>
      <c r="C224" s="243"/>
      <c r="D224" s="244" t="s">
        <v>181</v>
      </c>
      <c r="E224" s="245" t="s">
        <v>1</v>
      </c>
      <c r="F224" s="246" t="s">
        <v>275</v>
      </c>
      <c r="G224" s="243"/>
      <c r="H224" s="245" t="s">
        <v>1</v>
      </c>
      <c r="I224" s="247"/>
      <c r="J224" s="243"/>
      <c r="K224" s="243"/>
      <c r="L224" s="248"/>
      <c r="M224" s="249"/>
      <c r="N224" s="250"/>
      <c r="O224" s="250"/>
      <c r="P224" s="250"/>
      <c r="Q224" s="250"/>
      <c r="R224" s="250"/>
      <c r="S224" s="250"/>
      <c r="T224" s="25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2" t="s">
        <v>181</v>
      </c>
      <c r="AU224" s="252" t="s">
        <v>86</v>
      </c>
      <c r="AV224" s="13" t="s">
        <v>83</v>
      </c>
      <c r="AW224" s="13" t="s">
        <v>32</v>
      </c>
      <c r="AX224" s="13" t="s">
        <v>76</v>
      </c>
      <c r="AY224" s="252" t="s">
        <v>172</v>
      </c>
    </row>
    <row r="225" spans="1:51" s="14" customFormat="1" ht="12">
      <c r="A225" s="14"/>
      <c r="B225" s="253"/>
      <c r="C225" s="254"/>
      <c r="D225" s="244" t="s">
        <v>181</v>
      </c>
      <c r="E225" s="255" t="s">
        <v>1</v>
      </c>
      <c r="F225" s="256" t="s">
        <v>276</v>
      </c>
      <c r="G225" s="254"/>
      <c r="H225" s="257">
        <v>0.16</v>
      </c>
      <c r="I225" s="258"/>
      <c r="J225" s="254"/>
      <c r="K225" s="254"/>
      <c r="L225" s="259"/>
      <c r="M225" s="260"/>
      <c r="N225" s="261"/>
      <c r="O225" s="261"/>
      <c r="P225" s="261"/>
      <c r="Q225" s="261"/>
      <c r="R225" s="261"/>
      <c r="S225" s="261"/>
      <c r="T225" s="26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3" t="s">
        <v>181</v>
      </c>
      <c r="AU225" s="263" t="s">
        <v>86</v>
      </c>
      <c r="AV225" s="14" t="s">
        <v>86</v>
      </c>
      <c r="AW225" s="14" t="s">
        <v>32</v>
      </c>
      <c r="AX225" s="14" t="s">
        <v>76</v>
      </c>
      <c r="AY225" s="263" t="s">
        <v>172</v>
      </c>
    </row>
    <row r="226" spans="1:51" s="16" customFormat="1" ht="12">
      <c r="A226" s="16"/>
      <c r="B226" s="275"/>
      <c r="C226" s="276"/>
      <c r="D226" s="244" t="s">
        <v>181</v>
      </c>
      <c r="E226" s="277" t="s">
        <v>1</v>
      </c>
      <c r="F226" s="278" t="s">
        <v>188</v>
      </c>
      <c r="G226" s="276"/>
      <c r="H226" s="279">
        <v>10.148</v>
      </c>
      <c r="I226" s="280"/>
      <c r="J226" s="276"/>
      <c r="K226" s="276"/>
      <c r="L226" s="281"/>
      <c r="M226" s="282"/>
      <c r="N226" s="283"/>
      <c r="O226" s="283"/>
      <c r="P226" s="283"/>
      <c r="Q226" s="283"/>
      <c r="R226" s="283"/>
      <c r="S226" s="283"/>
      <c r="T226" s="284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85" t="s">
        <v>181</v>
      </c>
      <c r="AU226" s="285" t="s">
        <v>86</v>
      </c>
      <c r="AV226" s="16" t="s">
        <v>179</v>
      </c>
      <c r="AW226" s="16" t="s">
        <v>32</v>
      </c>
      <c r="AX226" s="16" t="s">
        <v>83</v>
      </c>
      <c r="AY226" s="285" t="s">
        <v>172</v>
      </c>
    </row>
    <row r="227" spans="1:65" s="2" customFormat="1" ht="16.5" customHeight="1">
      <c r="A227" s="39"/>
      <c r="B227" s="40"/>
      <c r="C227" s="229" t="s">
        <v>8</v>
      </c>
      <c r="D227" s="229" t="s">
        <v>174</v>
      </c>
      <c r="E227" s="230" t="s">
        <v>277</v>
      </c>
      <c r="F227" s="231" t="s">
        <v>278</v>
      </c>
      <c r="G227" s="232" t="s">
        <v>240</v>
      </c>
      <c r="H227" s="233">
        <v>11.625</v>
      </c>
      <c r="I227" s="234"/>
      <c r="J227" s="235">
        <f>ROUND(I227*H227,2)</f>
        <v>0</v>
      </c>
      <c r="K227" s="231" t="s">
        <v>178</v>
      </c>
      <c r="L227" s="45"/>
      <c r="M227" s="236" t="s">
        <v>1</v>
      </c>
      <c r="N227" s="237" t="s">
        <v>41</v>
      </c>
      <c r="O227" s="92"/>
      <c r="P227" s="238">
        <f>O227*H227</f>
        <v>0</v>
      </c>
      <c r="Q227" s="238">
        <v>0.04</v>
      </c>
      <c r="R227" s="238">
        <f>Q227*H227</f>
        <v>0.465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179</v>
      </c>
      <c r="AT227" s="240" t="s">
        <v>174</v>
      </c>
      <c r="AU227" s="240" t="s">
        <v>86</v>
      </c>
      <c r="AY227" s="18" t="s">
        <v>172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83</v>
      </c>
      <c r="BK227" s="241">
        <f>ROUND(I227*H227,2)</f>
        <v>0</v>
      </c>
      <c r="BL227" s="18" t="s">
        <v>179</v>
      </c>
      <c r="BM227" s="240" t="s">
        <v>279</v>
      </c>
    </row>
    <row r="228" spans="1:51" s="13" customFormat="1" ht="12">
      <c r="A228" s="13"/>
      <c r="B228" s="242"/>
      <c r="C228" s="243"/>
      <c r="D228" s="244" t="s">
        <v>181</v>
      </c>
      <c r="E228" s="245" t="s">
        <v>1</v>
      </c>
      <c r="F228" s="246" t="s">
        <v>185</v>
      </c>
      <c r="G228" s="243"/>
      <c r="H228" s="245" t="s">
        <v>1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2" t="s">
        <v>181</v>
      </c>
      <c r="AU228" s="252" t="s">
        <v>86</v>
      </c>
      <c r="AV228" s="13" t="s">
        <v>83</v>
      </c>
      <c r="AW228" s="13" t="s">
        <v>32</v>
      </c>
      <c r="AX228" s="13" t="s">
        <v>76</v>
      </c>
      <c r="AY228" s="252" t="s">
        <v>172</v>
      </c>
    </row>
    <row r="229" spans="1:51" s="14" customFormat="1" ht="12">
      <c r="A229" s="14"/>
      <c r="B229" s="253"/>
      <c r="C229" s="254"/>
      <c r="D229" s="244" t="s">
        <v>181</v>
      </c>
      <c r="E229" s="255" t="s">
        <v>1</v>
      </c>
      <c r="F229" s="256" t="s">
        <v>280</v>
      </c>
      <c r="G229" s="254"/>
      <c r="H229" s="257">
        <v>2.805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3" t="s">
        <v>181</v>
      </c>
      <c r="AU229" s="263" t="s">
        <v>86</v>
      </c>
      <c r="AV229" s="14" t="s">
        <v>86</v>
      </c>
      <c r="AW229" s="14" t="s">
        <v>32</v>
      </c>
      <c r="AX229" s="14" t="s">
        <v>76</v>
      </c>
      <c r="AY229" s="263" t="s">
        <v>172</v>
      </c>
    </row>
    <row r="230" spans="1:51" s="14" customFormat="1" ht="12">
      <c r="A230" s="14"/>
      <c r="B230" s="253"/>
      <c r="C230" s="254"/>
      <c r="D230" s="244" t="s">
        <v>181</v>
      </c>
      <c r="E230" s="255" t="s">
        <v>1</v>
      </c>
      <c r="F230" s="256" t="s">
        <v>281</v>
      </c>
      <c r="G230" s="254"/>
      <c r="H230" s="257">
        <v>3.25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3" t="s">
        <v>181</v>
      </c>
      <c r="AU230" s="263" t="s">
        <v>86</v>
      </c>
      <c r="AV230" s="14" t="s">
        <v>86</v>
      </c>
      <c r="AW230" s="14" t="s">
        <v>32</v>
      </c>
      <c r="AX230" s="14" t="s">
        <v>76</v>
      </c>
      <c r="AY230" s="263" t="s">
        <v>172</v>
      </c>
    </row>
    <row r="231" spans="1:51" s="13" customFormat="1" ht="12">
      <c r="A231" s="13"/>
      <c r="B231" s="242"/>
      <c r="C231" s="243"/>
      <c r="D231" s="244" t="s">
        <v>181</v>
      </c>
      <c r="E231" s="245" t="s">
        <v>1</v>
      </c>
      <c r="F231" s="246" t="s">
        <v>224</v>
      </c>
      <c r="G231" s="243"/>
      <c r="H231" s="245" t="s">
        <v>1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2" t="s">
        <v>181</v>
      </c>
      <c r="AU231" s="252" t="s">
        <v>86</v>
      </c>
      <c r="AV231" s="13" t="s">
        <v>83</v>
      </c>
      <c r="AW231" s="13" t="s">
        <v>32</v>
      </c>
      <c r="AX231" s="13" t="s">
        <v>76</v>
      </c>
      <c r="AY231" s="252" t="s">
        <v>172</v>
      </c>
    </row>
    <row r="232" spans="1:51" s="14" customFormat="1" ht="12">
      <c r="A232" s="14"/>
      <c r="B232" s="253"/>
      <c r="C232" s="254"/>
      <c r="D232" s="244" t="s">
        <v>181</v>
      </c>
      <c r="E232" s="255" t="s">
        <v>1</v>
      </c>
      <c r="F232" s="256" t="s">
        <v>280</v>
      </c>
      <c r="G232" s="254"/>
      <c r="H232" s="257">
        <v>2.805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3" t="s">
        <v>181</v>
      </c>
      <c r="AU232" s="263" t="s">
        <v>86</v>
      </c>
      <c r="AV232" s="14" t="s">
        <v>86</v>
      </c>
      <c r="AW232" s="14" t="s">
        <v>32</v>
      </c>
      <c r="AX232" s="14" t="s">
        <v>76</v>
      </c>
      <c r="AY232" s="263" t="s">
        <v>172</v>
      </c>
    </row>
    <row r="233" spans="1:51" s="14" customFormat="1" ht="12">
      <c r="A233" s="14"/>
      <c r="B233" s="253"/>
      <c r="C233" s="254"/>
      <c r="D233" s="244" t="s">
        <v>181</v>
      </c>
      <c r="E233" s="255" t="s">
        <v>1</v>
      </c>
      <c r="F233" s="256" t="s">
        <v>282</v>
      </c>
      <c r="G233" s="254"/>
      <c r="H233" s="257">
        <v>2</v>
      </c>
      <c r="I233" s="258"/>
      <c r="J233" s="254"/>
      <c r="K233" s="254"/>
      <c r="L233" s="259"/>
      <c r="M233" s="260"/>
      <c r="N233" s="261"/>
      <c r="O233" s="261"/>
      <c r="P233" s="261"/>
      <c r="Q233" s="261"/>
      <c r="R233" s="261"/>
      <c r="S233" s="261"/>
      <c r="T233" s="26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3" t="s">
        <v>181</v>
      </c>
      <c r="AU233" s="263" t="s">
        <v>86</v>
      </c>
      <c r="AV233" s="14" t="s">
        <v>86</v>
      </c>
      <c r="AW233" s="14" t="s">
        <v>32</v>
      </c>
      <c r="AX233" s="14" t="s">
        <v>76</v>
      </c>
      <c r="AY233" s="263" t="s">
        <v>172</v>
      </c>
    </row>
    <row r="234" spans="1:51" s="13" customFormat="1" ht="12">
      <c r="A234" s="13"/>
      <c r="B234" s="242"/>
      <c r="C234" s="243"/>
      <c r="D234" s="244" t="s">
        <v>181</v>
      </c>
      <c r="E234" s="245" t="s">
        <v>1</v>
      </c>
      <c r="F234" s="246" t="s">
        <v>275</v>
      </c>
      <c r="G234" s="243"/>
      <c r="H234" s="245" t="s">
        <v>1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2" t="s">
        <v>181</v>
      </c>
      <c r="AU234" s="252" t="s">
        <v>86</v>
      </c>
      <c r="AV234" s="13" t="s">
        <v>83</v>
      </c>
      <c r="AW234" s="13" t="s">
        <v>32</v>
      </c>
      <c r="AX234" s="13" t="s">
        <v>76</v>
      </c>
      <c r="AY234" s="252" t="s">
        <v>172</v>
      </c>
    </row>
    <row r="235" spans="1:51" s="14" customFormat="1" ht="12">
      <c r="A235" s="14"/>
      <c r="B235" s="253"/>
      <c r="C235" s="254"/>
      <c r="D235" s="244" t="s">
        <v>181</v>
      </c>
      <c r="E235" s="255" t="s">
        <v>1</v>
      </c>
      <c r="F235" s="256" t="s">
        <v>283</v>
      </c>
      <c r="G235" s="254"/>
      <c r="H235" s="257">
        <v>0.765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3" t="s">
        <v>181</v>
      </c>
      <c r="AU235" s="263" t="s">
        <v>86</v>
      </c>
      <c r="AV235" s="14" t="s">
        <v>86</v>
      </c>
      <c r="AW235" s="14" t="s">
        <v>32</v>
      </c>
      <c r="AX235" s="14" t="s">
        <v>76</v>
      </c>
      <c r="AY235" s="263" t="s">
        <v>172</v>
      </c>
    </row>
    <row r="236" spans="1:51" s="16" customFormat="1" ht="12">
      <c r="A236" s="16"/>
      <c r="B236" s="275"/>
      <c r="C236" s="276"/>
      <c r="D236" s="244" t="s">
        <v>181</v>
      </c>
      <c r="E236" s="277" t="s">
        <v>1</v>
      </c>
      <c r="F236" s="278" t="s">
        <v>188</v>
      </c>
      <c r="G236" s="276"/>
      <c r="H236" s="279">
        <v>11.625</v>
      </c>
      <c r="I236" s="280"/>
      <c r="J236" s="276"/>
      <c r="K236" s="276"/>
      <c r="L236" s="281"/>
      <c r="M236" s="282"/>
      <c r="N236" s="283"/>
      <c r="O236" s="283"/>
      <c r="P236" s="283"/>
      <c r="Q236" s="283"/>
      <c r="R236" s="283"/>
      <c r="S236" s="283"/>
      <c r="T236" s="284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T236" s="285" t="s">
        <v>181</v>
      </c>
      <c r="AU236" s="285" t="s">
        <v>86</v>
      </c>
      <c r="AV236" s="16" t="s">
        <v>179</v>
      </c>
      <c r="AW236" s="16" t="s">
        <v>32</v>
      </c>
      <c r="AX236" s="16" t="s">
        <v>83</v>
      </c>
      <c r="AY236" s="285" t="s">
        <v>172</v>
      </c>
    </row>
    <row r="237" spans="1:65" s="2" customFormat="1" ht="16.5" customHeight="1">
      <c r="A237" s="39"/>
      <c r="B237" s="40"/>
      <c r="C237" s="229" t="s">
        <v>284</v>
      </c>
      <c r="D237" s="229" t="s">
        <v>174</v>
      </c>
      <c r="E237" s="230" t="s">
        <v>285</v>
      </c>
      <c r="F237" s="231" t="s">
        <v>286</v>
      </c>
      <c r="G237" s="232" t="s">
        <v>240</v>
      </c>
      <c r="H237" s="233">
        <v>397.193</v>
      </c>
      <c r="I237" s="234"/>
      <c r="J237" s="235">
        <f>ROUND(I237*H237,2)</f>
        <v>0</v>
      </c>
      <c r="K237" s="231" t="s">
        <v>1</v>
      </c>
      <c r="L237" s="45"/>
      <c r="M237" s="236" t="s">
        <v>1</v>
      </c>
      <c r="N237" s="237" t="s">
        <v>41</v>
      </c>
      <c r="O237" s="92"/>
      <c r="P237" s="238">
        <f>O237*H237</f>
        <v>0</v>
      </c>
      <c r="Q237" s="238">
        <v>0.00438</v>
      </c>
      <c r="R237" s="238">
        <f>Q237*H237</f>
        <v>1.73970534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179</v>
      </c>
      <c r="AT237" s="240" t="s">
        <v>174</v>
      </c>
      <c r="AU237" s="240" t="s">
        <v>86</v>
      </c>
      <c r="AY237" s="18" t="s">
        <v>172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83</v>
      </c>
      <c r="BK237" s="241">
        <f>ROUND(I237*H237,2)</f>
        <v>0</v>
      </c>
      <c r="BL237" s="18" t="s">
        <v>179</v>
      </c>
      <c r="BM237" s="240" t="s">
        <v>287</v>
      </c>
    </row>
    <row r="238" spans="1:51" s="13" customFormat="1" ht="12">
      <c r="A238" s="13"/>
      <c r="B238" s="242"/>
      <c r="C238" s="243"/>
      <c r="D238" s="244" t="s">
        <v>181</v>
      </c>
      <c r="E238" s="245" t="s">
        <v>1</v>
      </c>
      <c r="F238" s="246" t="s">
        <v>288</v>
      </c>
      <c r="G238" s="243"/>
      <c r="H238" s="245" t="s">
        <v>1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2" t="s">
        <v>181</v>
      </c>
      <c r="AU238" s="252" t="s">
        <v>86</v>
      </c>
      <c r="AV238" s="13" t="s">
        <v>83</v>
      </c>
      <c r="AW238" s="13" t="s">
        <v>32</v>
      </c>
      <c r="AX238" s="13" t="s">
        <v>76</v>
      </c>
      <c r="AY238" s="252" t="s">
        <v>172</v>
      </c>
    </row>
    <row r="239" spans="1:51" s="14" customFormat="1" ht="12">
      <c r="A239" s="14"/>
      <c r="B239" s="253"/>
      <c r="C239" s="254"/>
      <c r="D239" s="244" t="s">
        <v>181</v>
      </c>
      <c r="E239" s="255" t="s">
        <v>1</v>
      </c>
      <c r="F239" s="256" t="s">
        <v>289</v>
      </c>
      <c r="G239" s="254"/>
      <c r="H239" s="257">
        <v>369.99</v>
      </c>
      <c r="I239" s="258"/>
      <c r="J239" s="254"/>
      <c r="K239" s="254"/>
      <c r="L239" s="259"/>
      <c r="M239" s="260"/>
      <c r="N239" s="261"/>
      <c r="O239" s="261"/>
      <c r="P239" s="261"/>
      <c r="Q239" s="261"/>
      <c r="R239" s="261"/>
      <c r="S239" s="261"/>
      <c r="T239" s="26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3" t="s">
        <v>181</v>
      </c>
      <c r="AU239" s="263" t="s">
        <v>86</v>
      </c>
      <c r="AV239" s="14" t="s">
        <v>86</v>
      </c>
      <c r="AW239" s="14" t="s">
        <v>32</v>
      </c>
      <c r="AX239" s="14" t="s">
        <v>76</v>
      </c>
      <c r="AY239" s="263" t="s">
        <v>172</v>
      </c>
    </row>
    <row r="240" spans="1:51" s="13" customFormat="1" ht="12">
      <c r="A240" s="13"/>
      <c r="B240" s="242"/>
      <c r="C240" s="243"/>
      <c r="D240" s="244" t="s">
        <v>181</v>
      </c>
      <c r="E240" s="245" t="s">
        <v>1</v>
      </c>
      <c r="F240" s="246" t="s">
        <v>290</v>
      </c>
      <c r="G240" s="243"/>
      <c r="H240" s="245" t="s">
        <v>1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2" t="s">
        <v>181</v>
      </c>
      <c r="AU240" s="252" t="s">
        <v>86</v>
      </c>
      <c r="AV240" s="13" t="s">
        <v>83</v>
      </c>
      <c r="AW240" s="13" t="s">
        <v>32</v>
      </c>
      <c r="AX240" s="13" t="s">
        <v>76</v>
      </c>
      <c r="AY240" s="252" t="s">
        <v>172</v>
      </c>
    </row>
    <row r="241" spans="1:51" s="14" customFormat="1" ht="12">
      <c r="A241" s="14"/>
      <c r="B241" s="253"/>
      <c r="C241" s="254"/>
      <c r="D241" s="244" t="s">
        <v>181</v>
      </c>
      <c r="E241" s="255" t="s">
        <v>1</v>
      </c>
      <c r="F241" s="256" t="s">
        <v>291</v>
      </c>
      <c r="G241" s="254"/>
      <c r="H241" s="257">
        <v>27.203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3" t="s">
        <v>181</v>
      </c>
      <c r="AU241" s="263" t="s">
        <v>86</v>
      </c>
      <c r="AV241" s="14" t="s">
        <v>86</v>
      </c>
      <c r="AW241" s="14" t="s">
        <v>32</v>
      </c>
      <c r="AX241" s="14" t="s">
        <v>76</v>
      </c>
      <c r="AY241" s="263" t="s">
        <v>172</v>
      </c>
    </row>
    <row r="242" spans="1:51" s="16" customFormat="1" ht="12">
      <c r="A242" s="16"/>
      <c r="B242" s="275"/>
      <c r="C242" s="276"/>
      <c r="D242" s="244" t="s">
        <v>181</v>
      </c>
      <c r="E242" s="277" t="s">
        <v>1</v>
      </c>
      <c r="F242" s="278" t="s">
        <v>188</v>
      </c>
      <c r="G242" s="276"/>
      <c r="H242" s="279">
        <v>397.193</v>
      </c>
      <c r="I242" s="280"/>
      <c r="J242" s="276"/>
      <c r="K242" s="276"/>
      <c r="L242" s="281"/>
      <c r="M242" s="282"/>
      <c r="N242" s="283"/>
      <c r="O242" s="283"/>
      <c r="P242" s="283"/>
      <c r="Q242" s="283"/>
      <c r="R242" s="283"/>
      <c r="S242" s="283"/>
      <c r="T242" s="284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T242" s="285" t="s">
        <v>181</v>
      </c>
      <c r="AU242" s="285" t="s">
        <v>86</v>
      </c>
      <c r="AV242" s="16" t="s">
        <v>179</v>
      </c>
      <c r="AW242" s="16" t="s">
        <v>32</v>
      </c>
      <c r="AX242" s="16" t="s">
        <v>83</v>
      </c>
      <c r="AY242" s="285" t="s">
        <v>172</v>
      </c>
    </row>
    <row r="243" spans="1:65" s="2" customFormat="1" ht="16.5" customHeight="1">
      <c r="A243" s="39"/>
      <c r="B243" s="40"/>
      <c r="C243" s="229" t="s">
        <v>292</v>
      </c>
      <c r="D243" s="229" t="s">
        <v>174</v>
      </c>
      <c r="E243" s="230" t="s">
        <v>293</v>
      </c>
      <c r="F243" s="231" t="s">
        <v>294</v>
      </c>
      <c r="G243" s="232" t="s">
        <v>240</v>
      </c>
      <c r="H243" s="233">
        <v>26.68</v>
      </c>
      <c r="I243" s="234"/>
      <c r="J243" s="235">
        <f>ROUND(I243*H243,2)</f>
        <v>0</v>
      </c>
      <c r="K243" s="231" t="s">
        <v>1</v>
      </c>
      <c r="L243" s="45"/>
      <c r="M243" s="236" t="s">
        <v>1</v>
      </c>
      <c r="N243" s="237" t="s">
        <v>41</v>
      </c>
      <c r="O243" s="92"/>
      <c r="P243" s="238">
        <f>O243*H243</f>
        <v>0</v>
      </c>
      <c r="Q243" s="238">
        <v>0.00438</v>
      </c>
      <c r="R243" s="238">
        <f>Q243*H243</f>
        <v>0.1168584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179</v>
      </c>
      <c r="AT243" s="240" t="s">
        <v>174</v>
      </c>
      <c r="AU243" s="240" t="s">
        <v>86</v>
      </c>
      <c r="AY243" s="18" t="s">
        <v>172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83</v>
      </c>
      <c r="BK243" s="241">
        <f>ROUND(I243*H243,2)</f>
        <v>0</v>
      </c>
      <c r="BL243" s="18" t="s">
        <v>179</v>
      </c>
      <c r="BM243" s="240" t="s">
        <v>295</v>
      </c>
    </row>
    <row r="244" spans="1:51" s="13" customFormat="1" ht="12">
      <c r="A244" s="13"/>
      <c r="B244" s="242"/>
      <c r="C244" s="243"/>
      <c r="D244" s="244" t="s">
        <v>181</v>
      </c>
      <c r="E244" s="245" t="s">
        <v>1</v>
      </c>
      <c r="F244" s="246" t="s">
        <v>296</v>
      </c>
      <c r="G244" s="243"/>
      <c r="H244" s="245" t="s">
        <v>1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2" t="s">
        <v>181</v>
      </c>
      <c r="AU244" s="252" t="s">
        <v>86</v>
      </c>
      <c r="AV244" s="13" t="s">
        <v>83</v>
      </c>
      <c r="AW244" s="13" t="s">
        <v>32</v>
      </c>
      <c r="AX244" s="13" t="s">
        <v>76</v>
      </c>
      <c r="AY244" s="252" t="s">
        <v>172</v>
      </c>
    </row>
    <row r="245" spans="1:51" s="14" customFormat="1" ht="12">
      <c r="A245" s="14"/>
      <c r="B245" s="253"/>
      <c r="C245" s="254"/>
      <c r="D245" s="244" t="s">
        <v>181</v>
      </c>
      <c r="E245" s="255" t="s">
        <v>1</v>
      </c>
      <c r="F245" s="256" t="s">
        <v>297</v>
      </c>
      <c r="G245" s="254"/>
      <c r="H245" s="257">
        <v>26.68</v>
      </c>
      <c r="I245" s="258"/>
      <c r="J245" s="254"/>
      <c r="K245" s="254"/>
      <c r="L245" s="259"/>
      <c r="M245" s="260"/>
      <c r="N245" s="261"/>
      <c r="O245" s="261"/>
      <c r="P245" s="261"/>
      <c r="Q245" s="261"/>
      <c r="R245" s="261"/>
      <c r="S245" s="261"/>
      <c r="T245" s="26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3" t="s">
        <v>181</v>
      </c>
      <c r="AU245" s="263" t="s">
        <v>86</v>
      </c>
      <c r="AV245" s="14" t="s">
        <v>86</v>
      </c>
      <c r="AW245" s="14" t="s">
        <v>32</v>
      </c>
      <c r="AX245" s="14" t="s">
        <v>76</v>
      </c>
      <c r="AY245" s="263" t="s">
        <v>172</v>
      </c>
    </row>
    <row r="246" spans="1:51" s="16" customFormat="1" ht="12">
      <c r="A246" s="16"/>
      <c r="B246" s="275"/>
      <c r="C246" s="276"/>
      <c r="D246" s="244" t="s">
        <v>181</v>
      </c>
      <c r="E246" s="277" t="s">
        <v>1</v>
      </c>
      <c r="F246" s="278" t="s">
        <v>188</v>
      </c>
      <c r="G246" s="276"/>
      <c r="H246" s="279">
        <v>26.68</v>
      </c>
      <c r="I246" s="280"/>
      <c r="J246" s="276"/>
      <c r="K246" s="276"/>
      <c r="L246" s="281"/>
      <c r="M246" s="282"/>
      <c r="N246" s="283"/>
      <c r="O246" s="283"/>
      <c r="P246" s="283"/>
      <c r="Q246" s="283"/>
      <c r="R246" s="283"/>
      <c r="S246" s="283"/>
      <c r="T246" s="284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T246" s="285" t="s">
        <v>181</v>
      </c>
      <c r="AU246" s="285" t="s">
        <v>86</v>
      </c>
      <c r="AV246" s="16" t="s">
        <v>179</v>
      </c>
      <c r="AW246" s="16" t="s">
        <v>32</v>
      </c>
      <c r="AX246" s="16" t="s">
        <v>83</v>
      </c>
      <c r="AY246" s="285" t="s">
        <v>172</v>
      </c>
    </row>
    <row r="247" spans="1:65" s="2" customFormat="1" ht="16.5" customHeight="1">
      <c r="A247" s="39"/>
      <c r="B247" s="40"/>
      <c r="C247" s="229" t="s">
        <v>298</v>
      </c>
      <c r="D247" s="229" t="s">
        <v>174</v>
      </c>
      <c r="E247" s="230" t="s">
        <v>299</v>
      </c>
      <c r="F247" s="231" t="s">
        <v>300</v>
      </c>
      <c r="G247" s="232" t="s">
        <v>240</v>
      </c>
      <c r="H247" s="233">
        <v>138.909</v>
      </c>
      <c r="I247" s="234"/>
      <c r="J247" s="235">
        <f>ROUND(I247*H247,2)</f>
        <v>0</v>
      </c>
      <c r="K247" s="231" t="s">
        <v>1</v>
      </c>
      <c r="L247" s="45"/>
      <c r="M247" s="236" t="s">
        <v>1</v>
      </c>
      <c r="N247" s="237" t="s">
        <v>41</v>
      </c>
      <c r="O247" s="92"/>
      <c r="P247" s="238">
        <f>O247*H247</f>
        <v>0</v>
      </c>
      <c r="Q247" s="238">
        <v>0.00157</v>
      </c>
      <c r="R247" s="238">
        <f>Q247*H247</f>
        <v>0.21808713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179</v>
      </c>
      <c r="AT247" s="240" t="s">
        <v>174</v>
      </c>
      <c r="AU247" s="240" t="s">
        <v>86</v>
      </c>
      <c r="AY247" s="18" t="s">
        <v>172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83</v>
      </c>
      <c r="BK247" s="241">
        <f>ROUND(I247*H247,2)</f>
        <v>0</v>
      </c>
      <c r="BL247" s="18" t="s">
        <v>179</v>
      </c>
      <c r="BM247" s="240" t="s">
        <v>301</v>
      </c>
    </row>
    <row r="248" spans="1:51" s="13" customFormat="1" ht="12">
      <c r="A248" s="13"/>
      <c r="B248" s="242"/>
      <c r="C248" s="243"/>
      <c r="D248" s="244" t="s">
        <v>181</v>
      </c>
      <c r="E248" s="245" t="s">
        <v>1</v>
      </c>
      <c r="F248" s="246" t="s">
        <v>302</v>
      </c>
      <c r="G248" s="243"/>
      <c r="H248" s="245" t="s">
        <v>1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2" t="s">
        <v>181</v>
      </c>
      <c r="AU248" s="252" t="s">
        <v>86</v>
      </c>
      <c r="AV248" s="13" t="s">
        <v>83</v>
      </c>
      <c r="AW248" s="13" t="s">
        <v>32</v>
      </c>
      <c r="AX248" s="13" t="s">
        <v>76</v>
      </c>
      <c r="AY248" s="252" t="s">
        <v>172</v>
      </c>
    </row>
    <row r="249" spans="1:51" s="14" customFormat="1" ht="12">
      <c r="A249" s="14"/>
      <c r="B249" s="253"/>
      <c r="C249" s="254"/>
      <c r="D249" s="244" t="s">
        <v>181</v>
      </c>
      <c r="E249" s="255" t="s">
        <v>1</v>
      </c>
      <c r="F249" s="256" t="s">
        <v>121</v>
      </c>
      <c r="G249" s="254"/>
      <c r="H249" s="257">
        <v>138.909</v>
      </c>
      <c r="I249" s="258"/>
      <c r="J249" s="254"/>
      <c r="K249" s="254"/>
      <c r="L249" s="259"/>
      <c r="M249" s="260"/>
      <c r="N249" s="261"/>
      <c r="O249" s="261"/>
      <c r="P249" s="261"/>
      <c r="Q249" s="261"/>
      <c r="R249" s="261"/>
      <c r="S249" s="261"/>
      <c r="T249" s="26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3" t="s">
        <v>181</v>
      </c>
      <c r="AU249" s="263" t="s">
        <v>86</v>
      </c>
      <c r="AV249" s="14" t="s">
        <v>86</v>
      </c>
      <c r="AW249" s="14" t="s">
        <v>32</v>
      </c>
      <c r="AX249" s="14" t="s">
        <v>83</v>
      </c>
      <c r="AY249" s="263" t="s">
        <v>172</v>
      </c>
    </row>
    <row r="250" spans="1:65" s="2" customFormat="1" ht="16.5" customHeight="1">
      <c r="A250" s="39"/>
      <c r="B250" s="40"/>
      <c r="C250" s="229" t="s">
        <v>303</v>
      </c>
      <c r="D250" s="229" t="s">
        <v>174</v>
      </c>
      <c r="E250" s="230" t="s">
        <v>304</v>
      </c>
      <c r="F250" s="231" t="s">
        <v>305</v>
      </c>
      <c r="G250" s="232" t="s">
        <v>240</v>
      </c>
      <c r="H250" s="233">
        <v>369.99</v>
      </c>
      <c r="I250" s="234"/>
      <c r="J250" s="235">
        <f>ROUND(I250*H250,2)</f>
        <v>0</v>
      </c>
      <c r="K250" s="231" t="s">
        <v>1</v>
      </c>
      <c r="L250" s="45"/>
      <c r="M250" s="236" t="s">
        <v>1</v>
      </c>
      <c r="N250" s="237" t="s">
        <v>41</v>
      </c>
      <c r="O250" s="92"/>
      <c r="P250" s="238">
        <f>O250*H250</f>
        <v>0</v>
      </c>
      <c r="Q250" s="238">
        <v>0.0021</v>
      </c>
      <c r="R250" s="238">
        <f>Q250*H250</f>
        <v>0.776979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179</v>
      </c>
      <c r="AT250" s="240" t="s">
        <v>174</v>
      </c>
      <c r="AU250" s="240" t="s">
        <v>86</v>
      </c>
      <c r="AY250" s="18" t="s">
        <v>172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83</v>
      </c>
      <c r="BK250" s="241">
        <f>ROUND(I250*H250,2)</f>
        <v>0</v>
      </c>
      <c r="BL250" s="18" t="s">
        <v>179</v>
      </c>
      <c r="BM250" s="240" t="s">
        <v>306</v>
      </c>
    </row>
    <row r="251" spans="1:51" s="13" customFormat="1" ht="12">
      <c r="A251" s="13"/>
      <c r="B251" s="242"/>
      <c r="C251" s="243"/>
      <c r="D251" s="244" t="s">
        <v>181</v>
      </c>
      <c r="E251" s="245" t="s">
        <v>1</v>
      </c>
      <c r="F251" s="246" t="s">
        <v>307</v>
      </c>
      <c r="G251" s="243"/>
      <c r="H251" s="245" t="s">
        <v>1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2" t="s">
        <v>181</v>
      </c>
      <c r="AU251" s="252" t="s">
        <v>86</v>
      </c>
      <c r="AV251" s="13" t="s">
        <v>83</v>
      </c>
      <c r="AW251" s="13" t="s">
        <v>32</v>
      </c>
      <c r="AX251" s="13" t="s">
        <v>76</v>
      </c>
      <c r="AY251" s="252" t="s">
        <v>172</v>
      </c>
    </row>
    <row r="252" spans="1:51" s="14" customFormat="1" ht="12">
      <c r="A252" s="14"/>
      <c r="B252" s="253"/>
      <c r="C252" s="254"/>
      <c r="D252" s="244" t="s">
        <v>181</v>
      </c>
      <c r="E252" s="255" t="s">
        <v>1</v>
      </c>
      <c r="F252" s="256" t="s">
        <v>308</v>
      </c>
      <c r="G252" s="254"/>
      <c r="H252" s="257">
        <v>62</v>
      </c>
      <c r="I252" s="258"/>
      <c r="J252" s="254"/>
      <c r="K252" s="254"/>
      <c r="L252" s="259"/>
      <c r="M252" s="260"/>
      <c r="N252" s="261"/>
      <c r="O252" s="261"/>
      <c r="P252" s="261"/>
      <c r="Q252" s="261"/>
      <c r="R252" s="261"/>
      <c r="S252" s="261"/>
      <c r="T252" s="26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3" t="s">
        <v>181</v>
      </c>
      <c r="AU252" s="263" t="s">
        <v>86</v>
      </c>
      <c r="AV252" s="14" t="s">
        <v>86</v>
      </c>
      <c r="AW252" s="14" t="s">
        <v>32</v>
      </c>
      <c r="AX252" s="14" t="s">
        <v>76</v>
      </c>
      <c r="AY252" s="263" t="s">
        <v>172</v>
      </c>
    </row>
    <row r="253" spans="1:51" s="14" customFormat="1" ht="12">
      <c r="A253" s="14"/>
      <c r="B253" s="253"/>
      <c r="C253" s="254"/>
      <c r="D253" s="244" t="s">
        <v>181</v>
      </c>
      <c r="E253" s="255" t="s">
        <v>1</v>
      </c>
      <c r="F253" s="256" t="s">
        <v>309</v>
      </c>
      <c r="G253" s="254"/>
      <c r="H253" s="257">
        <v>-11.11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3" t="s">
        <v>181</v>
      </c>
      <c r="AU253" s="263" t="s">
        <v>86</v>
      </c>
      <c r="AV253" s="14" t="s">
        <v>86</v>
      </c>
      <c r="AW253" s="14" t="s">
        <v>32</v>
      </c>
      <c r="AX253" s="14" t="s">
        <v>76</v>
      </c>
      <c r="AY253" s="263" t="s">
        <v>172</v>
      </c>
    </row>
    <row r="254" spans="1:51" s="14" customFormat="1" ht="12">
      <c r="A254" s="14"/>
      <c r="B254" s="253"/>
      <c r="C254" s="254"/>
      <c r="D254" s="244" t="s">
        <v>181</v>
      </c>
      <c r="E254" s="255" t="s">
        <v>1</v>
      </c>
      <c r="F254" s="256" t="s">
        <v>310</v>
      </c>
      <c r="G254" s="254"/>
      <c r="H254" s="257">
        <v>16.125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3" t="s">
        <v>181</v>
      </c>
      <c r="AU254" s="263" t="s">
        <v>86</v>
      </c>
      <c r="AV254" s="14" t="s">
        <v>86</v>
      </c>
      <c r="AW254" s="14" t="s">
        <v>32</v>
      </c>
      <c r="AX254" s="14" t="s">
        <v>76</v>
      </c>
      <c r="AY254" s="263" t="s">
        <v>172</v>
      </c>
    </row>
    <row r="255" spans="1:51" s="14" customFormat="1" ht="12">
      <c r="A255" s="14"/>
      <c r="B255" s="253"/>
      <c r="C255" s="254"/>
      <c r="D255" s="244" t="s">
        <v>181</v>
      </c>
      <c r="E255" s="255" t="s">
        <v>1</v>
      </c>
      <c r="F255" s="256" t="s">
        <v>258</v>
      </c>
      <c r="G255" s="254"/>
      <c r="H255" s="257">
        <v>-3.22</v>
      </c>
      <c r="I255" s="258"/>
      <c r="J255" s="254"/>
      <c r="K255" s="254"/>
      <c r="L255" s="259"/>
      <c r="M255" s="260"/>
      <c r="N255" s="261"/>
      <c r="O255" s="261"/>
      <c r="P255" s="261"/>
      <c r="Q255" s="261"/>
      <c r="R255" s="261"/>
      <c r="S255" s="261"/>
      <c r="T255" s="26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3" t="s">
        <v>181</v>
      </c>
      <c r="AU255" s="263" t="s">
        <v>86</v>
      </c>
      <c r="AV255" s="14" t="s">
        <v>86</v>
      </c>
      <c r="AW255" s="14" t="s">
        <v>32</v>
      </c>
      <c r="AX255" s="14" t="s">
        <v>76</v>
      </c>
      <c r="AY255" s="263" t="s">
        <v>172</v>
      </c>
    </row>
    <row r="256" spans="1:51" s="14" customFormat="1" ht="12">
      <c r="A256" s="14"/>
      <c r="B256" s="253"/>
      <c r="C256" s="254"/>
      <c r="D256" s="244" t="s">
        <v>181</v>
      </c>
      <c r="E256" s="255" t="s">
        <v>1</v>
      </c>
      <c r="F256" s="256" t="s">
        <v>311</v>
      </c>
      <c r="G256" s="254"/>
      <c r="H256" s="257">
        <v>16.075</v>
      </c>
      <c r="I256" s="258"/>
      <c r="J256" s="254"/>
      <c r="K256" s="254"/>
      <c r="L256" s="259"/>
      <c r="M256" s="260"/>
      <c r="N256" s="261"/>
      <c r="O256" s="261"/>
      <c r="P256" s="261"/>
      <c r="Q256" s="261"/>
      <c r="R256" s="261"/>
      <c r="S256" s="261"/>
      <c r="T256" s="26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3" t="s">
        <v>181</v>
      </c>
      <c r="AU256" s="263" t="s">
        <v>86</v>
      </c>
      <c r="AV256" s="14" t="s">
        <v>86</v>
      </c>
      <c r="AW256" s="14" t="s">
        <v>32</v>
      </c>
      <c r="AX256" s="14" t="s">
        <v>76</v>
      </c>
      <c r="AY256" s="263" t="s">
        <v>172</v>
      </c>
    </row>
    <row r="257" spans="1:51" s="14" customFormat="1" ht="12">
      <c r="A257" s="14"/>
      <c r="B257" s="253"/>
      <c r="C257" s="254"/>
      <c r="D257" s="244" t="s">
        <v>181</v>
      </c>
      <c r="E257" s="255" t="s">
        <v>1</v>
      </c>
      <c r="F257" s="256" t="s">
        <v>312</v>
      </c>
      <c r="G257" s="254"/>
      <c r="H257" s="257">
        <v>-1.61</v>
      </c>
      <c r="I257" s="258"/>
      <c r="J257" s="254"/>
      <c r="K257" s="254"/>
      <c r="L257" s="259"/>
      <c r="M257" s="260"/>
      <c r="N257" s="261"/>
      <c r="O257" s="261"/>
      <c r="P257" s="261"/>
      <c r="Q257" s="261"/>
      <c r="R257" s="261"/>
      <c r="S257" s="261"/>
      <c r="T257" s="26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3" t="s">
        <v>181</v>
      </c>
      <c r="AU257" s="263" t="s">
        <v>86</v>
      </c>
      <c r="AV257" s="14" t="s">
        <v>86</v>
      </c>
      <c r="AW257" s="14" t="s">
        <v>32</v>
      </c>
      <c r="AX257" s="14" t="s">
        <v>76</v>
      </c>
      <c r="AY257" s="263" t="s">
        <v>172</v>
      </c>
    </row>
    <row r="258" spans="1:51" s="14" customFormat="1" ht="12">
      <c r="A258" s="14"/>
      <c r="B258" s="253"/>
      <c r="C258" s="254"/>
      <c r="D258" s="244" t="s">
        <v>181</v>
      </c>
      <c r="E258" s="255" t="s">
        <v>1</v>
      </c>
      <c r="F258" s="256" t="s">
        <v>313</v>
      </c>
      <c r="G258" s="254"/>
      <c r="H258" s="257">
        <v>27.65</v>
      </c>
      <c r="I258" s="258"/>
      <c r="J258" s="254"/>
      <c r="K258" s="254"/>
      <c r="L258" s="259"/>
      <c r="M258" s="260"/>
      <c r="N258" s="261"/>
      <c r="O258" s="261"/>
      <c r="P258" s="261"/>
      <c r="Q258" s="261"/>
      <c r="R258" s="261"/>
      <c r="S258" s="261"/>
      <c r="T258" s="26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3" t="s">
        <v>181</v>
      </c>
      <c r="AU258" s="263" t="s">
        <v>86</v>
      </c>
      <c r="AV258" s="14" t="s">
        <v>86</v>
      </c>
      <c r="AW258" s="14" t="s">
        <v>32</v>
      </c>
      <c r="AX258" s="14" t="s">
        <v>76</v>
      </c>
      <c r="AY258" s="263" t="s">
        <v>172</v>
      </c>
    </row>
    <row r="259" spans="1:51" s="14" customFormat="1" ht="12">
      <c r="A259" s="14"/>
      <c r="B259" s="253"/>
      <c r="C259" s="254"/>
      <c r="D259" s="244" t="s">
        <v>181</v>
      </c>
      <c r="E259" s="255" t="s">
        <v>1</v>
      </c>
      <c r="F259" s="256" t="s">
        <v>314</v>
      </c>
      <c r="G259" s="254"/>
      <c r="H259" s="257">
        <v>0.3</v>
      </c>
      <c r="I259" s="258"/>
      <c r="J259" s="254"/>
      <c r="K259" s="254"/>
      <c r="L259" s="259"/>
      <c r="M259" s="260"/>
      <c r="N259" s="261"/>
      <c r="O259" s="261"/>
      <c r="P259" s="261"/>
      <c r="Q259" s="261"/>
      <c r="R259" s="261"/>
      <c r="S259" s="261"/>
      <c r="T259" s="26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3" t="s">
        <v>181</v>
      </c>
      <c r="AU259" s="263" t="s">
        <v>86</v>
      </c>
      <c r="AV259" s="14" t="s">
        <v>86</v>
      </c>
      <c r="AW259" s="14" t="s">
        <v>32</v>
      </c>
      <c r="AX259" s="14" t="s">
        <v>76</v>
      </c>
      <c r="AY259" s="263" t="s">
        <v>172</v>
      </c>
    </row>
    <row r="260" spans="1:51" s="14" customFormat="1" ht="12">
      <c r="A260" s="14"/>
      <c r="B260" s="253"/>
      <c r="C260" s="254"/>
      <c r="D260" s="244" t="s">
        <v>181</v>
      </c>
      <c r="E260" s="255" t="s">
        <v>1</v>
      </c>
      <c r="F260" s="256" t="s">
        <v>315</v>
      </c>
      <c r="G260" s="254"/>
      <c r="H260" s="257">
        <v>-2.07</v>
      </c>
      <c r="I260" s="258"/>
      <c r="J260" s="254"/>
      <c r="K260" s="254"/>
      <c r="L260" s="259"/>
      <c r="M260" s="260"/>
      <c r="N260" s="261"/>
      <c r="O260" s="261"/>
      <c r="P260" s="261"/>
      <c r="Q260" s="261"/>
      <c r="R260" s="261"/>
      <c r="S260" s="261"/>
      <c r="T260" s="26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3" t="s">
        <v>181</v>
      </c>
      <c r="AU260" s="263" t="s">
        <v>86</v>
      </c>
      <c r="AV260" s="14" t="s">
        <v>86</v>
      </c>
      <c r="AW260" s="14" t="s">
        <v>32</v>
      </c>
      <c r="AX260" s="14" t="s">
        <v>76</v>
      </c>
      <c r="AY260" s="263" t="s">
        <v>172</v>
      </c>
    </row>
    <row r="261" spans="1:51" s="14" customFormat="1" ht="12">
      <c r="A261" s="14"/>
      <c r="B261" s="253"/>
      <c r="C261" s="254"/>
      <c r="D261" s="244" t="s">
        <v>181</v>
      </c>
      <c r="E261" s="255" t="s">
        <v>1</v>
      </c>
      <c r="F261" s="256" t="s">
        <v>316</v>
      </c>
      <c r="G261" s="254"/>
      <c r="H261" s="257">
        <v>86.375</v>
      </c>
      <c r="I261" s="258"/>
      <c r="J261" s="254"/>
      <c r="K261" s="254"/>
      <c r="L261" s="259"/>
      <c r="M261" s="260"/>
      <c r="N261" s="261"/>
      <c r="O261" s="261"/>
      <c r="P261" s="261"/>
      <c r="Q261" s="261"/>
      <c r="R261" s="261"/>
      <c r="S261" s="261"/>
      <c r="T261" s="26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3" t="s">
        <v>181</v>
      </c>
      <c r="AU261" s="263" t="s">
        <v>86</v>
      </c>
      <c r="AV261" s="14" t="s">
        <v>86</v>
      </c>
      <c r="AW261" s="14" t="s">
        <v>32</v>
      </c>
      <c r="AX261" s="14" t="s">
        <v>76</v>
      </c>
      <c r="AY261" s="263" t="s">
        <v>172</v>
      </c>
    </row>
    <row r="262" spans="1:51" s="14" customFormat="1" ht="12">
      <c r="A262" s="14"/>
      <c r="B262" s="253"/>
      <c r="C262" s="254"/>
      <c r="D262" s="244" t="s">
        <v>181</v>
      </c>
      <c r="E262" s="255" t="s">
        <v>1</v>
      </c>
      <c r="F262" s="256" t="s">
        <v>317</v>
      </c>
      <c r="G262" s="254"/>
      <c r="H262" s="257">
        <v>-6.325</v>
      </c>
      <c r="I262" s="258"/>
      <c r="J262" s="254"/>
      <c r="K262" s="254"/>
      <c r="L262" s="259"/>
      <c r="M262" s="260"/>
      <c r="N262" s="261"/>
      <c r="O262" s="261"/>
      <c r="P262" s="261"/>
      <c r="Q262" s="261"/>
      <c r="R262" s="261"/>
      <c r="S262" s="261"/>
      <c r="T262" s="26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3" t="s">
        <v>181</v>
      </c>
      <c r="AU262" s="263" t="s">
        <v>86</v>
      </c>
      <c r="AV262" s="14" t="s">
        <v>86</v>
      </c>
      <c r="AW262" s="14" t="s">
        <v>32</v>
      </c>
      <c r="AX262" s="14" t="s">
        <v>76</v>
      </c>
      <c r="AY262" s="263" t="s">
        <v>172</v>
      </c>
    </row>
    <row r="263" spans="1:51" s="14" customFormat="1" ht="12">
      <c r="A263" s="14"/>
      <c r="B263" s="253"/>
      <c r="C263" s="254"/>
      <c r="D263" s="244" t="s">
        <v>181</v>
      </c>
      <c r="E263" s="255" t="s">
        <v>1</v>
      </c>
      <c r="F263" s="256" t="s">
        <v>318</v>
      </c>
      <c r="G263" s="254"/>
      <c r="H263" s="257">
        <v>62</v>
      </c>
      <c r="I263" s="258"/>
      <c r="J263" s="254"/>
      <c r="K263" s="254"/>
      <c r="L263" s="259"/>
      <c r="M263" s="260"/>
      <c r="N263" s="261"/>
      <c r="O263" s="261"/>
      <c r="P263" s="261"/>
      <c r="Q263" s="261"/>
      <c r="R263" s="261"/>
      <c r="S263" s="261"/>
      <c r="T263" s="26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3" t="s">
        <v>181</v>
      </c>
      <c r="AU263" s="263" t="s">
        <v>86</v>
      </c>
      <c r="AV263" s="14" t="s">
        <v>86</v>
      </c>
      <c r="AW263" s="14" t="s">
        <v>32</v>
      </c>
      <c r="AX263" s="14" t="s">
        <v>76</v>
      </c>
      <c r="AY263" s="263" t="s">
        <v>172</v>
      </c>
    </row>
    <row r="264" spans="1:51" s="14" customFormat="1" ht="12">
      <c r="A264" s="14"/>
      <c r="B264" s="253"/>
      <c r="C264" s="254"/>
      <c r="D264" s="244" t="s">
        <v>181</v>
      </c>
      <c r="E264" s="255" t="s">
        <v>1</v>
      </c>
      <c r="F264" s="256" t="s">
        <v>319</v>
      </c>
      <c r="G264" s="254"/>
      <c r="H264" s="257">
        <v>-9.5</v>
      </c>
      <c r="I264" s="258"/>
      <c r="J264" s="254"/>
      <c r="K264" s="254"/>
      <c r="L264" s="259"/>
      <c r="M264" s="260"/>
      <c r="N264" s="261"/>
      <c r="O264" s="261"/>
      <c r="P264" s="261"/>
      <c r="Q264" s="261"/>
      <c r="R264" s="261"/>
      <c r="S264" s="261"/>
      <c r="T264" s="26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3" t="s">
        <v>181</v>
      </c>
      <c r="AU264" s="263" t="s">
        <v>86</v>
      </c>
      <c r="AV264" s="14" t="s">
        <v>86</v>
      </c>
      <c r="AW264" s="14" t="s">
        <v>32</v>
      </c>
      <c r="AX264" s="14" t="s">
        <v>76</v>
      </c>
      <c r="AY264" s="263" t="s">
        <v>172</v>
      </c>
    </row>
    <row r="265" spans="1:51" s="14" customFormat="1" ht="12">
      <c r="A265" s="14"/>
      <c r="B265" s="253"/>
      <c r="C265" s="254"/>
      <c r="D265" s="244" t="s">
        <v>181</v>
      </c>
      <c r="E265" s="255" t="s">
        <v>1</v>
      </c>
      <c r="F265" s="256" t="s">
        <v>320</v>
      </c>
      <c r="G265" s="254"/>
      <c r="H265" s="257">
        <v>16.125</v>
      </c>
      <c r="I265" s="258"/>
      <c r="J265" s="254"/>
      <c r="K265" s="254"/>
      <c r="L265" s="259"/>
      <c r="M265" s="260"/>
      <c r="N265" s="261"/>
      <c r="O265" s="261"/>
      <c r="P265" s="261"/>
      <c r="Q265" s="261"/>
      <c r="R265" s="261"/>
      <c r="S265" s="261"/>
      <c r="T265" s="26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3" t="s">
        <v>181</v>
      </c>
      <c r="AU265" s="263" t="s">
        <v>86</v>
      </c>
      <c r="AV265" s="14" t="s">
        <v>86</v>
      </c>
      <c r="AW265" s="14" t="s">
        <v>32</v>
      </c>
      <c r="AX265" s="14" t="s">
        <v>76</v>
      </c>
      <c r="AY265" s="263" t="s">
        <v>172</v>
      </c>
    </row>
    <row r="266" spans="1:51" s="14" customFormat="1" ht="12">
      <c r="A266" s="14"/>
      <c r="B266" s="253"/>
      <c r="C266" s="254"/>
      <c r="D266" s="244" t="s">
        <v>181</v>
      </c>
      <c r="E266" s="255" t="s">
        <v>1</v>
      </c>
      <c r="F266" s="256" t="s">
        <v>258</v>
      </c>
      <c r="G266" s="254"/>
      <c r="H266" s="257">
        <v>-3.22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3" t="s">
        <v>181</v>
      </c>
      <c r="AU266" s="263" t="s">
        <v>86</v>
      </c>
      <c r="AV266" s="14" t="s">
        <v>86</v>
      </c>
      <c r="AW266" s="14" t="s">
        <v>32</v>
      </c>
      <c r="AX266" s="14" t="s">
        <v>76</v>
      </c>
      <c r="AY266" s="263" t="s">
        <v>172</v>
      </c>
    </row>
    <row r="267" spans="1:51" s="14" customFormat="1" ht="12">
      <c r="A267" s="14"/>
      <c r="B267" s="253"/>
      <c r="C267" s="254"/>
      <c r="D267" s="244" t="s">
        <v>181</v>
      </c>
      <c r="E267" s="255" t="s">
        <v>1</v>
      </c>
      <c r="F267" s="256" t="s">
        <v>321</v>
      </c>
      <c r="G267" s="254"/>
      <c r="H267" s="257">
        <v>16.075</v>
      </c>
      <c r="I267" s="258"/>
      <c r="J267" s="254"/>
      <c r="K267" s="254"/>
      <c r="L267" s="259"/>
      <c r="M267" s="260"/>
      <c r="N267" s="261"/>
      <c r="O267" s="261"/>
      <c r="P267" s="261"/>
      <c r="Q267" s="261"/>
      <c r="R267" s="261"/>
      <c r="S267" s="261"/>
      <c r="T267" s="26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3" t="s">
        <v>181</v>
      </c>
      <c r="AU267" s="263" t="s">
        <v>86</v>
      </c>
      <c r="AV267" s="14" t="s">
        <v>86</v>
      </c>
      <c r="AW267" s="14" t="s">
        <v>32</v>
      </c>
      <c r="AX267" s="14" t="s">
        <v>76</v>
      </c>
      <c r="AY267" s="263" t="s">
        <v>172</v>
      </c>
    </row>
    <row r="268" spans="1:51" s="14" customFormat="1" ht="12">
      <c r="A268" s="14"/>
      <c r="B268" s="253"/>
      <c r="C268" s="254"/>
      <c r="D268" s="244" t="s">
        <v>181</v>
      </c>
      <c r="E268" s="255" t="s">
        <v>1</v>
      </c>
      <c r="F268" s="256" t="s">
        <v>312</v>
      </c>
      <c r="G268" s="254"/>
      <c r="H268" s="257">
        <v>-1.61</v>
      </c>
      <c r="I268" s="258"/>
      <c r="J268" s="254"/>
      <c r="K268" s="254"/>
      <c r="L268" s="259"/>
      <c r="M268" s="260"/>
      <c r="N268" s="261"/>
      <c r="O268" s="261"/>
      <c r="P268" s="261"/>
      <c r="Q268" s="261"/>
      <c r="R268" s="261"/>
      <c r="S268" s="261"/>
      <c r="T268" s="26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3" t="s">
        <v>181</v>
      </c>
      <c r="AU268" s="263" t="s">
        <v>86</v>
      </c>
      <c r="AV268" s="14" t="s">
        <v>86</v>
      </c>
      <c r="AW268" s="14" t="s">
        <v>32</v>
      </c>
      <c r="AX268" s="14" t="s">
        <v>76</v>
      </c>
      <c r="AY268" s="263" t="s">
        <v>172</v>
      </c>
    </row>
    <row r="269" spans="1:51" s="14" customFormat="1" ht="12">
      <c r="A269" s="14"/>
      <c r="B269" s="253"/>
      <c r="C269" s="254"/>
      <c r="D269" s="244" t="s">
        <v>181</v>
      </c>
      <c r="E269" s="255" t="s">
        <v>1</v>
      </c>
      <c r="F269" s="256" t="s">
        <v>322</v>
      </c>
      <c r="G269" s="254"/>
      <c r="H269" s="257">
        <v>27.65</v>
      </c>
      <c r="I269" s="258"/>
      <c r="J269" s="254"/>
      <c r="K269" s="254"/>
      <c r="L269" s="259"/>
      <c r="M269" s="260"/>
      <c r="N269" s="261"/>
      <c r="O269" s="261"/>
      <c r="P269" s="261"/>
      <c r="Q269" s="261"/>
      <c r="R269" s="261"/>
      <c r="S269" s="261"/>
      <c r="T269" s="26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3" t="s">
        <v>181</v>
      </c>
      <c r="AU269" s="263" t="s">
        <v>86</v>
      </c>
      <c r="AV269" s="14" t="s">
        <v>86</v>
      </c>
      <c r="AW269" s="14" t="s">
        <v>32</v>
      </c>
      <c r="AX269" s="14" t="s">
        <v>76</v>
      </c>
      <c r="AY269" s="263" t="s">
        <v>172</v>
      </c>
    </row>
    <row r="270" spans="1:51" s="14" customFormat="1" ht="12">
      <c r="A270" s="14"/>
      <c r="B270" s="253"/>
      <c r="C270" s="254"/>
      <c r="D270" s="244" t="s">
        <v>181</v>
      </c>
      <c r="E270" s="255" t="s">
        <v>1</v>
      </c>
      <c r="F270" s="256" t="s">
        <v>314</v>
      </c>
      <c r="G270" s="254"/>
      <c r="H270" s="257">
        <v>0.3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3" t="s">
        <v>181</v>
      </c>
      <c r="AU270" s="263" t="s">
        <v>86</v>
      </c>
      <c r="AV270" s="14" t="s">
        <v>86</v>
      </c>
      <c r="AW270" s="14" t="s">
        <v>32</v>
      </c>
      <c r="AX270" s="14" t="s">
        <v>76</v>
      </c>
      <c r="AY270" s="263" t="s">
        <v>172</v>
      </c>
    </row>
    <row r="271" spans="1:51" s="14" customFormat="1" ht="12">
      <c r="A271" s="14"/>
      <c r="B271" s="253"/>
      <c r="C271" s="254"/>
      <c r="D271" s="244" t="s">
        <v>181</v>
      </c>
      <c r="E271" s="255" t="s">
        <v>1</v>
      </c>
      <c r="F271" s="256" t="s">
        <v>315</v>
      </c>
      <c r="G271" s="254"/>
      <c r="H271" s="257">
        <v>-2.07</v>
      </c>
      <c r="I271" s="258"/>
      <c r="J271" s="254"/>
      <c r="K271" s="254"/>
      <c r="L271" s="259"/>
      <c r="M271" s="260"/>
      <c r="N271" s="261"/>
      <c r="O271" s="261"/>
      <c r="P271" s="261"/>
      <c r="Q271" s="261"/>
      <c r="R271" s="261"/>
      <c r="S271" s="261"/>
      <c r="T271" s="26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3" t="s">
        <v>181</v>
      </c>
      <c r="AU271" s="263" t="s">
        <v>86</v>
      </c>
      <c r="AV271" s="14" t="s">
        <v>86</v>
      </c>
      <c r="AW271" s="14" t="s">
        <v>32</v>
      </c>
      <c r="AX271" s="14" t="s">
        <v>76</v>
      </c>
      <c r="AY271" s="263" t="s">
        <v>172</v>
      </c>
    </row>
    <row r="272" spans="1:51" s="14" customFormat="1" ht="12">
      <c r="A272" s="14"/>
      <c r="B272" s="253"/>
      <c r="C272" s="254"/>
      <c r="D272" s="244" t="s">
        <v>181</v>
      </c>
      <c r="E272" s="255" t="s">
        <v>1</v>
      </c>
      <c r="F272" s="256" t="s">
        <v>323</v>
      </c>
      <c r="G272" s="254"/>
      <c r="H272" s="257">
        <v>86.375</v>
      </c>
      <c r="I272" s="258"/>
      <c r="J272" s="254"/>
      <c r="K272" s="254"/>
      <c r="L272" s="259"/>
      <c r="M272" s="260"/>
      <c r="N272" s="261"/>
      <c r="O272" s="261"/>
      <c r="P272" s="261"/>
      <c r="Q272" s="261"/>
      <c r="R272" s="261"/>
      <c r="S272" s="261"/>
      <c r="T272" s="26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3" t="s">
        <v>181</v>
      </c>
      <c r="AU272" s="263" t="s">
        <v>86</v>
      </c>
      <c r="AV272" s="14" t="s">
        <v>86</v>
      </c>
      <c r="AW272" s="14" t="s">
        <v>32</v>
      </c>
      <c r="AX272" s="14" t="s">
        <v>76</v>
      </c>
      <c r="AY272" s="263" t="s">
        <v>172</v>
      </c>
    </row>
    <row r="273" spans="1:51" s="14" customFormat="1" ht="12">
      <c r="A273" s="14"/>
      <c r="B273" s="253"/>
      <c r="C273" s="254"/>
      <c r="D273" s="244" t="s">
        <v>181</v>
      </c>
      <c r="E273" s="255" t="s">
        <v>1</v>
      </c>
      <c r="F273" s="256" t="s">
        <v>317</v>
      </c>
      <c r="G273" s="254"/>
      <c r="H273" s="257">
        <v>-6.325</v>
      </c>
      <c r="I273" s="258"/>
      <c r="J273" s="254"/>
      <c r="K273" s="254"/>
      <c r="L273" s="259"/>
      <c r="M273" s="260"/>
      <c r="N273" s="261"/>
      <c r="O273" s="261"/>
      <c r="P273" s="261"/>
      <c r="Q273" s="261"/>
      <c r="R273" s="261"/>
      <c r="S273" s="261"/>
      <c r="T273" s="26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3" t="s">
        <v>181</v>
      </c>
      <c r="AU273" s="263" t="s">
        <v>86</v>
      </c>
      <c r="AV273" s="14" t="s">
        <v>86</v>
      </c>
      <c r="AW273" s="14" t="s">
        <v>32</v>
      </c>
      <c r="AX273" s="14" t="s">
        <v>76</v>
      </c>
      <c r="AY273" s="263" t="s">
        <v>172</v>
      </c>
    </row>
    <row r="274" spans="1:51" s="16" customFormat="1" ht="12">
      <c r="A274" s="16"/>
      <c r="B274" s="275"/>
      <c r="C274" s="276"/>
      <c r="D274" s="244" t="s">
        <v>181</v>
      </c>
      <c r="E274" s="277" t="s">
        <v>1</v>
      </c>
      <c r="F274" s="278" t="s">
        <v>188</v>
      </c>
      <c r="G274" s="276"/>
      <c r="H274" s="279">
        <v>369.99</v>
      </c>
      <c r="I274" s="280"/>
      <c r="J274" s="276"/>
      <c r="K274" s="276"/>
      <c r="L274" s="281"/>
      <c r="M274" s="282"/>
      <c r="N274" s="283"/>
      <c r="O274" s="283"/>
      <c r="P274" s="283"/>
      <c r="Q274" s="283"/>
      <c r="R274" s="283"/>
      <c r="S274" s="283"/>
      <c r="T274" s="284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T274" s="285" t="s">
        <v>181</v>
      </c>
      <c r="AU274" s="285" t="s">
        <v>86</v>
      </c>
      <c r="AV274" s="16" t="s">
        <v>179</v>
      </c>
      <c r="AW274" s="16" t="s">
        <v>32</v>
      </c>
      <c r="AX274" s="16" t="s">
        <v>83</v>
      </c>
      <c r="AY274" s="285" t="s">
        <v>172</v>
      </c>
    </row>
    <row r="275" spans="1:65" s="2" customFormat="1" ht="16.5" customHeight="1">
      <c r="A275" s="39"/>
      <c r="B275" s="40"/>
      <c r="C275" s="229" t="s">
        <v>324</v>
      </c>
      <c r="D275" s="229" t="s">
        <v>174</v>
      </c>
      <c r="E275" s="230" t="s">
        <v>325</v>
      </c>
      <c r="F275" s="231" t="s">
        <v>326</v>
      </c>
      <c r="G275" s="232" t="s">
        <v>240</v>
      </c>
      <c r="H275" s="233">
        <v>27.203</v>
      </c>
      <c r="I275" s="234"/>
      <c r="J275" s="235">
        <f>ROUND(I275*H275,2)</f>
        <v>0</v>
      </c>
      <c r="K275" s="231" t="s">
        <v>1</v>
      </c>
      <c r="L275" s="45"/>
      <c r="M275" s="236" t="s">
        <v>1</v>
      </c>
      <c r="N275" s="237" t="s">
        <v>41</v>
      </c>
      <c r="O275" s="92"/>
      <c r="P275" s="238">
        <f>O275*H275</f>
        <v>0</v>
      </c>
      <c r="Q275" s="238">
        <v>0.021</v>
      </c>
      <c r="R275" s="238">
        <f>Q275*H275</f>
        <v>0.5712630000000001</v>
      </c>
      <c r="S275" s="238">
        <v>0</v>
      </c>
      <c r="T275" s="23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0" t="s">
        <v>179</v>
      </c>
      <c r="AT275" s="240" t="s">
        <v>174</v>
      </c>
      <c r="AU275" s="240" t="s">
        <v>86</v>
      </c>
      <c r="AY275" s="18" t="s">
        <v>172</v>
      </c>
      <c r="BE275" s="241">
        <f>IF(N275="základní",J275,0)</f>
        <v>0</v>
      </c>
      <c r="BF275" s="241">
        <f>IF(N275="snížená",J275,0)</f>
        <v>0</v>
      </c>
      <c r="BG275" s="241">
        <f>IF(N275="zákl. přenesená",J275,0)</f>
        <v>0</v>
      </c>
      <c r="BH275" s="241">
        <f>IF(N275="sníž. přenesená",J275,0)</f>
        <v>0</v>
      </c>
      <c r="BI275" s="241">
        <f>IF(N275="nulová",J275,0)</f>
        <v>0</v>
      </c>
      <c r="BJ275" s="18" t="s">
        <v>83</v>
      </c>
      <c r="BK275" s="241">
        <f>ROUND(I275*H275,2)</f>
        <v>0</v>
      </c>
      <c r="BL275" s="18" t="s">
        <v>179</v>
      </c>
      <c r="BM275" s="240" t="s">
        <v>327</v>
      </c>
    </row>
    <row r="276" spans="1:51" s="14" customFormat="1" ht="12">
      <c r="A276" s="14"/>
      <c r="B276" s="253"/>
      <c r="C276" s="254"/>
      <c r="D276" s="244" t="s">
        <v>181</v>
      </c>
      <c r="E276" s="255" t="s">
        <v>1</v>
      </c>
      <c r="F276" s="256" t="s">
        <v>328</v>
      </c>
      <c r="G276" s="254"/>
      <c r="H276" s="257">
        <v>17.468</v>
      </c>
      <c r="I276" s="258"/>
      <c r="J276" s="254"/>
      <c r="K276" s="254"/>
      <c r="L276" s="259"/>
      <c r="M276" s="260"/>
      <c r="N276" s="261"/>
      <c r="O276" s="261"/>
      <c r="P276" s="261"/>
      <c r="Q276" s="261"/>
      <c r="R276" s="261"/>
      <c r="S276" s="261"/>
      <c r="T276" s="26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3" t="s">
        <v>181</v>
      </c>
      <c r="AU276" s="263" t="s">
        <v>86</v>
      </c>
      <c r="AV276" s="14" t="s">
        <v>86</v>
      </c>
      <c r="AW276" s="14" t="s">
        <v>32</v>
      </c>
      <c r="AX276" s="14" t="s">
        <v>76</v>
      </c>
      <c r="AY276" s="263" t="s">
        <v>172</v>
      </c>
    </row>
    <row r="277" spans="1:51" s="14" customFormat="1" ht="12">
      <c r="A277" s="14"/>
      <c r="B277" s="253"/>
      <c r="C277" s="254"/>
      <c r="D277" s="244" t="s">
        <v>181</v>
      </c>
      <c r="E277" s="255" t="s">
        <v>1</v>
      </c>
      <c r="F277" s="256" t="s">
        <v>329</v>
      </c>
      <c r="G277" s="254"/>
      <c r="H277" s="257">
        <v>11.985</v>
      </c>
      <c r="I277" s="258"/>
      <c r="J277" s="254"/>
      <c r="K277" s="254"/>
      <c r="L277" s="259"/>
      <c r="M277" s="260"/>
      <c r="N277" s="261"/>
      <c r="O277" s="261"/>
      <c r="P277" s="261"/>
      <c r="Q277" s="261"/>
      <c r="R277" s="261"/>
      <c r="S277" s="261"/>
      <c r="T277" s="26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3" t="s">
        <v>181</v>
      </c>
      <c r="AU277" s="263" t="s">
        <v>86</v>
      </c>
      <c r="AV277" s="14" t="s">
        <v>86</v>
      </c>
      <c r="AW277" s="14" t="s">
        <v>32</v>
      </c>
      <c r="AX277" s="14" t="s">
        <v>76</v>
      </c>
      <c r="AY277" s="263" t="s">
        <v>172</v>
      </c>
    </row>
    <row r="278" spans="1:51" s="14" customFormat="1" ht="12">
      <c r="A278" s="14"/>
      <c r="B278" s="253"/>
      <c r="C278" s="254"/>
      <c r="D278" s="244" t="s">
        <v>181</v>
      </c>
      <c r="E278" s="255" t="s">
        <v>1</v>
      </c>
      <c r="F278" s="256" t="s">
        <v>330</v>
      </c>
      <c r="G278" s="254"/>
      <c r="H278" s="257">
        <v>-2.25</v>
      </c>
      <c r="I278" s="258"/>
      <c r="J278" s="254"/>
      <c r="K278" s="254"/>
      <c r="L278" s="259"/>
      <c r="M278" s="260"/>
      <c r="N278" s="261"/>
      <c r="O278" s="261"/>
      <c r="P278" s="261"/>
      <c r="Q278" s="261"/>
      <c r="R278" s="261"/>
      <c r="S278" s="261"/>
      <c r="T278" s="26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3" t="s">
        <v>181</v>
      </c>
      <c r="AU278" s="263" t="s">
        <v>86</v>
      </c>
      <c r="AV278" s="14" t="s">
        <v>86</v>
      </c>
      <c r="AW278" s="14" t="s">
        <v>32</v>
      </c>
      <c r="AX278" s="14" t="s">
        <v>76</v>
      </c>
      <c r="AY278" s="263" t="s">
        <v>172</v>
      </c>
    </row>
    <row r="279" spans="1:51" s="16" customFormat="1" ht="12">
      <c r="A279" s="16"/>
      <c r="B279" s="275"/>
      <c r="C279" s="276"/>
      <c r="D279" s="244" t="s">
        <v>181</v>
      </c>
      <c r="E279" s="277" t="s">
        <v>1</v>
      </c>
      <c r="F279" s="278" t="s">
        <v>188</v>
      </c>
      <c r="G279" s="276"/>
      <c r="H279" s="279">
        <v>27.203</v>
      </c>
      <c r="I279" s="280"/>
      <c r="J279" s="276"/>
      <c r="K279" s="276"/>
      <c r="L279" s="281"/>
      <c r="M279" s="282"/>
      <c r="N279" s="283"/>
      <c r="O279" s="283"/>
      <c r="P279" s="283"/>
      <c r="Q279" s="283"/>
      <c r="R279" s="283"/>
      <c r="S279" s="283"/>
      <c r="T279" s="284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T279" s="285" t="s">
        <v>181</v>
      </c>
      <c r="AU279" s="285" t="s">
        <v>86</v>
      </c>
      <c r="AV279" s="16" t="s">
        <v>179</v>
      </c>
      <c r="AW279" s="16" t="s">
        <v>32</v>
      </c>
      <c r="AX279" s="16" t="s">
        <v>83</v>
      </c>
      <c r="AY279" s="285" t="s">
        <v>172</v>
      </c>
    </row>
    <row r="280" spans="1:65" s="2" customFormat="1" ht="16.5" customHeight="1">
      <c r="A280" s="39"/>
      <c r="B280" s="40"/>
      <c r="C280" s="229" t="s">
        <v>7</v>
      </c>
      <c r="D280" s="229" t="s">
        <v>174</v>
      </c>
      <c r="E280" s="230" t="s">
        <v>331</v>
      </c>
      <c r="F280" s="231" t="s">
        <v>332</v>
      </c>
      <c r="G280" s="232" t="s">
        <v>240</v>
      </c>
      <c r="H280" s="233">
        <v>156.29</v>
      </c>
      <c r="I280" s="234"/>
      <c r="J280" s="235">
        <f>ROUND(I280*H280,2)</f>
        <v>0</v>
      </c>
      <c r="K280" s="231" t="s">
        <v>1</v>
      </c>
      <c r="L280" s="45"/>
      <c r="M280" s="236" t="s">
        <v>1</v>
      </c>
      <c r="N280" s="237" t="s">
        <v>41</v>
      </c>
      <c r="O280" s="92"/>
      <c r="P280" s="238">
        <f>O280*H280</f>
        <v>0</v>
      </c>
      <c r="Q280" s="238">
        <v>0.021</v>
      </c>
      <c r="R280" s="238">
        <f>Q280*H280</f>
        <v>3.28209</v>
      </c>
      <c r="S280" s="238">
        <v>0</v>
      </c>
      <c r="T280" s="23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0" t="s">
        <v>179</v>
      </c>
      <c r="AT280" s="240" t="s">
        <v>174</v>
      </c>
      <c r="AU280" s="240" t="s">
        <v>86</v>
      </c>
      <c r="AY280" s="18" t="s">
        <v>172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8" t="s">
        <v>83</v>
      </c>
      <c r="BK280" s="241">
        <f>ROUND(I280*H280,2)</f>
        <v>0</v>
      </c>
      <c r="BL280" s="18" t="s">
        <v>179</v>
      </c>
      <c r="BM280" s="240" t="s">
        <v>333</v>
      </c>
    </row>
    <row r="281" spans="1:51" s="14" customFormat="1" ht="12">
      <c r="A281" s="14"/>
      <c r="B281" s="253"/>
      <c r="C281" s="254"/>
      <c r="D281" s="244" t="s">
        <v>181</v>
      </c>
      <c r="E281" s="255" t="s">
        <v>1</v>
      </c>
      <c r="F281" s="256" t="s">
        <v>334</v>
      </c>
      <c r="G281" s="254"/>
      <c r="H281" s="257">
        <v>24.82</v>
      </c>
      <c r="I281" s="258"/>
      <c r="J281" s="254"/>
      <c r="K281" s="254"/>
      <c r="L281" s="259"/>
      <c r="M281" s="260"/>
      <c r="N281" s="261"/>
      <c r="O281" s="261"/>
      <c r="P281" s="261"/>
      <c r="Q281" s="261"/>
      <c r="R281" s="261"/>
      <c r="S281" s="261"/>
      <c r="T281" s="26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3" t="s">
        <v>181</v>
      </c>
      <c r="AU281" s="263" t="s">
        <v>86</v>
      </c>
      <c r="AV281" s="14" t="s">
        <v>86</v>
      </c>
      <c r="AW281" s="14" t="s">
        <v>32</v>
      </c>
      <c r="AX281" s="14" t="s">
        <v>76</v>
      </c>
      <c r="AY281" s="263" t="s">
        <v>172</v>
      </c>
    </row>
    <row r="282" spans="1:51" s="14" customFormat="1" ht="12">
      <c r="A282" s="14"/>
      <c r="B282" s="253"/>
      <c r="C282" s="254"/>
      <c r="D282" s="244" t="s">
        <v>181</v>
      </c>
      <c r="E282" s="255" t="s">
        <v>1</v>
      </c>
      <c r="F282" s="256" t="s">
        <v>335</v>
      </c>
      <c r="G282" s="254"/>
      <c r="H282" s="257">
        <v>2.55</v>
      </c>
      <c r="I282" s="258"/>
      <c r="J282" s="254"/>
      <c r="K282" s="254"/>
      <c r="L282" s="259"/>
      <c r="M282" s="260"/>
      <c r="N282" s="261"/>
      <c r="O282" s="261"/>
      <c r="P282" s="261"/>
      <c r="Q282" s="261"/>
      <c r="R282" s="261"/>
      <c r="S282" s="261"/>
      <c r="T282" s="26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3" t="s">
        <v>181</v>
      </c>
      <c r="AU282" s="263" t="s">
        <v>86</v>
      </c>
      <c r="AV282" s="14" t="s">
        <v>86</v>
      </c>
      <c r="AW282" s="14" t="s">
        <v>32</v>
      </c>
      <c r="AX282" s="14" t="s">
        <v>76</v>
      </c>
      <c r="AY282" s="263" t="s">
        <v>172</v>
      </c>
    </row>
    <row r="283" spans="1:51" s="14" customFormat="1" ht="12">
      <c r="A283" s="14"/>
      <c r="B283" s="253"/>
      <c r="C283" s="254"/>
      <c r="D283" s="244" t="s">
        <v>181</v>
      </c>
      <c r="E283" s="255" t="s">
        <v>1</v>
      </c>
      <c r="F283" s="256" t="s">
        <v>336</v>
      </c>
      <c r="G283" s="254"/>
      <c r="H283" s="257">
        <v>2.55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3" t="s">
        <v>181</v>
      </c>
      <c r="AU283" s="263" t="s">
        <v>86</v>
      </c>
      <c r="AV283" s="14" t="s">
        <v>86</v>
      </c>
      <c r="AW283" s="14" t="s">
        <v>32</v>
      </c>
      <c r="AX283" s="14" t="s">
        <v>76</v>
      </c>
      <c r="AY283" s="263" t="s">
        <v>172</v>
      </c>
    </row>
    <row r="284" spans="1:51" s="14" customFormat="1" ht="12">
      <c r="A284" s="14"/>
      <c r="B284" s="253"/>
      <c r="C284" s="254"/>
      <c r="D284" s="244" t="s">
        <v>181</v>
      </c>
      <c r="E284" s="255" t="s">
        <v>1</v>
      </c>
      <c r="F284" s="256" t="s">
        <v>337</v>
      </c>
      <c r="G284" s="254"/>
      <c r="H284" s="257">
        <v>6.94</v>
      </c>
      <c r="I284" s="258"/>
      <c r="J284" s="254"/>
      <c r="K284" s="254"/>
      <c r="L284" s="259"/>
      <c r="M284" s="260"/>
      <c r="N284" s="261"/>
      <c r="O284" s="261"/>
      <c r="P284" s="261"/>
      <c r="Q284" s="261"/>
      <c r="R284" s="261"/>
      <c r="S284" s="261"/>
      <c r="T284" s="26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3" t="s">
        <v>181</v>
      </c>
      <c r="AU284" s="263" t="s">
        <v>86</v>
      </c>
      <c r="AV284" s="14" t="s">
        <v>86</v>
      </c>
      <c r="AW284" s="14" t="s">
        <v>32</v>
      </c>
      <c r="AX284" s="14" t="s">
        <v>76</v>
      </c>
      <c r="AY284" s="263" t="s">
        <v>172</v>
      </c>
    </row>
    <row r="285" spans="1:51" s="14" customFormat="1" ht="12">
      <c r="A285" s="14"/>
      <c r="B285" s="253"/>
      <c r="C285" s="254"/>
      <c r="D285" s="244" t="s">
        <v>181</v>
      </c>
      <c r="E285" s="255" t="s">
        <v>1</v>
      </c>
      <c r="F285" s="256" t="s">
        <v>338</v>
      </c>
      <c r="G285" s="254"/>
      <c r="H285" s="257">
        <v>41.71</v>
      </c>
      <c r="I285" s="258"/>
      <c r="J285" s="254"/>
      <c r="K285" s="254"/>
      <c r="L285" s="259"/>
      <c r="M285" s="260"/>
      <c r="N285" s="261"/>
      <c r="O285" s="261"/>
      <c r="P285" s="261"/>
      <c r="Q285" s="261"/>
      <c r="R285" s="261"/>
      <c r="S285" s="261"/>
      <c r="T285" s="26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3" t="s">
        <v>181</v>
      </c>
      <c r="AU285" s="263" t="s">
        <v>86</v>
      </c>
      <c r="AV285" s="14" t="s">
        <v>86</v>
      </c>
      <c r="AW285" s="14" t="s">
        <v>32</v>
      </c>
      <c r="AX285" s="14" t="s">
        <v>76</v>
      </c>
      <c r="AY285" s="263" t="s">
        <v>172</v>
      </c>
    </row>
    <row r="286" spans="1:51" s="14" customFormat="1" ht="12">
      <c r="A286" s="14"/>
      <c r="B286" s="253"/>
      <c r="C286" s="254"/>
      <c r="D286" s="244" t="s">
        <v>181</v>
      </c>
      <c r="E286" s="255" t="s">
        <v>1</v>
      </c>
      <c r="F286" s="256" t="s">
        <v>339</v>
      </c>
      <c r="G286" s="254"/>
      <c r="H286" s="257">
        <v>24.82</v>
      </c>
      <c r="I286" s="258"/>
      <c r="J286" s="254"/>
      <c r="K286" s="254"/>
      <c r="L286" s="259"/>
      <c r="M286" s="260"/>
      <c r="N286" s="261"/>
      <c r="O286" s="261"/>
      <c r="P286" s="261"/>
      <c r="Q286" s="261"/>
      <c r="R286" s="261"/>
      <c r="S286" s="261"/>
      <c r="T286" s="26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3" t="s">
        <v>181</v>
      </c>
      <c r="AU286" s="263" t="s">
        <v>86</v>
      </c>
      <c r="AV286" s="14" t="s">
        <v>86</v>
      </c>
      <c r="AW286" s="14" t="s">
        <v>32</v>
      </c>
      <c r="AX286" s="14" t="s">
        <v>76</v>
      </c>
      <c r="AY286" s="263" t="s">
        <v>172</v>
      </c>
    </row>
    <row r="287" spans="1:51" s="14" customFormat="1" ht="12">
      <c r="A287" s="14"/>
      <c r="B287" s="253"/>
      <c r="C287" s="254"/>
      <c r="D287" s="244" t="s">
        <v>181</v>
      </c>
      <c r="E287" s="255" t="s">
        <v>1</v>
      </c>
      <c r="F287" s="256" t="s">
        <v>340</v>
      </c>
      <c r="G287" s="254"/>
      <c r="H287" s="257">
        <v>2.55</v>
      </c>
      <c r="I287" s="258"/>
      <c r="J287" s="254"/>
      <c r="K287" s="254"/>
      <c r="L287" s="259"/>
      <c r="M287" s="260"/>
      <c r="N287" s="261"/>
      <c r="O287" s="261"/>
      <c r="P287" s="261"/>
      <c r="Q287" s="261"/>
      <c r="R287" s="261"/>
      <c r="S287" s="261"/>
      <c r="T287" s="26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3" t="s">
        <v>181</v>
      </c>
      <c r="AU287" s="263" t="s">
        <v>86</v>
      </c>
      <c r="AV287" s="14" t="s">
        <v>86</v>
      </c>
      <c r="AW287" s="14" t="s">
        <v>32</v>
      </c>
      <c r="AX287" s="14" t="s">
        <v>76</v>
      </c>
      <c r="AY287" s="263" t="s">
        <v>172</v>
      </c>
    </row>
    <row r="288" spans="1:51" s="14" customFormat="1" ht="12">
      <c r="A288" s="14"/>
      <c r="B288" s="253"/>
      <c r="C288" s="254"/>
      <c r="D288" s="244" t="s">
        <v>181</v>
      </c>
      <c r="E288" s="255" t="s">
        <v>1</v>
      </c>
      <c r="F288" s="256" t="s">
        <v>341</v>
      </c>
      <c r="G288" s="254"/>
      <c r="H288" s="257">
        <v>2.55</v>
      </c>
      <c r="I288" s="258"/>
      <c r="J288" s="254"/>
      <c r="K288" s="254"/>
      <c r="L288" s="259"/>
      <c r="M288" s="260"/>
      <c r="N288" s="261"/>
      <c r="O288" s="261"/>
      <c r="P288" s="261"/>
      <c r="Q288" s="261"/>
      <c r="R288" s="261"/>
      <c r="S288" s="261"/>
      <c r="T288" s="26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3" t="s">
        <v>181</v>
      </c>
      <c r="AU288" s="263" t="s">
        <v>86</v>
      </c>
      <c r="AV288" s="14" t="s">
        <v>86</v>
      </c>
      <c r="AW288" s="14" t="s">
        <v>32</v>
      </c>
      <c r="AX288" s="14" t="s">
        <v>76</v>
      </c>
      <c r="AY288" s="263" t="s">
        <v>172</v>
      </c>
    </row>
    <row r="289" spans="1:51" s="14" customFormat="1" ht="12">
      <c r="A289" s="14"/>
      <c r="B289" s="253"/>
      <c r="C289" s="254"/>
      <c r="D289" s="244" t="s">
        <v>181</v>
      </c>
      <c r="E289" s="255" t="s">
        <v>1</v>
      </c>
      <c r="F289" s="256" t="s">
        <v>342</v>
      </c>
      <c r="G289" s="254"/>
      <c r="H289" s="257">
        <v>6.94</v>
      </c>
      <c r="I289" s="258"/>
      <c r="J289" s="254"/>
      <c r="K289" s="254"/>
      <c r="L289" s="259"/>
      <c r="M289" s="260"/>
      <c r="N289" s="261"/>
      <c r="O289" s="261"/>
      <c r="P289" s="261"/>
      <c r="Q289" s="261"/>
      <c r="R289" s="261"/>
      <c r="S289" s="261"/>
      <c r="T289" s="26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3" t="s">
        <v>181</v>
      </c>
      <c r="AU289" s="263" t="s">
        <v>86</v>
      </c>
      <c r="AV289" s="14" t="s">
        <v>86</v>
      </c>
      <c r="AW289" s="14" t="s">
        <v>32</v>
      </c>
      <c r="AX289" s="14" t="s">
        <v>76</v>
      </c>
      <c r="AY289" s="263" t="s">
        <v>172</v>
      </c>
    </row>
    <row r="290" spans="1:51" s="14" customFormat="1" ht="12">
      <c r="A290" s="14"/>
      <c r="B290" s="253"/>
      <c r="C290" s="254"/>
      <c r="D290" s="244" t="s">
        <v>181</v>
      </c>
      <c r="E290" s="255" t="s">
        <v>1</v>
      </c>
      <c r="F290" s="256" t="s">
        <v>343</v>
      </c>
      <c r="G290" s="254"/>
      <c r="H290" s="257">
        <v>40.86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3" t="s">
        <v>181</v>
      </c>
      <c r="AU290" s="263" t="s">
        <v>86</v>
      </c>
      <c r="AV290" s="14" t="s">
        <v>86</v>
      </c>
      <c r="AW290" s="14" t="s">
        <v>32</v>
      </c>
      <c r="AX290" s="14" t="s">
        <v>76</v>
      </c>
      <c r="AY290" s="263" t="s">
        <v>172</v>
      </c>
    </row>
    <row r="291" spans="1:51" s="16" customFormat="1" ht="12">
      <c r="A291" s="16"/>
      <c r="B291" s="275"/>
      <c r="C291" s="276"/>
      <c r="D291" s="244" t="s">
        <v>181</v>
      </c>
      <c r="E291" s="277" t="s">
        <v>1</v>
      </c>
      <c r="F291" s="278" t="s">
        <v>188</v>
      </c>
      <c r="G291" s="276"/>
      <c r="H291" s="279">
        <v>156.29</v>
      </c>
      <c r="I291" s="280"/>
      <c r="J291" s="276"/>
      <c r="K291" s="276"/>
      <c r="L291" s="281"/>
      <c r="M291" s="282"/>
      <c r="N291" s="283"/>
      <c r="O291" s="283"/>
      <c r="P291" s="283"/>
      <c r="Q291" s="283"/>
      <c r="R291" s="283"/>
      <c r="S291" s="283"/>
      <c r="T291" s="284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T291" s="285" t="s">
        <v>181</v>
      </c>
      <c r="AU291" s="285" t="s">
        <v>86</v>
      </c>
      <c r="AV291" s="16" t="s">
        <v>179</v>
      </c>
      <c r="AW291" s="16" t="s">
        <v>32</v>
      </c>
      <c r="AX291" s="16" t="s">
        <v>83</v>
      </c>
      <c r="AY291" s="285" t="s">
        <v>172</v>
      </c>
    </row>
    <row r="292" spans="1:65" s="2" customFormat="1" ht="16.5" customHeight="1">
      <c r="A292" s="39"/>
      <c r="B292" s="40"/>
      <c r="C292" s="229" t="s">
        <v>344</v>
      </c>
      <c r="D292" s="229" t="s">
        <v>174</v>
      </c>
      <c r="E292" s="230" t="s">
        <v>345</v>
      </c>
      <c r="F292" s="231" t="s">
        <v>346</v>
      </c>
      <c r="G292" s="232" t="s">
        <v>240</v>
      </c>
      <c r="H292" s="233">
        <v>26.68</v>
      </c>
      <c r="I292" s="234"/>
      <c r="J292" s="235">
        <f>ROUND(I292*H292,2)</f>
        <v>0</v>
      </c>
      <c r="K292" s="231" t="s">
        <v>178</v>
      </c>
      <c r="L292" s="45"/>
      <c r="M292" s="236" t="s">
        <v>1</v>
      </c>
      <c r="N292" s="237" t="s">
        <v>41</v>
      </c>
      <c r="O292" s="92"/>
      <c r="P292" s="238">
        <f>O292*H292</f>
        <v>0</v>
      </c>
      <c r="Q292" s="238">
        <v>0.00198</v>
      </c>
      <c r="R292" s="238">
        <f>Q292*H292</f>
        <v>0.0528264</v>
      </c>
      <c r="S292" s="238">
        <v>0</v>
      </c>
      <c r="T292" s="23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0" t="s">
        <v>179</v>
      </c>
      <c r="AT292" s="240" t="s">
        <v>174</v>
      </c>
      <c r="AU292" s="240" t="s">
        <v>86</v>
      </c>
      <c r="AY292" s="18" t="s">
        <v>172</v>
      </c>
      <c r="BE292" s="241">
        <f>IF(N292="základní",J292,0)</f>
        <v>0</v>
      </c>
      <c r="BF292" s="241">
        <f>IF(N292="snížená",J292,0)</f>
        <v>0</v>
      </c>
      <c r="BG292" s="241">
        <f>IF(N292="zákl. přenesená",J292,0)</f>
        <v>0</v>
      </c>
      <c r="BH292" s="241">
        <f>IF(N292="sníž. přenesená",J292,0)</f>
        <v>0</v>
      </c>
      <c r="BI292" s="241">
        <f>IF(N292="nulová",J292,0)</f>
        <v>0</v>
      </c>
      <c r="BJ292" s="18" t="s">
        <v>83</v>
      </c>
      <c r="BK292" s="241">
        <f>ROUND(I292*H292,2)</f>
        <v>0</v>
      </c>
      <c r="BL292" s="18" t="s">
        <v>179</v>
      </c>
      <c r="BM292" s="240" t="s">
        <v>347</v>
      </c>
    </row>
    <row r="293" spans="1:51" s="14" customFormat="1" ht="12">
      <c r="A293" s="14"/>
      <c r="B293" s="253"/>
      <c r="C293" s="254"/>
      <c r="D293" s="244" t="s">
        <v>181</v>
      </c>
      <c r="E293" s="255" t="s">
        <v>1</v>
      </c>
      <c r="F293" s="256" t="s">
        <v>348</v>
      </c>
      <c r="G293" s="254"/>
      <c r="H293" s="257">
        <v>26.68</v>
      </c>
      <c r="I293" s="258"/>
      <c r="J293" s="254"/>
      <c r="K293" s="254"/>
      <c r="L293" s="259"/>
      <c r="M293" s="260"/>
      <c r="N293" s="261"/>
      <c r="O293" s="261"/>
      <c r="P293" s="261"/>
      <c r="Q293" s="261"/>
      <c r="R293" s="261"/>
      <c r="S293" s="261"/>
      <c r="T293" s="26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3" t="s">
        <v>181</v>
      </c>
      <c r="AU293" s="263" t="s">
        <v>86</v>
      </c>
      <c r="AV293" s="14" t="s">
        <v>86</v>
      </c>
      <c r="AW293" s="14" t="s">
        <v>32</v>
      </c>
      <c r="AX293" s="14" t="s">
        <v>83</v>
      </c>
      <c r="AY293" s="263" t="s">
        <v>172</v>
      </c>
    </row>
    <row r="294" spans="1:65" s="2" customFormat="1" ht="16.5" customHeight="1">
      <c r="A294" s="39"/>
      <c r="B294" s="40"/>
      <c r="C294" s="229" t="s">
        <v>349</v>
      </c>
      <c r="D294" s="229" t="s">
        <v>174</v>
      </c>
      <c r="E294" s="230" t="s">
        <v>350</v>
      </c>
      <c r="F294" s="231" t="s">
        <v>351</v>
      </c>
      <c r="G294" s="232" t="s">
        <v>177</v>
      </c>
      <c r="H294" s="233">
        <v>13.68</v>
      </c>
      <c r="I294" s="234"/>
      <c r="J294" s="235">
        <f>ROUND(I294*H294,2)</f>
        <v>0</v>
      </c>
      <c r="K294" s="231" t="s">
        <v>178</v>
      </c>
      <c r="L294" s="45"/>
      <c r="M294" s="236" t="s">
        <v>1</v>
      </c>
      <c r="N294" s="237" t="s">
        <v>41</v>
      </c>
      <c r="O294" s="92"/>
      <c r="P294" s="238">
        <f>O294*H294</f>
        <v>0</v>
      </c>
      <c r="Q294" s="238">
        <v>2.25634</v>
      </c>
      <c r="R294" s="238">
        <f>Q294*H294</f>
        <v>30.866731199999997</v>
      </c>
      <c r="S294" s="238">
        <v>0</v>
      </c>
      <c r="T294" s="23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0" t="s">
        <v>179</v>
      </c>
      <c r="AT294" s="240" t="s">
        <v>174</v>
      </c>
      <c r="AU294" s="240" t="s">
        <v>86</v>
      </c>
      <c r="AY294" s="18" t="s">
        <v>172</v>
      </c>
      <c r="BE294" s="241">
        <f>IF(N294="základní",J294,0)</f>
        <v>0</v>
      </c>
      <c r="BF294" s="241">
        <f>IF(N294="snížená",J294,0)</f>
        <v>0</v>
      </c>
      <c r="BG294" s="241">
        <f>IF(N294="zákl. přenesená",J294,0)</f>
        <v>0</v>
      </c>
      <c r="BH294" s="241">
        <f>IF(N294="sníž. přenesená",J294,0)</f>
        <v>0</v>
      </c>
      <c r="BI294" s="241">
        <f>IF(N294="nulová",J294,0)</f>
        <v>0</v>
      </c>
      <c r="BJ294" s="18" t="s">
        <v>83</v>
      </c>
      <c r="BK294" s="241">
        <f>ROUND(I294*H294,2)</f>
        <v>0</v>
      </c>
      <c r="BL294" s="18" t="s">
        <v>179</v>
      </c>
      <c r="BM294" s="240" t="s">
        <v>352</v>
      </c>
    </row>
    <row r="295" spans="1:51" s="13" customFormat="1" ht="12">
      <c r="A295" s="13"/>
      <c r="B295" s="242"/>
      <c r="C295" s="243"/>
      <c r="D295" s="244" t="s">
        <v>181</v>
      </c>
      <c r="E295" s="245" t="s">
        <v>1</v>
      </c>
      <c r="F295" s="246" t="s">
        <v>185</v>
      </c>
      <c r="G295" s="243"/>
      <c r="H295" s="245" t="s">
        <v>1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2" t="s">
        <v>181</v>
      </c>
      <c r="AU295" s="252" t="s">
        <v>86</v>
      </c>
      <c r="AV295" s="13" t="s">
        <v>83</v>
      </c>
      <c r="AW295" s="13" t="s">
        <v>32</v>
      </c>
      <c r="AX295" s="13" t="s">
        <v>76</v>
      </c>
      <c r="AY295" s="252" t="s">
        <v>172</v>
      </c>
    </row>
    <row r="296" spans="1:51" s="14" customFormat="1" ht="12">
      <c r="A296" s="14"/>
      <c r="B296" s="253"/>
      <c r="C296" s="254"/>
      <c r="D296" s="244" t="s">
        <v>181</v>
      </c>
      <c r="E296" s="255" t="s">
        <v>1</v>
      </c>
      <c r="F296" s="256" t="s">
        <v>353</v>
      </c>
      <c r="G296" s="254"/>
      <c r="H296" s="257">
        <v>6.84</v>
      </c>
      <c r="I296" s="258"/>
      <c r="J296" s="254"/>
      <c r="K296" s="254"/>
      <c r="L296" s="259"/>
      <c r="M296" s="260"/>
      <c r="N296" s="261"/>
      <c r="O296" s="261"/>
      <c r="P296" s="261"/>
      <c r="Q296" s="261"/>
      <c r="R296" s="261"/>
      <c r="S296" s="261"/>
      <c r="T296" s="26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3" t="s">
        <v>181</v>
      </c>
      <c r="AU296" s="263" t="s">
        <v>86</v>
      </c>
      <c r="AV296" s="14" t="s">
        <v>86</v>
      </c>
      <c r="AW296" s="14" t="s">
        <v>32</v>
      </c>
      <c r="AX296" s="14" t="s">
        <v>76</v>
      </c>
      <c r="AY296" s="263" t="s">
        <v>172</v>
      </c>
    </row>
    <row r="297" spans="1:51" s="13" customFormat="1" ht="12">
      <c r="A297" s="13"/>
      <c r="B297" s="242"/>
      <c r="C297" s="243"/>
      <c r="D297" s="244" t="s">
        <v>181</v>
      </c>
      <c r="E297" s="245" t="s">
        <v>1</v>
      </c>
      <c r="F297" s="246" t="s">
        <v>224</v>
      </c>
      <c r="G297" s="243"/>
      <c r="H297" s="245" t="s">
        <v>1</v>
      </c>
      <c r="I297" s="247"/>
      <c r="J297" s="243"/>
      <c r="K297" s="243"/>
      <c r="L297" s="248"/>
      <c r="M297" s="249"/>
      <c r="N297" s="250"/>
      <c r="O297" s="250"/>
      <c r="P297" s="250"/>
      <c r="Q297" s="250"/>
      <c r="R297" s="250"/>
      <c r="S297" s="250"/>
      <c r="T297" s="25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2" t="s">
        <v>181</v>
      </c>
      <c r="AU297" s="252" t="s">
        <v>86</v>
      </c>
      <c r="AV297" s="13" t="s">
        <v>83</v>
      </c>
      <c r="AW297" s="13" t="s">
        <v>32</v>
      </c>
      <c r="AX297" s="13" t="s">
        <v>76</v>
      </c>
      <c r="AY297" s="252" t="s">
        <v>172</v>
      </c>
    </row>
    <row r="298" spans="1:51" s="14" customFormat="1" ht="12">
      <c r="A298" s="14"/>
      <c r="B298" s="253"/>
      <c r="C298" s="254"/>
      <c r="D298" s="244" t="s">
        <v>181</v>
      </c>
      <c r="E298" s="255" t="s">
        <v>1</v>
      </c>
      <c r="F298" s="256" t="s">
        <v>353</v>
      </c>
      <c r="G298" s="254"/>
      <c r="H298" s="257">
        <v>6.84</v>
      </c>
      <c r="I298" s="258"/>
      <c r="J298" s="254"/>
      <c r="K298" s="254"/>
      <c r="L298" s="259"/>
      <c r="M298" s="260"/>
      <c r="N298" s="261"/>
      <c r="O298" s="261"/>
      <c r="P298" s="261"/>
      <c r="Q298" s="261"/>
      <c r="R298" s="261"/>
      <c r="S298" s="261"/>
      <c r="T298" s="26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3" t="s">
        <v>181</v>
      </c>
      <c r="AU298" s="263" t="s">
        <v>86</v>
      </c>
      <c r="AV298" s="14" t="s">
        <v>86</v>
      </c>
      <c r="AW298" s="14" t="s">
        <v>32</v>
      </c>
      <c r="AX298" s="14" t="s">
        <v>76</v>
      </c>
      <c r="AY298" s="263" t="s">
        <v>172</v>
      </c>
    </row>
    <row r="299" spans="1:51" s="16" customFormat="1" ht="12">
      <c r="A299" s="16"/>
      <c r="B299" s="275"/>
      <c r="C299" s="276"/>
      <c r="D299" s="244" t="s">
        <v>181</v>
      </c>
      <c r="E299" s="277" t="s">
        <v>1</v>
      </c>
      <c r="F299" s="278" t="s">
        <v>188</v>
      </c>
      <c r="G299" s="276"/>
      <c r="H299" s="279">
        <v>13.68</v>
      </c>
      <c r="I299" s="280"/>
      <c r="J299" s="276"/>
      <c r="K299" s="276"/>
      <c r="L299" s="281"/>
      <c r="M299" s="282"/>
      <c r="N299" s="283"/>
      <c r="O299" s="283"/>
      <c r="P299" s="283"/>
      <c r="Q299" s="283"/>
      <c r="R299" s="283"/>
      <c r="S299" s="283"/>
      <c r="T299" s="284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T299" s="285" t="s">
        <v>181</v>
      </c>
      <c r="AU299" s="285" t="s">
        <v>86</v>
      </c>
      <c r="AV299" s="16" t="s">
        <v>179</v>
      </c>
      <c r="AW299" s="16" t="s">
        <v>32</v>
      </c>
      <c r="AX299" s="16" t="s">
        <v>83</v>
      </c>
      <c r="AY299" s="285" t="s">
        <v>172</v>
      </c>
    </row>
    <row r="300" spans="1:65" s="2" customFormat="1" ht="16.5" customHeight="1">
      <c r="A300" s="39"/>
      <c r="B300" s="40"/>
      <c r="C300" s="229" t="s">
        <v>354</v>
      </c>
      <c r="D300" s="229" t="s">
        <v>174</v>
      </c>
      <c r="E300" s="230" t="s">
        <v>355</v>
      </c>
      <c r="F300" s="231" t="s">
        <v>356</v>
      </c>
      <c r="G300" s="232" t="s">
        <v>177</v>
      </c>
      <c r="H300" s="233">
        <v>34.2</v>
      </c>
      <c r="I300" s="234"/>
      <c r="J300" s="235">
        <f>ROUND(I300*H300,2)</f>
        <v>0</v>
      </c>
      <c r="K300" s="231" t="s">
        <v>178</v>
      </c>
      <c r="L300" s="45"/>
      <c r="M300" s="236" t="s">
        <v>1</v>
      </c>
      <c r="N300" s="237" t="s">
        <v>41</v>
      </c>
      <c r="O300" s="92"/>
      <c r="P300" s="238">
        <f>O300*H300</f>
        <v>0</v>
      </c>
      <c r="Q300" s="238">
        <v>2.45329</v>
      </c>
      <c r="R300" s="238">
        <f>Q300*H300</f>
        <v>83.902518</v>
      </c>
      <c r="S300" s="238">
        <v>0</v>
      </c>
      <c r="T300" s="23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0" t="s">
        <v>179</v>
      </c>
      <c r="AT300" s="240" t="s">
        <v>174</v>
      </c>
      <c r="AU300" s="240" t="s">
        <v>86</v>
      </c>
      <c r="AY300" s="18" t="s">
        <v>172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8" t="s">
        <v>83</v>
      </c>
      <c r="BK300" s="241">
        <f>ROUND(I300*H300,2)</f>
        <v>0</v>
      </c>
      <c r="BL300" s="18" t="s">
        <v>179</v>
      </c>
      <c r="BM300" s="240" t="s">
        <v>357</v>
      </c>
    </row>
    <row r="301" spans="1:51" s="13" customFormat="1" ht="12">
      <c r="A301" s="13"/>
      <c r="B301" s="242"/>
      <c r="C301" s="243"/>
      <c r="D301" s="244" t="s">
        <v>181</v>
      </c>
      <c r="E301" s="245" t="s">
        <v>1</v>
      </c>
      <c r="F301" s="246" t="s">
        <v>185</v>
      </c>
      <c r="G301" s="243"/>
      <c r="H301" s="245" t="s">
        <v>1</v>
      </c>
      <c r="I301" s="247"/>
      <c r="J301" s="243"/>
      <c r="K301" s="243"/>
      <c r="L301" s="248"/>
      <c r="M301" s="249"/>
      <c r="N301" s="250"/>
      <c r="O301" s="250"/>
      <c r="P301" s="250"/>
      <c r="Q301" s="250"/>
      <c r="R301" s="250"/>
      <c r="S301" s="250"/>
      <c r="T301" s="25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2" t="s">
        <v>181</v>
      </c>
      <c r="AU301" s="252" t="s">
        <v>86</v>
      </c>
      <c r="AV301" s="13" t="s">
        <v>83</v>
      </c>
      <c r="AW301" s="13" t="s">
        <v>32</v>
      </c>
      <c r="AX301" s="13" t="s">
        <v>76</v>
      </c>
      <c r="AY301" s="252" t="s">
        <v>172</v>
      </c>
    </row>
    <row r="302" spans="1:51" s="14" customFormat="1" ht="12">
      <c r="A302" s="14"/>
      <c r="B302" s="253"/>
      <c r="C302" s="254"/>
      <c r="D302" s="244" t="s">
        <v>181</v>
      </c>
      <c r="E302" s="255" t="s">
        <v>1</v>
      </c>
      <c r="F302" s="256" t="s">
        <v>358</v>
      </c>
      <c r="G302" s="254"/>
      <c r="H302" s="257">
        <v>17.1</v>
      </c>
      <c r="I302" s="258"/>
      <c r="J302" s="254"/>
      <c r="K302" s="254"/>
      <c r="L302" s="259"/>
      <c r="M302" s="260"/>
      <c r="N302" s="261"/>
      <c r="O302" s="261"/>
      <c r="P302" s="261"/>
      <c r="Q302" s="261"/>
      <c r="R302" s="261"/>
      <c r="S302" s="261"/>
      <c r="T302" s="26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3" t="s">
        <v>181</v>
      </c>
      <c r="AU302" s="263" t="s">
        <v>86</v>
      </c>
      <c r="AV302" s="14" t="s">
        <v>86</v>
      </c>
      <c r="AW302" s="14" t="s">
        <v>32</v>
      </c>
      <c r="AX302" s="14" t="s">
        <v>76</v>
      </c>
      <c r="AY302" s="263" t="s">
        <v>172</v>
      </c>
    </row>
    <row r="303" spans="1:51" s="13" customFormat="1" ht="12">
      <c r="A303" s="13"/>
      <c r="B303" s="242"/>
      <c r="C303" s="243"/>
      <c r="D303" s="244" t="s">
        <v>181</v>
      </c>
      <c r="E303" s="245" t="s">
        <v>1</v>
      </c>
      <c r="F303" s="246" t="s">
        <v>224</v>
      </c>
      <c r="G303" s="243"/>
      <c r="H303" s="245" t="s">
        <v>1</v>
      </c>
      <c r="I303" s="247"/>
      <c r="J303" s="243"/>
      <c r="K303" s="243"/>
      <c r="L303" s="248"/>
      <c r="M303" s="249"/>
      <c r="N303" s="250"/>
      <c r="O303" s="250"/>
      <c r="P303" s="250"/>
      <c r="Q303" s="250"/>
      <c r="R303" s="250"/>
      <c r="S303" s="250"/>
      <c r="T303" s="25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2" t="s">
        <v>181</v>
      </c>
      <c r="AU303" s="252" t="s">
        <v>86</v>
      </c>
      <c r="AV303" s="13" t="s">
        <v>83</v>
      </c>
      <c r="AW303" s="13" t="s">
        <v>32</v>
      </c>
      <c r="AX303" s="13" t="s">
        <v>76</v>
      </c>
      <c r="AY303" s="252" t="s">
        <v>172</v>
      </c>
    </row>
    <row r="304" spans="1:51" s="14" customFormat="1" ht="12">
      <c r="A304" s="14"/>
      <c r="B304" s="253"/>
      <c r="C304" s="254"/>
      <c r="D304" s="244" t="s">
        <v>181</v>
      </c>
      <c r="E304" s="255" t="s">
        <v>1</v>
      </c>
      <c r="F304" s="256" t="s">
        <v>358</v>
      </c>
      <c r="G304" s="254"/>
      <c r="H304" s="257">
        <v>17.1</v>
      </c>
      <c r="I304" s="258"/>
      <c r="J304" s="254"/>
      <c r="K304" s="254"/>
      <c r="L304" s="259"/>
      <c r="M304" s="260"/>
      <c r="N304" s="261"/>
      <c r="O304" s="261"/>
      <c r="P304" s="261"/>
      <c r="Q304" s="261"/>
      <c r="R304" s="261"/>
      <c r="S304" s="261"/>
      <c r="T304" s="26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3" t="s">
        <v>181</v>
      </c>
      <c r="AU304" s="263" t="s">
        <v>86</v>
      </c>
      <c r="AV304" s="14" t="s">
        <v>86</v>
      </c>
      <c r="AW304" s="14" t="s">
        <v>32</v>
      </c>
      <c r="AX304" s="14" t="s">
        <v>76</v>
      </c>
      <c r="AY304" s="263" t="s">
        <v>172</v>
      </c>
    </row>
    <row r="305" spans="1:51" s="16" customFormat="1" ht="12">
      <c r="A305" s="16"/>
      <c r="B305" s="275"/>
      <c r="C305" s="276"/>
      <c r="D305" s="244" t="s">
        <v>181</v>
      </c>
      <c r="E305" s="277" t="s">
        <v>1</v>
      </c>
      <c r="F305" s="278" t="s">
        <v>188</v>
      </c>
      <c r="G305" s="276"/>
      <c r="H305" s="279">
        <v>34.2</v>
      </c>
      <c r="I305" s="280"/>
      <c r="J305" s="276"/>
      <c r="K305" s="276"/>
      <c r="L305" s="281"/>
      <c r="M305" s="282"/>
      <c r="N305" s="283"/>
      <c r="O305" s="283"/>
      <c r="P305" s="283"/>
      <c r="Q305" s="283"/>
      <c r="R305" s="283"/>
      <c r="S305" s="283"/>
      <c r="T305" s="284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85" t="s">
        <v>181</v>
      </c>
      <c r="AU305" s="285" t="s">
        <v>86</v>
      </c>
      <c r="AV305" s="16" t="s">
        <v>179</v>
      </c>
      <c r="AW305" s="16" t="s">
        <v>32</v>
      </c>
      <c r="AX305" s="16" t="s">
        <v>83</v>
      </c>
      <c r="AY305" s="285" t="s">
        <v>172</v>
      </c>
    </row>
    <row r="306" spans="1:65" s="2" customFormat="1" ht="16.5" customHeight="1">
      <c r="A306" s="39"/>
      <c r="B306" s="40"/>
      <c r="C306" s="229" t="s">
        <v>359</v>
      </c>
      <c r="D306" s="229" t="s">
        <v>174</v>
      </c>
      <c r="E306" s="230" t="s">
        <v>360</v>
      </c>
      <c r="F306" s="231" t="s">
        <v>361</v>
      </c>
      <c r="G306" s="232" t="s">
        <v>177</v>
      </c>
      <c r="H306" s="233">
        <v>13.68</v>
      </c>
      <c r="I306" s="234"/>
      <c r="J306" s="235">
        <f>ROUND(I306*H306,2)</f>
        <v>0</v>
      </c>
      <c r="K306" s="231" t="s">
        <v>178</v>
      </c>
      <c r="L306" s="45"/>
      <c r="M306" s="236" t="s">
        <v>1</v>
      </c>
      <c r="N306" s="237" t="s">
        <v>41</v>
      </c>
      <c r="O306" s="92"/>
      <c r="P306" s="238">
        <f>O306*H306</f>
        <v>0</v>
      </c>
      <c r="Q306" s="238">
        <v>0</v>
      </c>
      <c r="R306" s="238">
        <f>Q306*H306</f>
        <v>0</v>
      </c>
      <c r="S306" s="238">
        <v>0</v>
      </c>
      <c r="T306" s="23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0" t="s">
        <v>179</v>
      </c>
      <c r="AT306" s="240" t="s">
        <v>174</v>
      </c>
      <c r="AU306" s="240" t="s">
        <v>86</v>
      </c>
      <c r="AY306" s="18" t="s">
        <v>172</v>
      </c>
      <c r="BE306" s="241">
        <f>IF(N306="základní",J306,0)</f>
        <v>0</v>
      </c>
      <c r="BF306" s="241">
        <f>IF(N306="snížená",J306,0)</f>
        <v>0</v>
      </c>
      <c r="BG306" s="241">
        <f>IF(N306="zákl. přenesená",J306,0)</f>
        <v>0</v>
      </c>
      <c r="BH306" s="241">
        <f>IF(N306="sníž. přenesená",J306,0)</f>
        <v>0</v>
      </c>
      <c r="BI306" s="241">
        <f>IF(N306="nulová",J306,0)</f>
        <v>0</v>
      </c>
      <c r="BJ306" s="18" t="s">
        <v>83</v>
      </c>
      <c r="BK306" s="241">
        <f>ROUND(I306*H306,2)</f>
        <v>0</v>
      </c>
      <c r="BL306" s="18" t="s">
        <v>179</v>
      </c>
      <c r="BM306" s="240" t="s">
        <v>362</v>
      </c>
    </row>
    <row r="307" spans="1:51" s="14" customFormat="1" ht="12">
      <c r="A307" s="14"/>
      <c r="B307" s="253"/>
      <c r="C307" s="254"/>
      <c r="D307" s="244" t="s">
        <v>181</v>
      </c>
      <c r="E307" s="255" t="s">
        <v>1</v>
      </c>
      <c r="F307" s="256" t="s">
        <v>363</v>
      </c>
      <c r="G307" s="254"/>
      <c r="H307" s="257">
        <v>13.68</v>
      </c>
      <c r="I307" s="258"/>
      <c r="J307" s="254"/>
      <c r="K307" s="254"/>
      <c r="L307" s="259"/>
      <c r="M307" s="260"/>
      <c r="N307" s="261"/>
      <c r="O307" s="261"/>
      <c r="P307" s="261"/>
      <c r="Q307" s="261"/>
      <c r="R307" s="261"/>
      <c r="S307" s="261"/>
      <c r="T307" s="26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3" t="s">
        <v>181</v>
      </c>
      <c r="AU307" s="263" t="s">
        <v>86</v>
      </c>
      <c r="AV307" s="14" t="s">
        <v>86</v>
      </c>
      <c r="AW307" s="14" t="s">
        <v>32</v>
      </c>
      <c r="AX307" s="14" t="s">
        <v>83</v>
      </c>
      <c r="AY307" s="263" t="s">
        <v>172</v>
      </c>
    </row>
    <row r="308" spans="1:65" s="2" customFormat="1" ht="16.5" customHeight="1">
      <c r="A308" s="39"/>
      <c r="B308" s="40"/>
      <c r="C308" s="229" t="s">
        <v>364</v>
      </c>
      <c r="D308" s="229" t="s">
        <v>174</v>
      </c>
      <c r="E308" s="230" t="s">
        <v>365</v>
      </c>
      <c r="F308" s="231" t="s">
        <v>366</v>
      </c>
      <c r="G308" s="232" t="s">
        <v>177</v>
      </c>
      <c r="H308" s="233">
        <v>34.2</v>
      </c>
      <c r="I308" s="234"/>
      <c r="J308" s="235">
        <f>ROUND(I308*H308,2)</f>
        <v>0</v>
      </c>
      <c r="K308" s="231" t="s">
        <v>178</v>
      </c>
      <c r="L308" s="45"/>
      <c r="M308" s="236" t="s">
        <v>1</v>
      </c>
      <c r="N308" s="237" t="s">
        <v>41</v>
      </c>
      <c r="O308" s="92"/>
      <c r="P308" s="238">
        <f>O308*H308</f>
        <v>0</v>
      </c>
      <c r="Q308" s="238">
        <v>0</v>
      </c>
      <c r="R308" s="238">
        <f>Q308*H308</f>
        <v>0</v>
      </c>
      <c r="S308" s="238">
        <v>0</v>
      </c>
      <c r="T308" s="23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0" t="s">
        <v>179</v>
      </c>
      <c r="AT308" s="240" t="s">
        <v>174</v>
      </c>
      <c r="AU308" s="240" t="s">
        <v>86</v>
      </c>
      <c r="AY308" s="18" t="s">
        <v>172</v>
      </c>
      <c r="BE308" s="241">
        <f>IF(N308="základní",J308,0)</f>
        <v>0</v>
      </c>
      <c r="BF308" s="241">
        <f>IF(N308="snížená",J308,0)</f>
        <v>0</v>
      </c>
      <c r="BG308" s="241">
        <f>IF(N308="zákl. přenesená",J308,0)</f>
        <v>0</v>
      </c>
      <c r="BH308" s="241">
        <f>IF(N308="sníž. přenesená",J308,0)</f>
        <v>0</v>
      </c>
      <c r="BI308" s="241">
        <f>IF(N308="nulová",J308,0)</f>
        <v>0</v>
      </c>
      <c r="BJ308" s="18" t="s">
        <v>83</v>
      </c>
      <c r="BK308" s="241">
        <f>ROUND(I308*H308,2)</f>
        <v>0</v>
      </c>
      <c r="BL308" s="18" t="s">
        <v>179</v>
      </c>
      <c r="BM308" s="240" t="s">
        <v>367</v>
      </c>
    </row>
    <row r="309" spans="1:51" s="13" customFormat="1" ht="12">
      <c r="A309" s="13"/>
      <c r="B309" s="242"/>
      <c r="C309" s="243"/>
      <c r="D309" s="244" t="s">
        <v>181</v>
      </c>
      <c r="E309" s="245" t="s">
        <v>1</v>
      </c>
      <c r="F309" s="246" t="s">
        <v>368</v>
      </c>
      <c r="G309" s="243"/>
      <c r="H309" s="245" t="s">
        <v>1</v>
      </c>
      <c r="I309" s="247"/>
      <c r="J309" s="243"/>
      <c r="K309" s="243"/>
      <c r="L309" s="248"/>
      <c r="M309" s="249"/>
      <c r="N309" s="250"/>
      <c r="O309" s="250"/>
      <c r="P309" s="250"/>
      <c r="Q309" s="250"/>
      <c r="R309" s="250"/>
      <c r="S309" s="250"/>
      <c r="T309" s="25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2" t="s">
        <v>181</v>
      </c>
      <c r="AU309" s="252" t="s">
        <v>86</v>
      </c>
      <c r="AV309" s="13" t="s">
        <v>83</v>
      </c>
      <c r="AW309" s="13" t="s">
        <v>32</v>
      </c>
      <c r="AX309" s="13" t="s">
        <v>76</v>
      </c>
      <c r="AY309" s="252" t="s">
        <v>172</v>
      </c>
    </row>
    <row r="310" spans="1:51" s="14" customFormat="1" ht="12">
      <c r="A310" s="14"/>
      <c r="B310" s="253"/>
      <c r="C310" s="254"/>
      <c r="D310" s="244" t="s">
        <v>181</v>
      </c>
      <c r="E310" s="255" t="s">
        <v>1</v>
      </c>
      <c r="F310" s="256" t="s">
        <v>369</v>
      </c>
      <c r="G310" s="254"/>
      <c r="H310" s="257">
        <v>34.2</v>
      </c>
      <c r="I310" s="258"/>
      <c r="J310" s="254"/>
      <c r="K310" s="254"/>
      <c r="L310" s="259"/>
      <c r="M310" s="260"/>
      <c r="N310" s="261"/>
      <c r="O310" s="261"/>
      <c r="P310" s="261"/>
      <c r="Q310" s="261"/>
      <c r="R310" s="261"/>
      <c r="S310" s="261"/>
      <c r="T310" s="26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3" t="s">
        <v>181</v>
      </c>
      <c r="AU310" s="263" t="s">
        <v>86</v>
      </c>
      <c r="AV310" s="14" t="s">
        <v>86</v>
      </c>
      <c r="AW310" s="14" t="s">
        <v>32</v>
      </c>
      <c r="AX310" s="14" t="s">
        <v>83</v>
      </c>
      <c r="AY310" s="263" t="s">
        <v>172</v>
      </c>
    </row>
    <row r="311" spans="1:65" s="2" customFormat="1" ht="16.5" customHeight="1">
      <c r="A311" s="39"/>
      <c r="B311" s="40"/>
      <c r="C311" s="229" t="s">
        <v>370</v>
      </c>
      <c r="D311" s="229" t="s">
        <v>174</v>
      </c>
      <c r="E311" s="230" t="s">
        <v>371</v>
      </c>
      <c r="F311" s="231" t="s">
        <v>372</v>
      </c>
      <c r="G311" s="232" t="s">
        <v>373</v>
      </c>
      <c r="H311" s="233">
        <v>1.73</v>
      </c>
      <c r="I311" s="234"/>
      <c r="J311" s="235">
        <f>ROUND(I311*H311,2)</f>
        <v>0</v>
      </c>
      <c r="K311" s="231" t="s">
        <v>178</v>
      </c>
      <c r="L311" s="45"/>
      <c r="M311" s="236" t="s">
        <v>1</v>
      </c>
      <c r="N311" s="237" t="s">
        <v>41</v>
      </c>
      <c r="O311" s="92"/>
      <c r="P311" s="238">
        <f>O311*H311</f>
        <v>0</v>
      </c>
      <c r="Q311" s="238">
        <v>1.06277</v>
      </c>
      <c r="R311" s="238">
        <f>Q311*H311</f>
        <v>1.8385921</v>
      </c>
      <c r="S311" s="238">
        <v>0</v>
      </c>
      <c r="T311" s="23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0" t="s">
        <v>179</v>
      </c>
      <c r="AT311" s="240" t="s">
        <v>174</v>
      </c>
      <c r="AU311" s="240" t="s">
        <v>86</v>
      </c>
      <c r="AY311" s="18" t="s">
        <v>172</v>
      </c>
      <c r="BE311" s="241">
        <f>IF(N311="základní",J311,0)</f>
        <v>0</v>
      </c>
      <c r="BF311" s="241">
        <f>IF(N311="snížená",J311,0)</f>
        <v>0</v>
      </c>
      <c r="BG311" s="241">
        <f>IF(N311="zákl. přenesená",J311,0)</f>
        <v>0</v>
      </c>
      <c r="BH311" s="241">
        <f>IF(N311="sníž. přenesená",J311,0)</f>
        <v>0</v>
      </c>
      <c r="BI311" s="241">
        <f>IF(N311="nulová",J311,0)</f>
        <v>0</v>
      </c>
      <c r="BJ311" s="18" t="s">
        <v>83</v>
      </c>
      <c r="BK311" s="241">
        <f>ROUND(I311*H311,2)</f>
        <v>0</v>
      </c>
      <c r="BL311" s="18" t="s">
        <v>179</v>
      </c>
      <c r="BM311" s="240" t="s">
        <v>374</v>
      </c>
    </row>
    <row r="312" spans="1:51" s="13" customFormat="1" ht="12">
      <c r="A312" s="13"/>
      <c r="B312" s="242"/>
      <c r="C312" s="243"/>
      <c r="D312" s="244" t="s">
        <v>181</v>
      </c>
      <c r="E312" s="245" t="s">
        <v>1</v>
      </c>
      <c r="F312" s="246" t="s">
        <v>375</v>
      </c>
      <c r="G312" s="243"/>
      <c r="H312" s="245" t="s">
        <v>1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2" t="s">
        <v>181</v>
      </c>
      <c r="AU312" s="252" t="s">
        <v>86</v>
      </c>
      <c r="AV312" s="13" t="s">
        <v>83</v>
      </c>
      <c r="AW312" s="13" t="s">
        <v>32</v>
      </c>
      <c r="AX312" s="13" t="s">
        <v>76</v>
      </c>
      <c r="AY312" s="252" t="s">
        <v>172</v>
      </c>
    </row>
    <row r="313" spans="1:51" s="13" customFormat="1" ht="12">
      <c r="A313" s="13"/>
      <c r="B313" s="242"/>
      <c r="C313" s="243"/>
      <c r="D313" s="244" t="s">
        <v>181</v>
      </c>
      <c r="E313" s="245" t="s">
        <v>1</v>
      </c>
      <c r="F313" s="246" t="s">
        <v>185</v>
      </c>
      <c r="G313" s="243"/>
      <c r="H313" s="245" t="s">
        <v>1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2" t="s">
        <v>181</v>
      </c>
      <c r="AU313" s="252" t="s">
        <v>86</v>
      </c>
      <c r="AV313" s="13" t="s">
        <v>83</v>
      </c>
      <c r="AW313" s="13" t="s">
        <v>32</v>
      </c>
      <c r="AX313" s="13" t="s">
        <v>76</v>
      </c>
      <c r="AY313" s="252" t="s">
        <v>172</v>
      </c>
    </row>
    <row r="314" spans="1:51" s="14" customFormat="1" ht="12">
      <c r="A314" s="14"/>
      <c r="B314" s="253"/>
      <c r="C314" s="254"/>
      <c r="D314" s="244" t="s">
        <v>181</v>
      </c>
      <c r="E314" s="255" t="s">
        <v>1</v>
      </c>
      <c r="F314" s="256" t="s">
        <v>376</v>
      </c>
      <c r="G314" s="254"/>
      <c r="H314" s="257">
        <v>0.311</v>
      </c>
      <c r="I314" s="258"/>
      <c r="J314" s="254"/>
      <c r="K314" s="254"/>
      <c r="L314" s="259"/>
      <c r="M314" s="260"/>
      <c r="N314" s="261"/>
      <c r="O314" s="261"/>
      <c r="P314" s="261"/>
      <c r="Q314" s="261"/>
      <c r="R314" s="261"/>
      <c r="S314" s="261"/>
      <c r="T314" s="26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3" t="s">
        <v>181</v>
      </c>
      <c r="AU314" s="263" t="s">
        <v>86</v>
      </c>
      <c r="AV314" s="14" t="s">
        <v>86</v>
      </c>
      <c r="AW314" s="14" t="s">
        <v>32</v>
      </c>
      <c r="AX314" s="14" t="s">
        <v>76</v>
      </c>
      <c r="AY314" s="263" t="s">
        <v>172</v>
      </c>
    </row>
    <row r="315" spans="1:51" s="13" customFormat="1" ht="12">
      <c r="A315" s="13"/>
      <c r="B315" s="242"/>
      <c r="C315" s="243"/>
      <c r="D315" s="244" t="s">
        <v>181</v>
      </c>
      <c r="E315" s="245" t="s">
        <v>1</v>
      </c>
      <c r="F315" s="246" t="s">
        <v>224</v>
      </c>
      <c r="G315" s="243"/>
      <c r="H315" s="245" t="s">
        <v>1</v>
      </c>
      <c r="I315" s="247"/>
      <c r="J315" s="243"/>
      <c r="K315" s="243"/>
      <c r="L315" s="248"/>
      <c r="M315" s="249"/>
      <c r="N315" s="250"/>
      <c r="O315" s="250"/>
      <c r="P315" s="250"/>
      <c r="Q315" s="250"/>
      <c r="R315" s="250"/>
      <c r="S315" s="250"/>
      <c r="T315" s="25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2" t="s">
        <v>181</v>
      </c>
      <c r="AU315" s="252" t="s">
        <v>86</v>
      </c>
      <c r="AV315" s="13" t="s">
        <v>83</v>
      </c>
      <c r="AW315" s="13" t="s">
        <v>32</v>
      </c>
      <c r="AX315" s="13" t="s">
        <v>76</v>
      </c>
      <c r="AY315" s="252" t="s">
        <v>172</v>
      </c>
    </row>
    <row r="316" spans="1:51" s="14" customFormat="1" ht="12">
      <c r="A316" s="14"/>
      <c r="B316" s="253"/>
      <c r="C316" s="254"/>
      <c r="D316" s="244" t="s">
        <v>181</v>
      </c>
      <c r="E316" s="255" t="s">
        <v>1</v>
      </c>
      <c r="F316" s="256" t="s">
        <v>376</v>
      </c>
      <c r="G316" s="254"/>
      <c r="H316" s="257">
        <v>0.311</v>
      </c>
      <c r="I316" s="258"/>
      <c r="J316" s="254"/>
      <c r="K316" s="254"/>
      <c r="L316" s="259"/>
      <c r="M316" s="260"/>
      <c r="N316" s="261"/>
      <c r="O316" s="261"/>
      <c r="P316" s="261"/>
      <c r="Q316" s="261"/>
      <c r="R316" s="261"/>
      <c r="S316" s="261"/>
      <c r="T316" s="26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3" t="s">
        <v>181</v>
      </c>
      <c r="AU316" s="263" t="s">
        <v>86</v>
      </c>
      <c r="AV316" s="14" t="s">
        <v>86</v>
      </c>
      <c r="AW316" s="14" t="s">
        <v>32</v>
      </c>
      <c r="AX316" s="14" t="s">
        <v>76</v>
      </c>
      <c r="AY316" s="263" t="s">
        <v>172</v>
      </c>
    </row>
    <row r="317" spans="1:51" s="13" customFormat="1" ht="12">
      <c r="A317" s="13"/>
      <c r="B317" s="242"/>
      <c r="C317" s="243"/>
      <c r="D317" s="244" t="s">
        <v>181</v>
      </c>
      <c r="E317" s="245" t="s">
        <v>1</v>
      </c>
      <c r="F317" s="246" t="s">
        <v>377</v>
      </c>
      <c r="G317" s="243"/>
      <c r="H317" s="245" t="s">
        <v>1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2" t="s">
        <v>181</v>
      </c>
      <c r="AU317" s="252" t="s">
        <v>86</v>
      </c>
      <c r="AV317" s="13" t="s">
        <v>83</v>
      </c>
      <c r="AW317" s="13" t="s">
        <v>32</v>
      </c>
      <c r="AX317" s="13" t="s">
        <v>76</v>
      </c>
      <c r="AY317" s="252" t="s">
        <v>172</v>
      </c>
    </row>
    <row r="318" spans="1:51" s="13" customFormat="1" ht="12">
      <c r="A318" s="13"/>
      <c r="B318" s="242"/>
      <c r="C318" s="243"/>
      <c r="D318" s="244" t="s">
        <v>181</v>
      </c>
      <c r="E318" s="245" t="s">
        <v>1</v>
      </c>
      <c r="F318" s="246" t="s">
        <v>185</v>
      </c>
      <c r="G318" s="243"/>
      <c r="H318" s="245" t="s">
        <v>1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2" t="s">
        <v>181</v>
      </c>
      <c r="AU318" s="252" t="s">
        <v>86</v>
      </c>
      <c r="AV318" s="13" t="s">
        <v>83</v>
      </c>
      <c r="AW318" s="13" t="s">
        <v>32</v>
      </c>
      <c r="AX318" s="13" t="s">
        <v>76</v>
      </c>
      <c r="AY318" s="252" t="s">
        <v>172</v>
      </c>
    </row>
    <row r="319" spans="1:51" s="14" customFormat="1" ht="12">
      <c r="A319" s="14"/>
      <c r="B319" s="253"/>
      <c r="C319" s="254"/>
      <c r="D319" s="244" t="s">
        <v>181</v>
      </c>
      <c r="E319" s="255" t="s">
        <v>1</v>
      </c>
      <c r="F319" s="256" t="s">
        <v>378</v>
      </c>
      <c r="G319" s="254"/>
      <c r="H319" s="257">
        <v>0.554</v>
      </c>
      <c r="I319" s="258"/>
      <c r="J319" s="254"/>
      <c r="K319" s="254"/>
      <c r="L319" s="259"/>
      <c r="M319" s="260"/>
      <c r="N319" s="261"/>
      <c r="O319" s="261"/>
      <c r="P319" s="261"/>
      <c r="Q319" s="261"/>
      <c r="R319" s="261"/>
      <c r="S319" s="261"/>
      <c r="T319" s="26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3" t="s">
        <v>181</v>
      </c>
      <c r="AU319" s="263" t="s">
        <v>86</v>
      </c>
      <c r="AV319" s="14" t="s">
        <v>86</v>
      </c>
      <c r="AW319" s="14" t="s">
        <v>32</v>
      </c>
      <c r="AX319" s="14" t="s">
        <v>76</v>
      </c>
      <c r="AY319" s="263" t="s">
        <v>172</v>
      </c>
    </row>
    <row r="320" spans="1:51" s="13" customFormat="1" ht="12">
      <c r="A320" s="13"/>
      <c r="B320" s="242"/>
      <c r="C320" s="243"/>
      <c r="D320" s="244" t="s">
        <v>181</v>
      </c>
      <c r="E320" s="245" t="s">
        <v>1</v>
      </c>
      <c r="F320" s="246" t="s">
        <v>224</v>
      </c>
      <c r="G320" s="243"/>
      <c r="H320" s="245" t="s">
        <v>1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2" t="s">
        <v>181</v>
      </c>
      <c r="AU320" s="252" t="s">
        <v>86</v>
      </c>
      <c r="AV320" s="13" t="s">
        <v>83</v>
      </c>
      <c r="AW320" s="13" t="s">
        <v>32</v>
      </c>
      <c r="AX320" s="13" t="s">
        <v>76</v>
      </c>
      <c r="AY320" s="252" t="s">
        <v>172</v>
      </c>
    </row>
    <row r="321" spans="1:51" s="14" customFormat="1" ht="12">
      <c r="A321" s="14"/>
      <c r="B321" s="253"/>
      <c r="C321" s="254"/>
      <c r="D321" s="244" t="s">
        <v>181</v>
      </c>
      <c r="E321" s="255" t="s">
        <v>1</v>
      </c>
      <c r="F321" s="256" t="s">
        <v>378</v>
      </c>
      <c r="G321" s="254"/>
      <c r="H321" s="257">
        <v>0.554</v>
      </c>
      <c r="I321" s="258"/>
      <c r="J321" s="254"/>
      <c r="K321" s="254"/>
      <c r="L321" s="259"/>
      <c r="M321" s="260"/>
      <c r="N321" s="261"/>
      <c r="O321" s="261"/>
      <c r="P321" s="261"/>
      <c r="Q321" s="261"/>
      <c r="R321" s="261"/>
      <c r="S321" s="261"/>
      <c r="T321" s="262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3" t="s">
        <v>181</v>
      </c>
      <c r="AU321" s="263" t="s">
        <v>86</v>
      </c>
      <c r="AV321" s="14" t="s">
        <v>86</v>
      </c>
      <c r="AW321" s="14" t="s">
        <v>32</v>
      </c>
      <c r="AX321" s="14" t="s">
        <v>76</v>
      </c>
      <c r="AY321" s="263" t="s">
        <v>172</v>
      </c>
    </row>
    <row r="322" spans="1:51" s="16" customFormat="1" ht="12">
      <c r="A322" s="16"/>
      <c r="B322" s="275"/>
      <c r="C322" s="276"/>
      <c r="D322" s="244" t="s">
        <v>181</v>
      </c>
      <c r="E322" s="277" t="s">
        <v>1</v>
      </c>
      <c r="F322" s="278" t="s">
        <v>188</v>
      </c>
      <c r="G322" s="276"/>
      <c r="H322" s="279">
        <v>1.73</v>
      </c>
      <c r="I322" s="280"/>
      <c r="J322" s="276"/>
      <c r="K322" s="276"/>
      <c r="L322" s="281"/>
      <c r="M322" s="282"/>
      <c r="N322" s="283"/>
      <c r="O322" s="283"/>
      <c r="P322" s="283"/>
      <c r="Q322" s="283"/>
      <c r="R322" s="283"/>
      <c r="S322" s="283"/>
      <c r="T322" s="284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T322" s="285" t="s">
        <v>181</v>
      </c>
      <c r="AU322" s="285" t="s">
        <v>86</v>
      </c>
      <c r="AV322" s="16" t="s">
        <v>179</v>
      </c>
      <c r="AW322" s="16" t="s">
        <v>32</v>
      </c>
      <c r="AX322" s="16" t="s">
        <v>83</v>
      </c>
      <c r="AY322" s="285" t="s">
        <v>172</v>
      </c>
    </row>
    <row r="323" spans="1:65" s="2" customFormat="1" ht="16.5" customHeight="1">
      <c r="A323" s="39"/>
      <c r="B323" s="40"/>
      <c r="C323" s="229" t="s">
        <v>379</v>
      </c>
      <c r="D323" s="229" t="s">
        <v>174</v>
      </c>
      <c r="E323" s="230" t="s">
        <v>380</v>
      </c>
      <c r="F323" s="231" t="s">
        <v>381</v>
      </c>
      <c r="G323" s="232" t="s">
        <v>240</v>
      </c>
      <c r="H323" s="233">
        <v>47.8</v>
      </c>
      <c r="I323" s="234"/>
      <c r="J323" s="235">
        <f>ROUND(I323*H323,2)</f>
        <v>0</v>
      </c>
      <c r="K323" s="231" t="s">
        <v>178</v>
      </c>
      <c r="L323" s="45"/>
      <c r="M323" s="236" t="s">
        <v>1</v>
      </c>
      <c r="N323" s="237" t="s">
        <v>41</v>
      </c>
      <c r="O323" s="92"/>
      <c r="P323" s="238">
        <f>O323*H323</f>
        <v>0</v>
      </c>
      <c r="Q323" s="238">
        <v>0.0567</v>
      </c>
      <c r="R323" s="238">
        <f>Q323*H323</f>
        <v>2.71026</v>
      </c>
      <c r="S323" s="238">
        <v>0</v>
      </c>
      <c r="T323" s="23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0" t="s">
        <v>179</v>
      </c>
      <c r="AT323" s="240" t="s">
        <v>174</v>
      </c>
      <c r="AU323" s="240" t="s">
        <v>86</v>
      </c>
      <c r="AY323" s="18" t="s">
        <v>172</v>
      </c>
      <c r="BE323" s="241">
        <f>IF(N323="základní",J323,0)</f>
        <v>0</v>
      </c>
      <c r="BF323" s="241">
        <f>IF(N323="snížená",J323,0)</f>
        <v>0</v>
      </c>
      <c r="BG323" s="241">
        <f>IF(N323="zákl. přenesená",J323,0)</f>
        <v>0</v>
      </c>
      <c r="BH323" s="241">
        <f>IF(N323="sníž. přenesená",J323,0)</f>
        <v>0</v>
      </c>
      <c r="BI323" s="241">
        <f>IF(N323="nulová",J323,0)</f>
        <v>0</v>
      </c>
      <c r="BJ323" s="18" t="s">
        <v>83</v>
      </c>
      <c r="BK323" s="241">
        <f>ROUND(I323*H323,2)</f>
        <v>0</v>
      </c>
      <c r="BL323" s="18" t="s">
        <v>179</v>
      </c>
      <c r="BM323" s="240" t="s">
        <v>382</v>
      </c>
    </row>
    <row r="324" spans="1:51" s="14" customFormat="1" ht="12">
      <c r="A324" s="14"/>
      <c r="B324" s="253"/>
      <c r="C324" s="254"/>
      <c r="D324" s="244" t="s">
        <v>181</v>
      </c>
      <c r="E324" s="255" t="s">
        <v>1</v>
      </c>
      <c r="F324" s="256" t="s">
        <v>383</v>
      </c>
      <c r="G324" s="254"/>
      <c r="H324" s="257">
        <v>23.9</v>
      </c>
      <c r="I324" s="258"/>
      <c r="J324" s="254"/>
      <c r="K324" s="254"/>
      <c r="L324" s="259"/>
      <c r="M324" s="260"/>
      <c r="N324" s="261"/>
      <c r="O324" s="261"/>
      <c r="P324" s="261"/>
      <c r="Q324" s="261"/>
      <c r="R324" s="261"/>
      <c r="S324" s="261"/>
      <c r="T324" s="26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3" t="s">
        <v>181</v>
      </c>
      <c r="AU324" s="263" t="s">
        <v>86</v>
      </c>
      <c r="AV324" s="14" t="s">
        <v>86</v>
      </c>
      <c r="AW324" s="14" t="s">
        <v>32</v>
      </c>
      <c r="AX324" s="14" t="s">
        <v>76</v>
      </c>
      <c r="AY324" s="263" t="s">
        <v>172</v>
      </c>
    </row>
    <row r="325" spans="1:51" s="14" customFormat="1" ht="12">
      <c r="A325" s="14"/>
      <c r="B325" s="253"/>
      <c r="C325" s="254"/>
      <c r="D325" s="244" t="s">
        <v>181</v>
      </c>
      <c r="E325" s="255" t="s">
        <v>1</v>
      </c>
      <c r="F325" s="256" t="s">
        <v>384</v>
      </c>
      <c r="G325" s="254"/>
      <c r="H325" s="257">
        <v>23.9</v>
      </c>
      <c r="I325" s="258"/>
      <c r="J325" s="254"/>
      <c r="K325" s="254"/>
      <c r="L325" s="259"/>
      <c r="M325" s="260"/>
      <c r="N325" s="261"/>
      <c r="O325" s="261"/>
      <c r="P325" s="261"/>
      <c r="Q325" s="261"/>
      <c r="R325" s="261"/>
      <c r="S325" s="261"/>
      <c r="T325" s="26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3" t="s">
        <v>181</v>
      </c>
      <c r="AU325" s="263" t="s">
        <v>86</v>
      </c>
      <c r="AV325" s="14" t="s">
        <v>86</v>
      </c>
      <c r="AW325" s="14" t="s">
        <v>32</v>
      </c>
      <c r="AX325" s="14" t="s">
        <v>76</v>
      </c>
      <c r="AY325" s="263" t="s">
        <v>172</v>
      </c>
    </row>
    <row r="326" spans="1:51" s="16" customFormat="1" ht="12">
      <c r="A326" s="16"/>
      <c r="B326" s="275"/>
      <c r="C326" s="276"/>
      <c r="D326" s="244" t="s">
        <v>181</v>
      </c>
      <c r="E326" s="277" t="s">
        <v>1</v>
      </c>
      <c r="F326" s="278" t="s">
        <v>188</v>
      </c>
      <c r="G326" s="276"/>
      <c r="H326" s="279">
        <v>47.8</v>
      </c>
      <c r="I326" s="280"/>
      <c r="J326" s="276"/>
      <c r="K326" s="276"/>
      <c r="L326" s="281"/>
      <c r="M326" s="282"/>
      <c r="N326" s="283"/>
      <c r="O326" s="283"/>
      <c r="P326" s="283"/>
      <c r="Q326" s="283"/>
      <c r="R326" s="283"/>
      <c r="S326" s="283"/>
      <c r="T326" s="284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T326" s="285" t="s">
        <v>181</v>
      </c>
      <c r="AU326" s="285" t="s">
        <v>86</v>
      </c>
      <c r="AV326" s="16" t="s">
        <v>179</v>
      </c>
      <c r="AW326" s="16" t="s">
        <v>32</v>
      </c>
      <c r="AX326" s="16" t="s">
        <v>83</v>
      </c>
      <c r="AY326" s="285" t="s">
        <v>172</v>
      </c>
    </row>
    <row r="327" spans="1:65" s="2" customFormat="1" ht="12">
      <c r="A327" s="39"/>
      <c r="B327" s="40"/>
      <c r="C327" s="229" t="s">
        <v>385</v>
      </c>
      <c r="D327" s="229" t="s">
        <v>174</v>
      </c>
      <c r="E327" s="230" t="s">
        <v>386</v>
      </c>
      <c r="F327" s="231" t="s">
        <v>387</v>
      </c>
      <c r="G327" s="232" t="s">
        <v>240</v>
      </c>
      <c r="H327" s="233">
        <v>18</v>
      </c>
      <c r="I327" s="234"/>
      <c r="J327" s="235">
        <f>ROUND(I327*H327,2)</f>
        <v>0</v>
      </c>
      <c r="K327" s="231" t="s">
        <v>1</v>
      </c>
      <c r="L327" s="45"/>
      <c r="M327" s="236" t="s">
        <v>1</v>
      </c>
      <c r="N327" s="237" t="s">
        <v>41</v>
      </c>
      <c r="O327" s="92"/>
      <c r="P327" s="238">
        <f>O327*H327</f>
        <v>0</v>
      </c>
      <c r="Q327" s="238">
        <v>0.29312</v>
      </c>
      <c r="R327" s="238">
        <f>Q327*H327</f>
        <v>5.27616</v>
      </c>
      <c r="S327" s="238">
        <v>0</v>
      </c>
      <c r="T327" s="23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0" t="s">
        <v>179</v>
      </c>
      <c r="AT327" s="240" t="s">
        <v>174</v>
      </c>
      <c r="AU327" s="240" t="s">
        <v>86</v>
      </c>
      <c r="AY327" s="18" t="s">
        <v>172</v>
      </c>
      <c r="BE327" s="241">
        <f>IF(N327="základní",J327,0)</f>
        <v>0</v>
      </c>
      <c r="BF327" s="241">
        <f>IF(N327="snížená",J327,0)</f>
        <v>0</v>
      </c>
      <c r="BG327" s="241">
        <f>IF(N327="zákl. přenesená",J327,0)</f>
        <v>0</v>
      </c>
      <c r="BH327" s="241">
        <f>IF(N327="sníž. přenesená",J327,0)</f>
        <v>0</v>
      </c>
      <c r="BI327" s="241">
        <f>IF(N327="nulová",J327,0)</f>
        <v>0</v>
      </c>
      <c r="BJ327" s="18" t="s">
        <v>83</v>
      </c>
      <c r="BK327" s="241">
        <f>ROUND(I327*H327,2)</f>
        <v>0</v>
      </c>
      <c r="BL327" s="18" t="s">
        <v>179</v>
      </c>
      <c r="BM327" s="240" t="s">
        <v>388</v>
      </c>
    </row>
    <row r="328" spans="1:51" s="14" customFormat="1" ht="12">
      <c r="A328" s="14"/>
      <c r="B328" s="253"/>
      <c r="C328" s="254"/>
      <c r="D328" s="244" t="s">
        <v>181</v>
      </c>
      <c r="E328" s="255" t="s">
        <v>1</v>
      </c>
      <c r="F328" s="256" t="s">
        <v>389</v>
      </c>
      <c r="G328" s="254"/>
      <c r="H328" s="257">
        <v>18</v>
      </c>
      <c r="I328" s="258"/>
      <c r="J328" s="254"/>
      <c r="K328" s="254"/>
      <c r="L328" s="259"/>
      <c r="M328" s="260"/>
      <c r="N328" s="261"/>
      <c r="O328" s="261"/>
      <c r="P328" s="261"/>
      <c r="Q328" s="261"/>
      <c r="R328" s="261"/>
      <c r="S328" s="261"/>
      <c r="T328" s="26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3" t="s">
        <v>181</v>
      </c>
      <c r="AU328" s="263" t="s">
        <v>86</v>
      </c>
      <c r="AV328" s="14" t="s">
        <v>86</v>
      </c>
      <c r="AW328" s="14" t="s">
        <v>32</v>
      </c>
      <c r="AX328" s="14" t="s">
        <v>83</v>
      </c>
      <c r="AY328" s="263" t="s">
        <v>172</v>
      </c>
    </row>
    <row r="329" spans="1:63" s="12" customFormat="1" ht="22.8" customHeight="1">
      <c r="A329" s="12"/>
      <c r="B329" s="213"/>
      <c r="C329" s="214"/>
      <c r="D329" s="215" t="s">
        <v>75</v>
      </c>
      <c r="E329" s="227" t="s">
        <v>232</v>
      </c>
      <c r="F329" s="227" t="s">
        <v>390</v>
      </c>
      <c r="G329" s="214"/>
      <c r="H329" s="214"/>
      <c r="I329" s="217"/>
      <c r="J329" s="228">
        <f>BK329</f>
        <v>0</v>
      </c>
      <c r="K329" s="214"/>
      <c r="L329" s="219"/>
      <c r="M329" s="220"/>
      <c r="N329" s="221"/>
      <c r="O329" s="221"/>
      <c r="P329" s="222">
        <f>SUM(P330:P453)</f>
        <v>0</v>
      </c>
      <c r="Q329" s="221"/>
      <c r="R329" s="222">
        <f>SUM(R330:R453)</f>
        <v>0.030219799999999998</v>
      </c>
      <c r="S329" s="221"/>
      <c r="T329" s="223">
        <f>SUM(T330:T453)</f>
        <v>239.78498800000006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24" t="s">
        <v>83</v>
      </c>
      <c r="AT329" s="225" t="s">
        <v>75</v>
      </c>
      <c r="AU329" s="225" t="s">
        <v>83</v>
      </c>
      <c r="AY329" s="224" t="s">
        <v>172</v>
      </c>
      <c r="BK329" s="226">
        <f>SUM(BK330:BK453)</f>
        <v>0</v>
      </c>
    </row>
    <row r="330" spans="1:65" s="2" customFormat="1" ht="21.75" customHeight="1">
      <c r="A330" s="39"/>
      <c r="B330" s="40"/>
      <c r="C330" s="229" t="s">
        <v>391</v>
      </c>
      <c r="D330" s="229" t="s">
        <v>174</v>
      </c>
      <c r="E330" s="230" t="s">
        <v>392</v>
      </c>
      <c r="F330" s="231" t="s">
        <v>393</v>
      </c>
      <c r="G330" s="232" t="s">
        <v>240</v>
      </c>
      <c r="H330" s="233">
        <v>232.46</v>
      </c>
      <c r="I330" s="234"/>
      <c r="J330" s="235">
        <f>ROUND(I330*H330,2)</f>
        <v>0</v>
      </c>
      <c r="K330" s="231" t="s">
        <v>178</v>
      </c>
      <c r="L330" s="45"/>
      <c r="M330" s="236" t="s">
        <v>1</v>
      </c>
      <c r="N330" s="237" t="s">
        <v>41</v>
      </c>
      <c r="O330" s="92"/>
      <c r="P330" s="238">
        <f>O330*H330</f>
        <v>0</v>
      </c>
      <c r="Q330" s="238">
        <v>0.00013</v>
      </c>
      <c r="R330" s="238">
        <f>Q330*H330</f>
        <v>0.030219799999999998</v>
      </c>
      <c r="S330" s="238">
        <v>0</v>
      </c>
      <c r="T330" s="23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0" t="s">
        <v>179</v>
      </c>
      <c r="AT330" s="240" t="s">
        <v>174</v>
      </c>
      <c r="AU330" s="240" t="s">
        <v>86</v>
      </c>
      <c r="AY330" s="18" t="s">
        <v>172</v>
      </c>
      <c r="BE330" s="241">
        <f>IF(N330="základní",J330,0)</f>
        <v>0</v>
      </c>
      <c r="BF330" s="241">
        <f>IF(N330="snížená",J330,0)</f>
        <v>0</v>
      </c>
      <c r="BG330" s="241">
        <f>IF(N330="zákl. přenesená",J330,0)</f>
        <v>0</v>
      </c>
      <c r="BH330" s="241">
        <f>IF(N330="sníž. přenesená",J330,0)</f>
        <v>0</v>
      </c>
      <c r="BI330" s="241">
        <f>IF(N330="nulová",J330,0)</f>
        <v>0</v>
      </c>
      <c r="BJ330" s="18" t="s">
        <v>83</v>
      </c>
      <c r="BK330" s="241">
        <f>ROUND(I330*H330,2)</f>
        <v>0</v>
      </c>
      <c r="BL330" s="18" t="s">
        <v>179</v>
      </c>
      <c r="BM330" s="240" t="s">
        <v>394</v>
      </c>
    </row>
    <row r="331" spans="1:51" s="14" customFormat="1" ht="12">
      <c r="A331" s="14"/>
      <c r="B331" s="253"/>
      <c r="C331" s="254"/>
      <c r="D331" s="244" t="s">
        <v>181</v>
      </c>
      <c r="E331" s="255" t="s">
        <v>1</v>
      </c>
      <c r="F331" s="256" t="s">
        <v>383</v>
      </c>
      <c r="G331" s="254"/>
      <c r="H331" s="257">
        <v>23.9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3" t="s">
        <v>181</v>
      </c>
      <c r="AU331" s="263" t="s">
        <v>86</v>
      </c>
      <c r="AV331" s="14" t="s">
        <v>86</v>
      </c>
      <c r="AW331" s="14" t="s">
        <v>32</v>
      </c>
      <c r="AX331" s="14" t="s">
        <v>76</v>
      </c>
      <c r="AY331" s="263" t="s">
        <v>172</v>
      </c>
    </row>
    <row r="332" spans="1:51" s="14" customFormat="1" ht="12">
      <c r="A332" s="14"/>
      <c r="B332" s="253"/>
      <c r="C332" s="254"/>
      <c r="D332" s="244" t="s">
        <v>181</v>
      </c>
      <c r="E332" s="255" t="s">
        <v>1</v>
      </c>
      <c r="F332" s="256" t="s">
        <v>384</v>
      </c>
      <c r="G332" s="254"/>
      <c r="H332" s="257">
        <v>23.9</v>
      </c>
      <c r="I332" s="258"/>
      <c r="J332" s="254"/>
      <c r="K332" s="254"/>
      <c r="L332" s="259"/>
      <c r="M332" s="260"/>
      <c r="N332" s="261"/>
      <c r="O332" s="261"/>
      <c r="P332" s="261"/>
      <c r="Q332" s="261"/>
      <c r="R332" s="261"/>
      <c r="S332" s="261"/>
      <c r="T332" s="26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3" t="s">
        <v>181</v>
      </c>
      <c r="AU332" s="263" t="s">
        <v>86</v>
      </c>
      <c r="AV332" s="14" t="s">
        <v>86</v>
      </c>
      <c r="AW332" s="14" t="s">
        <v>32</v>
      </c>
      <c r="AX332" s="14" t="s">
        <v>76</v>
      </c>
      <c r="AY332" s="263" t="s">
        <v>172</v>
      </c>
    </row>
    <row r="333" spans="1:51" s="14" customFormat="1" ht="12">
      <c r="A333" s="14"/>
      <c r="B333" s="253"/>
      <c r="C333" s="254"/>
      <c r="D333" s="244" t="s">
        <v>181</v>
      </c>
      <c r="E333" s="255" t="s">
        <v>1</v>
      </c>
      <c r="F333" s="256" t="s">
        <v>395</v>
      </c>
      <c r="G333" s="254"/>
      <c r="H333" s="257">
        <v>6</v>
      </c>
      <c r="I333" s="258"/>
      <c r="J333" s="254"/>
      <c r="K333" s="254"/>
      <c r="L333" s="259"/>
      <c r="M333" s="260"/>
      <c r="N333" s="261"/>
      <c r="O333" s="261"/>
      <c r="P333" s="261"/>
      <c r="Q333" s="261"/>
      <c r="R333" s="261"/>
      <c r="S333" s="261"/>
      <c r="T333" s="262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3" t="s">
        <v>181</v>
      </c>
      <c r="AU333" s="263" t="s">
        <v>86</v>
      </c>
      <c r="AV333" s="14" t="s">
        <v>86</v>
      </c>
      <c r="AW333" s="14" t="s">
        <v>32</v>
      </c>
      <c r="AX333" s="14" t="s">
        <v>76</v>
      </c>
      <c r="AY333" s="263" t="s">
        <v>172</v>
      </c>
    </row>
    <row r="334" spans="1:51" s="14" customFormat="1" ht="12">
      <c r="A334" s="14"/>
      <c r="B334" s="253"/>
      <c r="C334" s="254"/>
      <c r="D334" s="244" t="s">
        <v>181</v>
      </c>
      <c r="E334" s="255" t="s">
        <v>1</v>
      </c>
      <c r="F334" s="256" t="s">
        <v>396</v>
      </c>
      <c r="G334" s="254"/>
      <c r="H334" s="257">
        <v>7.52</v>
      </c>
      <c r="I334" s="258"/>
      <c r="J334" s="254"/>
      <c r="K334" s="254"/>
      <c r="L334" s="259"/>
      <c r="M334" s="260"/>
      <c r="N334" s="261"/>
      <c r="O334" s="261"/>
      <c r="P334" s="261"/>
      <c r="Q334" s="261"/>
      <c r="R334" s="261"/>
      <c r="S334" s="261"/>
      <c r="T334" s="26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3" t="s">
        <v>181</v>
      </c>
      <c r="AU334" s="263" t="s">
        <v>86</v>
      </c>
      <c r="AV334" s="14" t="s">
        <v>86</v>
      </c>
      <c r="AW334" s="14" t="s">
        <v>32</v>
      </c>
      <c r="AX334" s="14" t="s">
        <v>76</v>
      </c>
      <c r="AY334" s="263" t="s">
        <v>172</v>
      </c>
    </row>
    <row r="335" spans="1:51" s="14" customFormat="1" ht="12">
      <c r="A335" s="14"/>
      <c r="B335" s="253"/>
      <c r="C335" s="254"/>
      <c r="D335" s="244" t="s">
        <v>181</v>
      </c>
      <c r="E335" s="255" t="s">
        <v>1</v>
      </c>
      <c r="F335" s="256" t="s">
        <v>334</v>
      </c>
      <c r="G335" s="254"/>
      <c r="H335" s="257">
        <v>24.82</v>
      </c>
      <c r="I335" s="258"/>
      <c r="J335" s="254"/>
      <c r="K335" s="254"/>
      <c r="L335" s="259"/>
      <c r="M335" s="260"/>
      <c r="N335" s="261"/>
      <c r="O335" s="261"/>
      <c r="P335" s="261"/>
      <c r="Q335" s="261"/>
      <c r="R335" s="261"/>
      <c r="S335" s="261"/>
      <c r="T335" s="26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3" t="s">
        <v>181</v>
      </c>
      <c r="AU335" s="263" t="s">
        <v>86</v>
      </c>
      <c r="AV335" s="14" t="s">
        <v>86</v>
      </c>
      <c r="AW335" s="14" t="s">
        <v>32</v>
      </c>
      <c r="AX335" s="14" t="s">
        <v>76</v>
      </c>
      <c r="AY335" s="263" t="s">
        <v>172</v>
      </c>
    </row>
    <row r="336" spans="1:51" s="14" customFormat="1" ht="12">
      <c r="A336" s="14"/>
      <c r="B336" s="253"/>
      <c r="C336" s="254"/>
      <c r="D336" s="244" t="s">
        <v>181</v>
      </c>
      <c r="E336" s="255" t="s">
        <v>1</v>
      </c>
      <c r="F336" s="256" t="s">
        <v>335</v>
      </c>
      <c r="G336" s="254"/>
      <c r="H336" s="257">
        <v>2.55</v>
      </c>
      <c r="I336" s="258"/>
      <c r="J336" s="254"/>
      <c r="K336" s="254"/>
      <c r="L336" s="259"/>
      <c r="M336" s="260"/>
      <c r="N336" s="261"/>
      <c r="O336" s="261"/>
      <c r="P336" s="261"/>
      <c r="Q336" s="261"/>
      <c r="R336" s="261"/>
      <c r="S336" s="261"/>
      <c r="T336" s="26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3" t="s">
        <v>181</v>
      </c>
      <c r="AU336" s="263" t="s">
        <v>86</v>
      </c>
      <c r="AV336" s="14" t="s">
        <v>86</v>
      </c>
      <c r="AW336" s="14" t="s">
        <v>32</v>
      </c>
      <c r="AX336" s="14" t="s">
        <v>76</v>
      </c>
      <c r="AY336" s="263" t="s">
        <v>172</v>
      </c>
    </row>
    <row r="337" spans="1:51" s="14" customFormat="1" ht="12">
      <c r="A337" s="14"/>
      <c r="B337" s="253"/>
      <c r="C337" s="254"/>
      <c r="D337" s="244" t="s">
        <v>181</v>
      </c>
      <c r="E337" s="255" t="s">
        <v>1</v>
      </c>
      <c r="F337" s="256" t="s">
        <v>336</v>
      </c>
      <c r="G337" s="254"/>
      <c r="H337" s="257">
        <v>2.55</v>
      </c>
      <c r="I337" s="258"/>
      <c r="J337" s="254"/>
      <c r="K337" s="254"/>
      <c r="L337" s="259"/>
      <c r="M337" s="260"/>
      <c r="N337" s="261"/>
      <c r="O337" s="261"/>
      <c r="P337" s="261"/>
      <c r="Q337" s="261"/>
      <c r="R337" s="261"/>
      <c r="S337" s="261"/>
      <c r="T337" s="262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3" t="s">
        <v>181</v>
      </c>
      <c r="AU337" s="263" t="s">
        <v>86</v>
      </c>
      <c r="AV337" s="14" t="s">
        <v>86</v>
      </c>
      <c r="AW337" s="14" t="s">
        <v>32</v>
      </c>
      <c r="AX337" s="14" t="s">
        <v>76</v>
      </c>
      <c r="AY337" s="263" t="s">
        <v>172</v>
      </c>
    </row>
    <row r="338" spans="1:51" s="14" customFormat="1" ht="12">
      <c r="A338" s="14"/>
      <c r="B338" s="253"/>
      <c r="C338" s="254"/>
      <c r="D338" s="244" t="s">
        <v>181</v>
      </c>
      <c r="E338" s="255" t="s">
        <v>1</v>
      </c>
      <c r="F338" s="256" t="s">
        <v>337</v>
      </c>
      <c r="G338" s="254"/>
      <c r="H338" s="257">
        <v>6.94</v>
      </c>
      <c r="I338" s="258"/>
      <c r="J338" s="254"/>
      <c r="K338" s="254"/>
      <c r="L338" s="259"/>
      <c r="M338" s="260"/>
      <c r="N338" s="261"/>
      <c r="O338" s="261"/>
      <c r="P338" s="261"/>
      <c r="Q338" s="261"/>
      <c r="R338" s="261"/>
      <c r="S338" s="261"/>
      <c r="T338" s="26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3" t="s">
        <v>181</v>
      </c>
      <c r="AU338" s="263" t="s">
        <v>86</v>
      </c>
      <c r="AV338" s="14" t="s">
        <v>86</v>
      </c>
      <c r="AW338" s="14" t="s">
        <v>32</v>
      </c>
      <c r="AX338" s="14" t="s">
        <v>76</v>
      </c>
      <c r="AY338" s="263" t="s">
        <v>172</v>
      </c>
    </row>
    <row r="339" spans="1:51" s="14" customFormat="1" ht="12">
      <c r="A339" s="14"/>
      <c r="B339" s="253"/>
      <c r="C339" s="254"/>
      <c r="D339" s="244" t="s">
        <v>181</v>
      </c>
      <c r="E339" s="255" t="s">
        <v>1</v>
      </c>
      <c r="F339" s="256" t="s">
        <v>338</v>
      </c>
      <c r="G339" s="254"/>
      <c r="H339" s="257">
        <v>41.71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3" t="s">
        <v>181</v>
      </c>
      <c r="AU339" s="263" t="s">
        <v>86</v>
      </c>
      <c r="AV339" s="14" t="s">
        <v>86</v>
      </c>
      <c r="AW339" s="14" t="s">
        <v>32</v>
      </c>
      <c r="AX339" s="14" t="s">
        <v>76</v>
      </c>
      <c r="AY339" s="263" t="s">
        <v>172</v>
      </c>
    </row>
    <row r="340" spans="1:51" s="14" customFormat="1" ht="12">
      <c r="A340" s="14"/>
      <c r="B340" s="253"/>
      <c r="C340" s="254"/>
      <c r="D340" s="244" t="s">
        <v>181</v>
      </c>
      <c r="E340" s="255" t="s">
        <v>1</v>
      </c>
      <c r="F340" s="256" t="s">
        <v>339</v>
      </c>
      <c r="G340" s="254"/>
      <c r="H340" s="257">
        <v>24.82</v>
      </c>
      <c r="I340" s="258"/>
      <c r="J340" s="254"/>
      <c r="K340" s="254"/>
      <c r="L340" s="259"/>
      <c r="M340" s="260"/>
      <c r="N340" s="261"/>
      <c r="O340" s="261"/>
      <c r="P340" s="261"/>
      <c r="Q340" s="261"/>
      <c r="R340" s="261"/>
      <c r="S340" s="261"/>
      <c r="T340" s="26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3" t="s">
        <v>181</v>
      </c>
      <c r="AU340" s="263" t="s">
        <v>86</v>
      </c>
      <c r="AV340" s="14" t="s">
        <v>86</v>
      </c>
      <c r="AW340" s="14" t="s">
        <v>32</v>
      </c>
      <c r="AX340" s="14" t="s">
        <v>76</v>
      </c>
      <c r="AY340" s="263" t="s">
        <v>172</v>
      </c>
    </row>
    <row r="341" spans="1:51" s="14" customFormat="1" ht="12">
      <c r="A341" s="14"/>
      <c r="B341" s="253"/>
      <c r="C341" s="254"/>
      <c r="D341" s="244" t="s">
        <v>181</v>
      </c>
      <c r="E341" s="255" t="s">
        <v>1</v>
      </c>
      <c r="F341" s="256" t="s">
        <v>340</v>
      </c>
      <c r="G341" s="254"/>
      <c r="H341" s="257">
        <v>2.55</v>
      </c>
      <c r="I341" s="258"/>
      <c r="J341" s="254"/>
      <c r="K341" s="254"/>
      <c r="L341" s="259"/>
      <c r="M341" s="260"/>
      <c r="N341" s="261"/>
      <c r="O341" s="261"/>
      <c r="P341" s="261"/>
      <c r="Q341" s="261"/>
      <c r="R341" s="261"/>
      <c r="S341" s="261"/>
      <c r="T341" s="26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3" t="s">
        <v>181</v>
      </c>
      <c r="AU341" s="263" t="s">
        <v>86</v>
      </c>
      <c r="AV341" s="14" t="s">
        <v>86</v>
      </c>
      <c r="AW341" s="14" t="s">
        <v>32</v>
      </c>
      <c r="AX341" s="14" t="s">
        <v>76</v>
      </c>
      <c r="AY341" s="263" t="s">
        <v>172</v>
      </c>
    </row>
    <row r="342" spans="1:51" s="14" customFormat="1" ht="12">
      <c r="A342" s="14"/>
      <c r="B342" s="253"/>
      <c r="C342" s="254"/>
      <c r="D342" s="244" t="s">
        <v>181</v>
      </c>
      <c r="E342" s="255" t="s">
        <v>1</v>
      </c>
      <c r="F342" s="256" t="s">
        <v>341</v>
      </c>
      <c r="G342" s="254"/>
      <c r="H342" s="257">
        <v>2.55</v>
      </c>
      <c r="I342" s="258"/>
      <c r="J342" s="254"/>
      <c r="K342" s="254"/>
      <c r="L342" s="259"/>
      <c r="M342" s="260"/>
      <c r="N342" s="261"/>
      <c r="O342" s="261"/>
      <c r="P342" s="261"/>
      <c r="Q342" s="261"/>
      <c r="R342" s="261"/>
      <c r="S342" s="261"/>
      <c r="T342" s="262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3" t="s">
        <v>181</v>
      </c>
      <c r="AU342" s="263" t="s">
        <v>86</v>
      </c>
      <c r="AV342" s="14" t="s">
        <v>86</v>
      </c>
      <c r="AW342" s="14" t="s">
        <v>32</v>
      </c>
      <c r="AX342" s="14" t="s">
        <v>76</v>
      </c>
      <c r="AY342" s="263" t="s">
        <v>172</v>
      </c>
    </row>
    <row r="343" spans="1:51" s="14" customFormat="1" ht="12">
      <c r="A343" s="14"/>
      <c r="B343" s="253"/>
      <c r="C343" s="254"/>
      <c r="D343" s="244" t="s">
        <v>181</v>
      </c>
      <c r="E343" s="255" t="s">
        <v>1</v>
      </c>
      <c r="F343" s="256" t="s">
        <v>342</v>
      </c>
      <c r="G343" s="254"/>
      <c r="H343" s="257">
        <v>6.94</v>
      </c>
      <c r="I343" s="258"/>
      <c r="J343" s="254"/>
      <c r="K343" s="254"/>
      <c r="L343" s="259"/>
      <c r="M343" s="260"/>
      <c r="N343" s="261"/>
      <c r="O343" s="261"/>
      <c r="P343" s="261"/>
      <c r="Q343" s="261"/>
      <c r="R343" s="261"/>
      <c r="S343" s="261"/>
      <c r="T343" s="26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3" t="s">
        <v>181</v>
      </c>
      <c r="AU343" s="263" t="s">
        <v>86</v>
      </c>
      <c r="AV343" s="14" t="s">
        <v>86</v>
      </c>
      <c r="AW343" s="14" t="s">
        <v>32</v>
      </c>
      <c r="AX343" s="14" t="s">
        <v>76</v>
      </c>
      <c r="AY343" s="263" t="s">
        <v>172</v>
      </c>
    </row>
    <row r="344" spans="1:51" s="14" customFormat="1" ht="12">
      <c r="A344" s="14"/>
      <c r="B344" s="253"/>
      <c r="C344" s="254"/>
      <c r="D344" s="244" t="s">
        <v>181</v>
      </c>
      <c r="E344" s="255" t="s">
        <v>1</v>
      </c>
      <c r="F344" s="256" t="s">
        <v>343</v>
      </c>
      <c r="G344" s="254"/>
      <c r="H344" s="257">
        <v>40.86</v>
      </c>
      <c r="I344" s="258"/>
      <c r="J344" s="254"/>
      <c r="K344" s="254"/>
      <c r="L344" s="259"/>
      <c r="M344" s="260"/>
      <c r="N344" s="261"/>
      <c r="O344" s="261"/>
      <c r="P344" s="261"/>
      <c r="Q344" s="261"/>
      <c r="R344" s="261"/>
      <c r="S344" s="261"/>
      <c r="T344" s="26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3" t="s">
        <v>181</v>
      </c>
      <c r="AU344" s="263" t="s">
        <v>86</v>
      </c>
      <c r="AV344" s="14" t="s">
        <v>86</v>
      </c>
      <c r="AW344" s="14" t="s">
        <v>32</v>
      </c>
      <c r="AX344" s="14" t="s">
        <v>76</v>
      </c>
      <c r="AY344" s="263" t="s">
        <v>172</v>
      </c>
    </row>
    <row r="345" spans="1:51" s="14" customFormat="1" ht="12">
      <c r="A345" s="14"/>
      <c r="B345" s="253"/>
      <c r="C345" s="254"/>
      <c r="D345" s="244" t="s">
        <v>181</v>
      </c>
      <c r="E345" s="255" t="s">
        <v>1</v>
      </c>
      <c r="F345" s="256" t="s">
        <v>397</v>
      </c>
      <c r="G345" s="254"/>
      <c r="H345" s="257">
        <v>12.9</v>
      </c>
      <c r="I345" s="258"/>
      <c r="J345" s="254"/>
      <c r="K345" s="254"/>
      <c r="L345" s="259"/>
      <c r="M345" s="260"/>
      <c r="N345" s="261"/>
      <c r="O345" s="261"/>
      <c r="P345" s="261"/>
      <c r="Q345" s="261"/>
      <c r="R345" s="261"/>
      <c r="S345" s="261"/>
      <c r="T345" s="26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3" t="s">
        <v>181</v>
      </c>
      <c r="AU345" s="263" t="s">
        <v>86</v>
      </c>
      <c r="AV345" s="14" t="s">
        <v>86</v>
      </c>
      <c r="AW345" s="14" t="s">
        <v>32</v>
      </c>
      <c r="AX345" s="14" t="s">
        <v>76</v>
      </c>
      <c r="AY345" s="263" t="s">
        <v>172</v>
      </c>
    </row>
    <row r="346" spans="1:51" s="14" customFormat="1" ht="12">
      <c r="A346" s="14"/>
      <c r="B346" s="253"/>
      <c r="C346" s="254"/>
      <c r="D346" s="244" t="s">
        <v>181</v>
      </c>
      <c r="E346" s="255" t="s">
        <v>1</v>
      </c>
      <c r="F346" s="256" t="s">
        <v>398</v>
      </c>
      <c r="G346" s="254"/>
      <c r="H346" s="257">
        <v>1.95</v>
      </c>
      <c r="I346" s="258"/>
      <c r="J346" s="254"/>
      <c r="K346" s="254"/>
      <c r="L346" s="259"/>
      <c r="M346" s="260"/>
      <c r="N346" s="261"/>
      <c r="O346" s="261"/>
      <c r="P346" s="261"/>
      <c r="Q346" s="261"/>
      <c r="R346" s="261"/>
      <c r="S346" s="261"/>
      <c r="T346" s="26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3" t="s">
        <v>181</v>
      </c>
      <c r="AU346" s="263" t="s">
        <v>86</v>
      </c>
      <c r="AV346" s="14" t="s">
        <v>86</v>
      </c>
      <c r="AW346" s="14" t="s">
        <v>32</v>
      </c>
      <c r="AX346" s="14" t="s">
        <v>76</v>
      </c>
      <c r="AY346" s="263" t="s">
        <v>172</v>
      </c>
    </row>
    <row r="347" spans="1:51" s="16" customFormat="1" ht="12">
      <c r="A347" s="16"/>
      <c r="B347" s="275"/>
      <c r="C347" s="276"/>
      <c r="D347" s="244" t="s">
        <v>181</v>
      </c>
      <c r="E347" s="277" t="s">
        <v>1</v>
      </c>
      <c r="F347" s="278" t="s">
        <v>188</v>
      </c>
      <c r="G347" s="276"/>
      <c r="H347" s="279">
        <v>232.46</v>
      </c>
      <c r="I347" s="280"/>
      <c r="J347" s="276"/>
      <c r="K347" s="276"/>
      <c r="L347" s="281"/>
      <c r="M347" s="282"/>
      <c r="N347" s="283"/>
      <c r="O347" s="283"/>
      <c r="P347" s="283"/>
      <c r="Q347" s="283"/>
      <c r="R347" s="283"/>
      <c r="S347" s="283"/>
      <c r="T347" s="284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T347" s="285" t="s">
        <v>181</v>
      </c>
      <c r="AU347" s="285" t="s">
        <v>86</v>
      </c>
      <c r="AV347" s="16" t="s">
        <v>179</v>
      </c>
      <c r="AW347" s="16" t="s">
        <v>32</v>
      </c>
      <c r="AX347" s="16" t="s">
        <v>83</v>
      </c>
      <c r="AY347" s="285" t="s">
        <v>172</v>
      </c>
    </row>
    <row r="348" spans="1:65" s="2" customFormat="1" ht="16.5" customHeight="1">
      <c r="A348" s="39"/>
      <c r="B348" s="40"/>
      <c r="C348" s="229" t="s">
        <v>399</v>
      </c>
      <c r="D348" s="229" t="s">
        <v>174</v>
      </c>
      <c r="E348" s="230" t="s">
        <v>400</v>
      </c>
      <c r="F348" s="231" t="s">
        <v>401</v>
      </c>
      <c r="G348" s="232" t="s">
        <v>402</v>
      </c>
      <c r="H348" s="233">
        <v>14.6</v>
      </c>
      <c r="I348" s="234"/>
      <c r="J348" s="235">
        <f>ROUND(I348*H348,2)</f>
        <v>0</v>
      </c>
      <c r="K348" s="231" t="s">
        <v>1</v>
      </c>
      <c r="L348" s="45"/>
      <c r="M348" s="236" t="s">
        <v>1</v>
      </c>
      <c r="N348" s="237" t="s">
        <v>41</v>
      </c>
      <c r="O348" s="92"/>
      <c r="P348" s="238">
        <f>O348*H348</f>
        <v>0</v>
      </c>
      <c r="Q348" s="238">
        <v>0</v>
      </c>
      <c r="R348" s="238">
        <f>Q348*H348</f>
        <v>0</v>
      </c>
      <c r="S348" s="238">
        <v>0.1</v>
      </c>
      <c r="T348" s="239">
        <f>S348*H348</f>
        <v>1.46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40" t="s">
        <v>179</v>
      </c>
      <c r="AT348" s="240" t="s">
        <v>174</v>
      </c>
      <c r="AU348" s="240" t="s">
        <v>86</v>
      </c>
      <c r="AY348" s="18" t="s">
        <v>172</v>
      </c>
      <c r="BE348" s="241">
        <f>IF(N348="základní",J348,0)</f>
        <v>0</v>
      </c>
      <c r="BF348" s="241">
        <f>IF(N348="snížená",J348,0)</f>
        <v>0</v>
      </c>
      <c r="BG348" s="241">
        <f>IF(N348="zákl. přenesená",J348,0)</f>
        <v>0</v>
      </c>
      <c r="BH348" s="241">
        <f>IF(N348="sníž. přenesená",J348,0)</f>
        <v>0</v>
      </c>
      <c r="BI348" s="241">
        <f>IF(N348="nulová",J348,0)</f>
        <v>0</v>
      </c>
      <c r="BJ348" s="18" t="s">
        <v>83</v>
      </c>
      <c r="BK348" s="241">
        <f>ROUND(I348*H348,2)</f>
        <v>0</v>
      </c>
      <c r="BL348" s="18" t="s">
        <v>179</v>
      </c>
      <c r="BM348" s="240" t="s">
        <v>403</v>
      </c>
    </row>
    <row r="349" spans="1:51" s="14" customFormat="1" ht="12">
      <c r="A349" s="14"/>
      <c r="B349" s="253"/>
      <c r="C349" s="254"/>
      <c r="D349" s="244" t="s">
        <v>181</v>
      </c>
      <c r="E349" s="255" t="s">
        <v>1</v>
      </c>
      <c r="F349" s="256" t="s">
        <v>404</v>
      </c>
      <c r="G349" s="254"/>
      <c r="H349" s="257">
        <v>14.6</v>
      </c>
      <c r="I349" s="258"/>
      <c r="J349" s="254"/>
      <c r="K349" s="254"/>
      <c r="L349" s="259"/>
      <c r="M349" s="260"/>
      <c r="N349" s="261"/>
      <c r="O349" s="261"/>
      <c r="P349" s="261"/>
      <c r="Q349" s="261"/>
      <c r="R349" s="261"/>
      <c r="S349" s="261"/>
      <c r="T349" s="26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3" t="s">
        <v>181</v>
      </c>
      <c r="AU349" s="263" t="s">
        <v>86</v>
      </c>
      <c r="AV349" s="14" t="s">
        <v>86</v>
      </c>
      <c r="AW349" s="14" t="s">
        <v>32</v>
      </c>
      <c r="AX349" s="14" t="s">
        <v>83</v>
      </c>
      <c r="AY349" s="263" t="s">
        <v>172</v>
      </c>
    </row>
    <row r="350" spans="1:65" s="2" customFormat="1" ht="16.5" customHeight="1">
      <c r="A350" s="39"/>
      <c r="B350" s="40"/>
      <c r="C350" s="229" t="s">
        <v>405</v>
      </c>
      <c r="D350" s="229" t="s">
        <v>174</v>
      </c>
      <c r="E350" s="230" t="s">
        <v>406</v>
      </c>
      <c r="F350" s="231" t="s">
        <v>407</v>
      </c>
      <c r="G350" s="232" t="s">
        <v>240</v>
      </c>
      <c r="H350" s="233">
        <v>23</v>
      </c>
      <c r="I350" s="234"/>
      <c r="J350" s="235">
        <f>ROUND(I350*H350,2)</f>
        <v>0</v>
      </c>
      <c r="K350" s="231" t="s">
        <v>1</v>
      </c>
      <c r="L350" s="45"/>
      <c r="M350" s="236" t="s">
        <v>1</v>
      </c>
      <c r="N350" s="237" t="s">
        <v>41</v>
      </c>
      <c r="O350" s="92"/>
      <c r="P350" s="238">
        <f>O350*H350</f>
        <v>0</v>
      </c>
      <c r="Q350" s="238">
        <v>0</v>
      </c>
      <c r="R350" s="238">
        <f>Q350*H350</f>
        <v>0</v>
      </c>
      <c r="S350" s="238">
        <v>0</v>
      </c>
      <c r="T350" s="23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0" t="s">
        <v>179</v>
      </c>
      <c r="AT350" s="240" t="s">
        <v>174</v>
      </c>
      <c r="AU350" s="240" t="s">
        <v>86</v>
      </c>
      <c r="AY350" s="18" t="s">
        <v>172</v>
      </c>
      <c r="BE350" s="241">
        <f>IF(N350="základní",J350,0)</f>
        <v>0</v>
      </c>
      <c r="BF350" s="241">
        <f>IF(N350="snížená",J350,0)</f>
        <v>0</v>
      </c>
      <c r="BG350" s="241">
        <f>IF(N350="zákl. přenesená",J350,0)</f>
        <v>0</v>
      </c>
      <c r="BH350" s="241">
        <f>IF(N350="sníž. přenesená",J350,0)</f>
        <v>0</v>
      </c>
      <c r="BI350" s="241">
        <f>IF(N350="nulová",J350,0)</f>
        <v>0</v>
      </c>
      <c r="BJ350" s="18" t="s">
        <v>83</v>
      </c>
      <c r="BK350" s="241">
        <f>ROUND(I350*H350,2)</f>
        <v>0</v>
      </c>
      <c r="BL350" s="18" t="s">
        <v>179</v>
      </c>
      <c r="BM350" s="240" t="s">
        <v>408</v>
      </c>
    </row>
    <row r="351" spans="1:51" s="13" customFormat="1" ht="12">
      <c r="A351" s="13"/>
      <c r="B351" s="242"/>
      <c r="C351" s="243"/>
      <c r="D351" s="244" t="s">
        <v>181</v>
      </c>
      <c r="E351" s="245" t="s">
        <v>1</v>
      </c>
      <c r="F351" s="246" t="s">
        <v>409</v>
      </c>
      <c r="G351" s="243"/>
      <c r="H351" s="245" t="s">
        <v>1</v>
      </c>
      <c r="I351" s="247"/>
      <c r="J351" s="243"/>
      <c r="K351" s="243"/>
      <c r="L351" s="248"/>
      <c r="M351" s="249"/>
      <c r="N351" s="250"/>
      <c r="O351" s="250"/>
      <c r="P351" s="250"/>
      <c r="Q351" s="250"/>
      <c r="R351" s="250"/>
      <c r="S351" s="250"/>
      <c r="T351" s="25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2" t="s">
        <v>181</v>
      </c>
      <c r="AU351" s="252" t="s">
        <v>86</v>
      </c>
      <c r="AV351" s="13" t="s">
        <v>83</v>
      </c>
      <c r="AW351" s="13" t="s">
        <v>32</v>
      </c>
      <c r="AX351" s="13" t="s">
        <v>76</v>
      </c>
      <c r="AY351" s="252" t="s">
        <v>172</v>
      </c>
    </row>
    <row r="352" spans="1:51" s="14" customFormat="1" ht="12">
      <c r="A352" s="14"/>
      <c r="B352" s="253"/>
      <c r="C352" s="254"/>
      <c r="D352" s="244" t="s">
        <v>181</v>
      </c>
      <c r="E352" s="255" t="s">
        <v>1</v>
      </c>
      <c r="F352" s="256" t="s">
        <v>410</v>
      </c>
      <c r="G352" s="254"/>
      <c r="H352" s="257">
        <v>23</v>
      </c>
      <c r="I352" s="258"/>
      <c r="J352" s="254"/>
      <c r="K352" s="254"/>
      <c r="L352" s="259"/>
      <c r="M352" s="260"/>
      <c r="N352" s="261"/>
      <c r="O352" s="261"/>
      <c r="P352" s="261"/>
      <c r="Q352" s="261"/>
      <c r="R352" s="261"/>
      <c r="S352" s="261"/>
      <c r="T352" s="26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3" t="s">
        <v>181</v>
      </c>
      <c r="AU352" s="263" t="s">
        <v>86</v>
      </c>
      <c r="AV352" s="14" t="s">
        <v>86</v>
      </c>
      <c r="AW352" s="14" t="s">
        <v>32</v>
      </c>
      <c r="AX352" s="14" t="s">
        <v>83</v>
      </c>
      <c r="AY352" s="263" t="s">
        <v>172</v>
      </c>
    </row>
    <row r="353" spans="1:65" s="2" customFormat="1" ht="16.5" customHeight="1">
      <c r="A353" s="39"/>
      <c r="B353" s="40"/>
      <c r="C353" s="229" t="s">
        <v>411</v>
      </c>
      <c r="D353" s="229" t="s">
        <v>174</v>
      </c>
      <c r="E353" s="230" t="s">
        <v>412</v>
      </c>
      <c r="F353" s="231" t="s">
        <v>413</v>
      </c>
      <c r="G353" s="232" t="s">
        <v>240</v>
      </c>
      <c r="H353" s="233">
        <v>18</v>
      </c>
      <c r="I353" s="234"/>
      <c r="J353" s="235">
        <f>ROUND(I353*H353,2)</f>
        <v>0</v>
      </c>
      <c r="K353" s="231" t="s">
        <v>1</v>
      </c>
      <c r="L353" s="45"/>
      <c r="M353" s="236" t="s">
        <v>1</v>
      </c>
      <c r="N353" s="237" t="s">
        <v>41</v>
      </c>
      <c r="O353" s="92"/>
      <c r="P353" s="238">
        <f>O353*H353</f>
        <v>0</v>
      </c>
      <c r="Q353" s="238">
        <v>0</v>
      </c>
      <c r="R353" s="238">
        <f>Q353*H353</f>
        <v>0</v>
      </c>
      <c r="S353" s="238">
        <v>0.1</v>
      </c>
      <c r="T353" s="239">
        <f>S353*H353</f>
        <v>1.8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0" t="s">
        <v>179</v>
      </c>
      <c r="AT353" s="240" t="s">
        <v>174</v>
      </c>
      <c r="AU353" s="240" t="s">
        <v>86</v>
      </c>
      <c r="AY353" s="18" t="s">
        <v>172</v>
      </c>
      <c r="BE353" s="241">
        <f>IF(N353="základní",J353,0)</f>
        <v>0</v>
      </c>
      <c r="BF353" s="241">
        <f>IF(N353="snížená",J353,0)</f>
        <v>0</v>
      </c>
      <c r="BG353" s="241">
        <f>IF(N353="zákl. přenesená",J353,0)</f>
        <v>0</v>
      </c>
      <c r="BH353" s="241">
        <f>IF(N353="sníž. přenesená",J353,0)</f>
        <v>0</v>
      </c>
      <c r="BI353" s="241">
        <f>IF(N353="nulová",J353,0)</f>
        <v>0</v>
      </c>
      <c r="BJ353" s="18" t="s">
        <v>83</v>
      </c>
      <c r="BK353" s="241">
        <f>ROUND(I353*H353,2)</f>
        <v>0</v>
      </c>
      <c r="BL353" s="18" t="s">
        <v>179</v>
      </c>
      <c r="BM353" s="240" t="s">
        <v>414</v>
      </c>
    </row>
    <row r="354" spans="1:51" s="14" customFormat="1" ht="12">
      <c r="A354" s="14"/>
      <c r="B354" s="253"/>
      <c r="C354" s="254"/>
      <c r="D354" s="244" t="s">
        <v>181</v>
      </c>
      <c r="E354" s="255" t="s">
        <v>1</v>
      </c>
      <c r="F354" s="256" t="s">
        <v>389</v>
      </c>
      <c r="G354" s="254"/>
      <c r="H354" s="257">
        <v>18</v>
      </c>
      <c r="I354" s="258"/>
      <c r="J354" s="254"/>
      <c r="K354" s="254"/>
      <c r="L354" s="259"/>
      <c r="M354" s="260"/>
      <c r="N354" s="261"/>
      <c r="O354" s="261"/>
      <c r="P354" s="261"/>
      <c r="Q354" s="261"/>
      <c r="R354" s="261"/>
      <c r="S354" s="261"/>
      <c r="T354" s="26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3" t="s">
        <v>181</v>
      </c>
      <c r="AU354" s="263" t="s">
        <v>86</v>
      </c>
      <c r="AV354" s="14" t="s">
        <v>86</v>
      </c>
      <c r="AW354" s="14" t="s">
        <v>32</v>
      </c>
      <c r="AX354" s="14" t="s">
        <v>83</v>
      </c>
      <c r="AY354" s="263" t="s">
        <v>172</v>
      </c>
    </row>
    <row r="355" spans="1:65" s="2" customFormat="1" ht="16.5" customHeight="1">
      <c r="A355" s="39"/>
      <c r="B355" s="40"/>
      <c r="C355" s="229" t="s">
        <v>415</v>
      </c>
      <c r="D355" s="229" t="s">
        <v>174</v>
      </c>
      <c r="E355" s="230" t="s">
        <v>416</v>
      </c>
      <c r="F355" s="231" t="s">
        <v>417</v>
      </c>
      <c r="G355" s="232" t="s">
        <v>240</v>
      </c>
      <c r="H355" s="233">
        <v>240.38</v>
      </c>
      <c r="I355" s="234"/>
      <c r="J355" s="235">
        <f>ROUND(I355*H355,2)</f>
        <v>0</v>
      </c>
      <c r="K355" s="231" t="s">
        <v>178</v>
      </c>
      <c r="L355" s="45"/>
      <c r="M355" s="236" t="s">
        <v>1</v>
      </c>
      <c r="N355" s="237" t="s">
        <v>41</v>
      </c>
      <c r="O355" s="92"/>
      <c r="P355" s="238">
        <f>O355*H355</f>
        <v>0</v>
      </c>
      <c r="Q355" s="238">
        <v>0</v>
      </c>
      <c r="R355" s="238">
        <f>Q355*H355</f>
        <v>0</v>
      </c>
      <c r="S355" s="238">
        <v>0.131</v>
      </c>
      <c r="T355" s="239">
        <f>S355*H355</f>
        <v>31.48978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0" t="s">
        <v>179</v>
      </c>
      <c r="AT355" s="240" t="s">
        <v>174</v>
      </c>
      <c r="AU355" s="240" t="s">
        <v>86</v>
      </c>
      <c r="AY355" s="18" t="s">
        <v>172</v>
      </c>
      <c r="BE355" s="241">
        <f>IF(N355="základní",J355,0)</f>
        <v>0</v>
      </c>
      <c r="BF355" s="241">
        <f>IF(N355="snížená",J355,0)</f>
        <v>0</v>
      </c>
      <c r="BG355" s="241">
        <f>IF(N355="zákl. přenesená",J355,0)</f>
        <v>0</v>
      </c>
      <c r="BH355" s="241">
        <f>IF(N355="sníž. přenesená",J355,0)</f>
        <v>0</v>
      </c>
      <c r="BI355" s="241">
        <f>IF(N355="nulová",J355,0)</f>
        <v>0</v>
      </c>
      <c r="BJ355" s="18" t="s">
        <v>83</v>
      </c>
      <c r="BK355" s="241">
        <f>ROUND(I355*H355,2)</f>
        <v>0</v>
      </c>
      <c r="BL355" s="18" t="s">
        <v>179</v>
      </c>
      <c r="BM355" s="240" t="s">
        <v>418</v>
      </c>
    </row>
    <row r="356" spans="1:51" s="13" customFormat="1" ht="12">
      <c r="A356" s="13"/>
      <c r="B356" s="242"/>
      <c r="C356" s="243"/>
      <c r="D356" s="244" t="s">
        <v>181</v>
      </c>
      <c r="E356" s="245" t="s">
        <v>1</v>
      </c>
      <c r="F356" s="246" t="s">
        <v>185</v>
      </c>
      <c r="G356" s="243"/>
      <c r="H356" s="245" t="s">
        <v>1</v>
      </c>
      <c r="I356" s="247"/>
      <c r="J356" s="243"/>
      <c r="K356" s="243"/>
      <c r="L356" s="248"/>
      <c r="M356" s="249"/>
      <c r="N356" s="250"/>
      <c r="O356" s="250"/>
      <c r="P356" s="250"/>
      <c r="Q356" s="250"/>
      <c r="R356" s="250"/>
      <c r="S356" s="250"/>
      <c r="T356" s="25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2" t="s">
        <v>181</v>
      </c>
      <c r="AU356" s="252" t="s">
        <v>86</v>
      </c>
      <c r="AV356" s="13" t="s">
        <v>83</v>
      </c>
      <c r="AW356" s="13" t="s">
        <v>32</v>
      </c>
      <c r="AX356" s="13" t="s">
        <v>76</v>
      </c>
      <c r="AY356" s="252" t="s">
        <v>172</v>
      </c>
    </row>
    <row r="357" spans="1:51" s="14" customFormat="1" ht="12">
      <c r="A357" s="14"/>
      <c r="B357" s="253"/>
      <c r="C357" s="254"/>
      <c r="D357" s="244" t="s">
        <v>181</v>
      </c>
      <c r="E357" s="255" t="s">
        <v>1</v>
      </c>
      <c r="F357" s="256" t="s">
        <v>419</v>
      </c>
      <c r="G357" s="254"/>
      <c r="H357" s="257">
        <v>38.775</v>
      </c>
      <c r="I357" s="258"/>
      <c r="J357" s="254"/>
      <c r="K357" s="254"/>
      <c r="L357" s="259"/>
      <c r="M357" s="260"/>
      <c r="N357" s="261"/>
      <c r="O357" s="261"/>
      <c r="P357" s="261"/>
      <c r="Q357" s="261"/>
      <c r="R357" s="261"/>
      <c r="S357" s="261"/>
      <c r="T357" s="26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3" t="s">
        <v>181</v>
      </c>
      <c r="AU357" s="263" t="s">
        <v>86</v>
      </c>
      <c r="AV357" s="14" t="s">
        <v>86</v>
      </c>
      <c r="AW357" s="14" t="s">
        <v>32</v>
      </c>
      <c r="AX357" s="14" t="s">
        <v>76</v>
      </c>
      <c r="AY357" s="263" t="s">
        <v>172</v>
      </c>
    </row>
    <row r="358" spans="1:51" s="14" customFormat="1" ht="12">
      <c r="A358" s="14"/>
      <c r="B358" s="253"/>
      <c r="C358" s="254"/>
      <c r="D358" s="244" t="s">
        <v>181</v>
      </c>
      <c r="E358" s="255" t="s">
        <v>1</v>
      </c>
      <c r="F358" s="256" t="s">
        <v>420</v>
      </c>
      <c r="G358" s="254"/>
      <c r="H358" s="257">
        <v>0.88</v>
      </c>
      <c r="I358" s="258"/>
      <c r="J358" s="254"/>
      <c r="K358" s="254"/>
      <c r="L358" s="259"/>
      <c r="M358" s="260"/>
      <c r="N358" s="261"/>
      <c r="O358" s="261"/>
      <c r="P358" s="261"/>
      <c r="Q358" s="261"/>
      <c r="R358" s="261"/>
      <c r="S358" s="261"/>
      <c r="T358" s="26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3" t="s">
        <v>181</v>
      </c>
      <c r="AU358" s="263" t="s">
        <v>86</v>
      </c>
      <c r="AV358" s="14" t="s">
        <v>86</v>
      </c>
      <c r="AW358" s="14" t="s">
        <v>32</v>
      </c>
      <c r="AX358" s="14" t="s">
        <v>76</v>
      </c>
      <c r="AY358" s="263" t="s">
        <v>172</v>
      </c>
    </row>
    <row r="359" spans="1:51" s="14" customFormat="1" ht="12">
      <c r="A359" s="14"/>
      <c r="B359" s="253"/>
      <c r="C359" s="254"/>
      <c r="D359" s="244" t="s">
        <v>181</v>
      </c>
      <c r="E359" s="255" t="s">
        <v>1</v>
      </c>
      <c r="F359" s="256" t="s">
        <v>421</v>
      </c>
      <c r="G359" s="254"/>
      <c r="H359" s="257">
        <v>30.125</v>
      </c>
      <c r="I359" s="258"/>
      <c r="J359" s="254"/>
      <c r="K359" s="254"/>
      <c r="L359" s="259"/>
      <c r="M359" s="260"/>
      <c r="N359" s="261"/>
      <c r="O359" s="261"/>
      <c r="P359" s="261"/>
      <c r="Q359" s="261"/>
      <c r="R359" s="261"/>
      <c r="S359" s="261"/>
      <c r="T359" s="26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3" t="s">
        <v>181</v>
      </c>
      <c r="AU359" s="263" t="s">
        <v>86</v>
      </c>
      <c r="AV359" s="14" t="s">
        <v>86</v>
      </c>
      <c r="AW359" s="14" t="s">
        <v>32</v>
      </c>
      <c r="AX359" s="14" t="s">
        <v>76</v>
      </c>
      <c r="AY359" s="263" t="s">
        <v>172</v>
      </c>
    </row>
    <row r="360" spans="1:51" s="14" customFormat="1" ht="12">
      <c r="A360" s="14"/>
      <c r="B360" s="253"/>
      <c r="C360" s="254"/>
      <c r="D360" s="244" t="s">
        <v>181</v>
      </c>
      <c r="E360" s="255" t="s">
        <v>1</v>
      </c>
      <c r="F360" s="256" t="s">
        <v>422</v>
      </c>
      <c r="G360" s="254"/>
      <c r="H360" s="257">
        <v>41.25</v>
      </c>
      <c r="I360" s="258"/>
      <c r="J360" s="254"/>
      <c r="K360" s="254"/>
      <c r="L360" s="259"/>
      <c r="M360" s="260"/>
      <c r="N360" s="261"/>
      <c r="O360" s="261"/>
      <c r="P360" s="261"/>
      <c r="Q360" s="261"/>
      <c r="R360" s="261"/>
      <c r="S360" s="261"/>
      <c r="T360" s="26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3" t="s">
        <v>181</v>
      </c>
      <c r="AU360" s="263" t="s">
        <v>86</v>
      </c>
      <c r="AV360" s="14" t="s">
        <v>86</v>
      </c>
      <c r="AW360" s="14" t="s">
        <v>32</v>
      </c>
      <c r="AX360" s="14" t="s">
        <v>76</v>
      </c>
      <c r="AY360" s="263" t="s">
        <v>172</v>
      </c>
    </row>
    <row r="361" spans="1:51" s="13" customFormat="1" ht="12">
      <c r="A361" s="13"/>
      <c r="B361" s="242"/>
      <c r="C361" s="243"/>
      <c r="D361" s="244" t="s">
        <v>181</v>
      </c>
      <c r="E361" s="245" t="s">
        <v>1</v>
      </c>
      <c r="F361" s="246" t="s">
        <v>423</v>
      </c>
      <c r="G361" s="243"/>
      <c r="H361" s="245" t="s">
        <v>1</v>
      </c>
      <c r="I361" s="247"/>
      <c r="J361" s="243"/>
      <c r="K361" s="243"/>
      <c r="L361" s="248"/>
      <c r="M361" s="249"/>
      <c r="N361" s="250"/>
      <c r="O361" s="250"/>
      <c r="P361" s="250"/>
      <c r="Q361" s="250"/>
      <c r="R361" s="250"/>
      <c r="S361" s="250"/>
      <c r="T361" s="25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2" t="s">
        <v>181</v>
      </c>
      <c r="AU361" s="252" t="s">
        <v>86</v>
      </c>
      <c r="AV361" s="13" t="s">
        <v>83</v>
      </c>
      <c r="AW361" s="13" t="s">
        <v>32</v>
      </c>
      <c r="AX361" s="13" t="s">
        <v>76</v>
      </c>
      <c r="AY361" s="252" t="s">
        <v>172</v>
      </c>
    </row>
    <row r="362" spans="1:51" s="14" customFormat="1" ht="12">
      <c r="A362" s="14"/>
      <c r="B362" s="253"/>
      <c r="C362" s="254"/>
      <c r="D362" s="244" t="s">
        <v>181</v>
      </c>
      <c r="E362" s="255" t="s">
        <v>1</v>
      </c>
      <c r="F362" s="256" t="s">
        <v>424</v>
      </c>
      <c r="G362" s="254"/>
      <c r="H362" s="257">
        <v>-3.15</v>
      </c>
      <c r="I362" s="258"/>
      <c r="J362" s="254"/>
      <c r="K362" s="254"/>
      <c r="L362" s="259"/>
      <c r="M362" s="260"/>
      <c r="N362" s="261"/>
      <c r="O362" s="261"/>
      <c r="P362" s="261"/>
      <c r="Q362" s="261"/>
      <c r="R362" s="261"/>
      <c r="S362" s="261"/>
      <c r="T362" s="26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3" t="s">
        <v>181</v>
      </c>
      <c r="AU362" s="263" t="s">
        <v>86</v>
      </c>
      <c r="AV362" s="14" t="s">
        <v>86</v>
      </c>
      <c r="AW362" s="14" t="s">
        <v>32</v>
      </c>
      <c r="AX362" s="14" t="s">
        <v>76</v>
      </c>
      <c r="AY362" s="263" t="s">
        <v>172</v>
      </c>
    </row>
    <row r="363" spans="1:51" s="14" customFormat="1" ht="12">
      <c r="A363" s="14"/>
      <c r="B363" s="253"/>
      <c r="C363" s="254"/>
      <c r="D363" s="244" t="s">
        <v>181</v>
      </c>
      <c r="E363" s="255" t="s">
        <v>1</v>
      </c>
      <c r="F363" s="256" t="s">
        <v>425</v>
      </c>
      <c r="G363" s="254"/>
      <c r="H363" s="257">
        <v>-16.152</v>
      </c>
      <c r="I363" s="258"/>
      <c r="J363" s="254"/>
      <c r="K363" s="254"/>
      <c r="L363" s="259"/>
      <c r="M363" s="260"/>
      <c r="N363" s="261"/>
      <c r="O363" s="261"/>
      <c r="P363" s="261"/>
      <c r="Q363" s="261"/>
      <c r="R363" s="261"/>
      <c r="S363" s="261"/>
      <c r="T363" s="26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3" t="s">
        <v>181</v>
      </c>
      <c r="AU363" s="263" t="s">
        <v>86</v>
      </c>
      <c r="AV363" s="14" t="s">
        <v>86</v>
      </c>
      <c r="AW363" s="14" t="s">
        <v>32</v>
      </c>
      <c r="AX363" s="14" t="s">
        <v>76</v>
      </c>
      <c r="AY363" s="263" t="s">
        <v>172</v>
      </c>
    </row>
    <row r="364" spans="1:51" s="13" customFormat="1" ht="12">
      <c r="A364" s="13"/>
      <c r="B364" s="242"/>
      <c r="C364" s="243"/>
      <c r="D364" s="244" t="s">
        <v>181</v>
      </c>
      <c r="E364" s="245" t="s">
        <v>1</v>
      </c>
      <c r="F364" s="246" t="s">
        <v>224</v>
      </c>
      <c r="G364" s="243"/>
      <c r="H364" s="245" t="s">
        <v>1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2" t="s">
        <v>181</v>
      </c>
      <c r="AU364" s="252" t="s">
        <v>86</v>
      </c>
      <c r="AV364" s="13" t="s">
        <v>83</v>
      </c>
      <c r="AW364" s="13" t="s">
        <v>32</v>
      </c>
      <c r="AX364" s="13" t="s">
        <v>76</v>
      </c>
      <c r="AY364" s="252" t="s">
        <v>172</v>
      </c>
    </row>
    <row r="365" spans="1:51" s="14" customFormat="1" ht="12">
      <c r="A365" s="14"/>
      <c r="B365" s="253"/>
      <c r="C365" s="254"/>
      <c r="D365" s="244" t="s">
        <v>181</v>
      </c>
      <c r="E365" s="255" t="s">
        <v>1</v>
      </c>
      <c r="F365" s="256" t="s">
        <v>426</v>
      </c>
      <c r="G365" s="254"/>
      <c r="H365" s="257">
        <v>77.55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3" t="s">
        <v>181</v>
      </c>
      <c r="AU365" s="263" t="s">
        <v>86</v>
      </c>
      <c r="AV365" s="14" t="s">
        <v>86</v>
      </c>
      <c r="AW365" s="14" t="s">
        <v>32</v>
      </c>
      <c r="AX365" s="14" t="s">
        <v>76</v>
      </c>
      <c r="AY365" s="263" t="s">
        <v>172</v>
      </c>
    </row>
    <row r="366" spans="1:51" s="14" customFormat="1" ht="12">
      <c r="A366" s="14"/>
      <c r="B366" s="253"/>
      <c r="C366" s="254"/>
      <c r="D366" s="244" t="s">
        <v>181</v>
      </c>
      <c r="E366" s="255" t="s">
        <v>1</v>
      </c>
      <c r="F366" s="256" t="s">
        <v>420</v>
      </c>
      <c r="G366" s="254"/>
      <c r="H366" s="257">
        <v>0.88</v>
      </c>
      <c r="I366" s="258"/>
      <c r="J366" s="254"/>
      <c r="K366" s="254"/>
      <c r="L366" s="259"/>
      <c r="M366" s="260"/>
      <c r="N366" s="261"/>
      <c r="O366" s="261"/>
      <c r="P366" s="261"/>
      <c r="Q366" s="261"/>
      <c r="R366" s="261"/>
      <c r="S366" s="261"/>
      <c r="T366" s="262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3" t="s">
        <v>181</v>
      </c>
      <c r="AU366" s="263" t="s">
        <v>86</v>
      </c>
      <c r="AV366" s="14" t="s">
        <v>86</v>
      </c>
      <c r="AW366" s="14" t="s">
        <v>32</v>
      </c>
      <c r="AX366" s="14" t="s">
        <v>76</v>
      </c>
      <c r="AY366" s="263" t="s">
        <v>172</v>
      </c>
    </row>
    <row r="367" spans="1:51" s="14" customFormat="1" ht="12">
      <c r="A367" s="14"/>
      <c r="B367" s="253"/>
      <c r="C367" s="254"/>
      <c r="D367" s="244" t="s">
        <v>181</v>
      </c>
      <c r="E367" s="255" t="s">
        <v>1</v>
      </c>
      <c r="F367" s="256" t="s">
        <v>427</v>
      </c>
      <c r="G367" s="254"/>
      <c r="H367" s="257">
        <v>4.964</v>
      </c>
      <c r="I367" s="258"/>
      <c r="J367" s="254"/>
      <c r="K367" s="254"/>
      <c r="L367" s="259"/>
      <c r="M367" s="260"/>
      <c r="N367" s="261"/>
      <c r="O367" s="261"/>
      <c r="P367" s="261"/>
      <c r="Q367" s="261"/>
      <c r="R367" s="261"/>
      <c r="S367" s="261"/>
      <c r="T367" s="26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3" t="s">
        <v>181</v>
      </c>
      <c r="AU367" s="263" t="s">
        <v>86</v>
      </c>
      <c r="AV367" s="14" t="s">
        <v>86</v>
      </c>
      <c r="AW367" s="14" t="s">
        <v>32</v>
      </c>
      <c r="AX367" s="14" t="s">
        <v>76</v>
      </c>
      <c r="AY367" s="263" t="s">
        <v>172</v>
      </c>
    </row>
    <row r="368" spans="1:51" s="14" customFormat="1" ht="12">
      <c r="A368" s="14"/>
      <c r="B368" s="253"/>
      <c r="C368" s="254"/>
      <c r="D368" s="244" t="s">
        <v>181</v>
      </c>
      <c r="E368" s="255" t="s">
        <v>1</v>
      </c>
      <c r="F368" s="256" t="s">
        <v>428</v>
      </c>
      <c r="G368" s="254"/>
      <c r="H368" s="257">
        <v>17.655</v>
      </c>
      <c r="I368" s="258"/>
      <c r="J368" s="254"/>
      <c r="K368" s="254"/>
      <c r="L368" s="259"/>
      <c r="M368" s="260"/>
      <c r="N368" s="261"/>
      <c r="O368" s="261"/>
      <c r="P368" s="261"/>
      <c r="Q368" s="261"/>
      <c r="R368" s="261"/>
      <c r="S368" s="261"/>
      <c r="T368" s="26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3" t="s">
        <v>181</v>
      </c>
      <c r="AU368" s="263" t="s">
        <v>86</v>
      </c>
      <c r="AV368" s="14" t="s">
        <v>86</v>
      </c>
      <c r="AW368" s="14" t="s">
        <v>32</v>
      </c>
      <c r="AX368" s="14" t="s">
        <v>76</v>
      </c>
      <c r="AY368" s="263" t="s">
        <v>172</v>
      </c>
    </row>
    <row r="369" spans="1:51" s="14" customFormat="1" ht="12">
      <c r="A369" s="14"/>
      <c r="B369" s="253"/>
      <c r="C369" s="254"/>
      <c r="D369" s="244" t="s">
        <v>181</v>
      </c>
      <c r="E369" s="255" t="s">
        <v>1</v>
      </c>
      <c r="F369" s="256" t="s">
        <v>429</v>
      </c>
      <c r="G369" s="254"/>
      <c r="H369" s="257">
        <v>22.625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3" t="s">
        <v>181</v>
      </c>
      <c r="AU369" s="263" t="s">
        <v>86</v>
      </c>
      <c r="AV369" s="14" t="s">
        <v>86</v>
      </c>
      <c r="AW369" s="14" t="s">
        <v>32</v>
      </c>
      <c r="AX369" s="14" t="s">
        <v>76</v>
      </c>
      <c r="AY369" s="263" t="s">
        <v>172</v>
      </c>
    </row>
    <row r="370" spans="1:51" s="14" customFormat="1" ht="12">
      <c r="A370" s="14"/>
      <c r="B370" s="253"/>
      <c r="C370" s="254"/>
      <c r="D370" s="244" t="s">
        <v>181</v>
      </c>
      <c r="E370" s="255" t="s">
        <v>1</v>
      </c>
      <c r="F370" s="256" t="s">
        <v>430</v>
      </c>
      <c r="G370" s="254"/>
      <c r="H370" s="257">
        <v>18.75</v>
      </c>
      <c r="I370" s="258"/>
      <c r="J370" s="254"/>
      <c r="K370" s="254"/>
      <c r="L370" s="259"/>
      <c r="M370" s="260"/>
      <c r="N370" s="261"/>
      <c r="O370" s="261"/>
      <c r="P370" s="261"/>
      <c r="Q370" s="261"/>
      <c r="R370" s="261"/>
      <c r="S370" s="261"/>
      <c r="T370" s="26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3" t="s">
        <v>181</v>
      </c>
      <c r="AU370" s="263" t="s">
        <v>86</v>
      </c>
      <c r="AV370" s="14" t="s">
        <v>86</v>
      </c>
      <c r="AW370" s="14" t="s">
        <v>32</v>
      </c>
      <c r="AX370" s="14" t="s">
        <v>76</v>
      </c>
      <c r="AY370" s="263" t="s">
        <v>172</v>
      </c>
    </row>
    <row r="371" spans="1:51" s="13" customFormat="1" ht="12">
      <c r="A371" s="13"/>
      <c r="B371" s="242"/>
      <c r="C371" s="243"/>
      <c r="D371" s="244" t="s">
        <v>181</v>
      </c>
      <c r="E371" s="245" t="s">
        <v>1</v>
      </c>
      <c r="F371" s="246" t="s">
        <v>423</v>
      </c>
      <c r="G371" s="243"/>
      <c r="H371" s="245" t="s">
        <v>1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2" t="s">
        <v>181</v>
      </c>
      <c r="AU371" s="252" t="s">
        <v>86</v>
      </c>
      <c r="AV371" s="13" t="s">
        <v>83</v>
      </c>
      <c r="AW371" s="13" t="s">
        <v>32</v>
      </c>
      <c r="AX371" s="13" t="s">
        <v>76</v>
      </c>
      <c r="AY371" s="252" t="s">
        <v>172</v>
      </c>
    </row>
    <row r="372" spans="1:51" s="14" customFormat="1" ht="12">
      <c r="A372" s="14"/>
      <c r="B372" s="253"/>
      <c r="C372" s="254"/>
      <c r="D372" s="244" t="s">
        <v>181</v>
      </c>
      <c r="E372" s="255" t="s">
        <v>1</v>
      </c>
      <c r="F372" s="256" t="s">
        <v>431</v>
      </c>
      <c r="G372" s="254"/>
      <c r="H372" s="257">
        <v>-4.332</v>
      </c>
      <c r="I372" s="258"/>
      <c r="J372" s="254"/>
      <c r="K372" s="254"/>
      <c r="L372" s="259"/>
      <c r="M372" s="260"/>
      <c r="N372" s="261"/>
      <c r="O372" s="261"/>
      <c r="P372" s="261"/>
      <c r="Q372" s="261"/>
      <c r="R372" s="261"/>
      <c r="S372" s="261"/>
      <c r="T372" s="26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3" t="s">
        <v>181</v>
      </c>
      <c r="AU372" s="263" t="s">
        <v>86</v>
      </c>
      <c r="AV372" s="14" t="s">
        <v>86</v>
      </c>
      <c r="AW372" s="14" t="s">
        <v>32</v>
      </c>
      <c r="AX372" s="14" t="s">
        <v>76</v>
      </c>
      <c r="AY372" s="263" t="s">
        <v>172</v>
      </c>
    </row>
    <row r="373" spans="1:51" s="14" customFormat="1" ht="12">
      <c r="A373" s="14"/>
      <c r="B373" s="253"/>
      <c r="C373" s="254"/>
      <c r="D373" s="244" t="s">
        <v>181</v>
      </c>
      <c r="E373" s="255" t="s">
        <v>1</v>
      </c>
      <c r="F373" s="256" t="s">
        <v>432</v>
      </c>
      <c r="G373" s="254"/>
      <c r="H373" s="257">
        <v>5.28</v>
      </c>
      <c r="I373" s="258"/>
      <c r="J373" s="254"/>
      <c r="K373" s="254"/>
      <c r="L373" s="259"/>
      <c r="M373" s="260"/>
      <c r="N373" s="261"/>
      <c r="O373" s="261"/>
      <c r="P373" s="261"/>
      <c r="Q373" s="261"/>
      <c r="R373" s="261"/>
      <c r="S373" s="261"/>
      <c r="T373" s="262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3" t="s">
        <v>181</v>
      </c>
      <c r="AU373" s="263" t="s">
        <v>86</v>
      </c>
      <c r="AV373" s="14" t="s">
        <v>86</v>
      </c>
      <c r="AW373" s="14" t="s">
        <v>32</v>
      </c>
      <c r="AX373" s="14" t="s">
        <v>76</v>
      </c>
      <c r="AY373" s="263" t="s">
        <v>172</v>
      </c>
    </row>
    <row r="374" spans="1:51" s="13" customFormat="1" ht="12">
      <c r="A374" s="13"/>
      <c r="B374" s="242"/>
      <c r="C374" s="243"/>
      <c r="D374" s="244" t="s">
        <v>181</v>
      </c>
      <c r="E374" s="245" t="s">
        <v>1</v>
      </c>
      <c r="F374" s="246" t="s">
        <v>275</v>
      </c>
      <c r="G374" s="243"/>
      <c r="H374" s="245" t="s">
        <v>1</v>
      </c>
      <c r="I374" s="247"/>
      <c r="J374" s="243"/>
      <c r="K374" s="243"/>
      <c r="L374" s="248"/>
      <c r="M374" s="249"/>
      <c r="N374" s="250"/>
      <c r="O374" s="250"/>
      <c r="P374" s="250"/>
      <c r="Q374" s="250"/>
      <c r="R374" s="250"/>
      <c r="S374" s="250"/>
      <c r="T374" s="25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2" t="s">
        <v>181</v>
      </c>
      <c r="AU374" s="252" t="s">
        <v>86</v>
      </c>
      <c r="AV374" s="13" t="s">
        <v>83</v>
      </c>
      <c r="AW374" s="13" t="s">
        <v>32</v>
      </c>
      <c r="AX374" s="13" t="s">
        <v>76</v>
      </c>
      <c r="AY374" s="252" t="s">
        <v>172</v>
      </c>
    </row>
    <row r="375" spans="1:51" s="14" customFormat="1" ht="12">
      <c r="A375" s="14"/>
      <c r="B375" s="253"/>
      <c r="C375" s="254"/>
      <c r="D375" s="244" t="s">
        <v>181</v>
      </c>
      <c r="E375" s="255" t="s">
        <v>1</v>
      </c>
      <c r="F375" s="256" t="s">
        <v>433</v>
      </c>
      <c r="G375" s="254"/>
      <c r="H375" s="257">
        <v>5.28</v>
      </c>
      <c r="I375" s="258"/>
      <c r="J375" s="254"/>
      <c r="K375" s="254"/>
      <c r="L375" s="259"/>
      <c r="M375" s="260"/>
      <c r="N375" s="261"/>
      <c r="O375" s="261"/>
      <c r="P375" s="261"/>
      <c r="Q375" s="261"/>
      <c r="R375" s="261"/>
      <c r="S375" s="261"/>
      <c r="T375" s="26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3" t="s">
        <v>181</v>
      </c>
      <c r="AU375" s="263" t="s">
        <v>86</v>
      </c>
      <c r="AV375" s="14" t="s">
        <v>86</v>
      </c>
      <c r="AW375" s="14" t="s">
        <v>32</v>
      </c>
      <c r="AX375" s="14" t="s">
        <v>76</v>
      </c>
      <c r="AY375" s="263" t="s">
        <v>172</v>
      </c>
    </row>
    <row r="376" spans="1:51" s="16" customFormat="1" ht="12">
      <c r="A376" s="16"/>
      <c r="B376" s="275"/>
      <c r="C376" s="276"/>
      <c r="D376" s="244" t="s">
        <v>181</v>
      </c>
      <c r="E376" s="277" t="s">
        <v>1</v>
      </c>
      <c r="F376" s="278" t="s">
        <v>188</v>
      </c>
      <c r="G376" s="276"/>
      <c r="H376" s="279">
        <v>240.38</v>
      </c>
      <c r="I376" s="280"/>
      <c r="J376" s="276"/>
      <c r="K376" s="276"/>
      <c r="L376" s="281"/>
      <c r="M376" s="282"/>
      <c r="N376" s="283"/>
      <c r="O376" s="283"/>
      <c r="P376" s="283"/>
      <c r="Q376" s="283"/>
      <c r="R376" s="283"/>
      <c r="S376" s="283"/>
      <c r="T376" s="284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T376" s="285" t="s">
        <v>181</v>
      </c>
      <c r="AU376" s="285" t="s">
        <v>86</v>
      </c>
      <c r="AV376" s="16" t="s">
        <v>179</v>
      </c>
      <c r="AW376" s="16" t="s">
        <v>32</v>
      </c>
      <c r="AX376" s="16" t="s">
        <v>83</v>
      </c>
      <c r="AY376" s="285" t="s">
        <v>172</v>
      </c>
    </row>
    <row r="377" spans="1:65" s="2" customFormat="1" ht="16.5" customHeight="1">
      <c r="A377" s="39"/>
      <c r="B377" s="40"/>
      <c r="C377" s="229" t="s">
        <v>434</v>
      </c>
      <c r="D377" s="229" t="s">
        <v>174</v>
      </c>
      <c r="E377" s="230" t="s">
        <v>435</v>
      </c>
      <c r="F377" s="231" t="s">
        <v>436</v>
      </c>
      <c r="G377" s="232" t="s">
        <v>240</v>
      </c>
      <c r="H377" s="233">
        <v>80.94</v>
      </c>
      <c r="I377" s="234"/>
      <c r="J377" s="235">
        <f>ROUND(I377*H377,2)</f>
        <v>0</v>
      </c>
      <c r="K377" s="231" t="s">
        <v>178</v>
      </c>
      <c r="L377" s="45"/>
      <c r="M377" s="236" t="s">
        <v>1</v>
      </c>
      <c r="N377" s="237" t="s">
        <v>41</v>
      </c>
      <c r="O377" s="92"/>
      <c r="P377" s="238">
        <f>O377*H377</f>
        <v>0</v>
      </c>
      <c r="Q377" s="238">
        <v>0</v>
      </c>
      <c r="R377" s="238">
        <f>Q377*H377</f>
        <v>0</v>
      </c>
      <c r="S377" s="238">
        <v>0.261</v>
      </c>
      <c r="T377" s="239">
        <f>S377*H377</f>
        <v>21.12534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40" t="s">
        <v>179</v>
      </c>
      <c r="AT377" s="240" t="s">
        <v>174</v>
      </c>
      <c r="AU377" s="240" t="s">
        <v>86</v>
      </c>
      <c r="AY377" s="18" t="s">
        <v>172</v>
      </c>
      <c r="BE377" s="241">
        <f>IF(N377="základní",J377,0)</f>
        <v>0</v>
      </c>
      <c r="BF377" s="241">
        <f>IF(N377="snížená",J377,0)</f>
        <v>0</v>
      </c>
      <c r="BG377" s="241">
        <f>IF(N377="zákl. přenesená",J377,0)</f>
        <v>0</v>
      </c>
      <c r="BH377" s="241">
        <f>IF(N377="sníž. přenesená",J377,0)</f>
        <v>0</v>
      </c>
      <c r="BI377" s="241">
        <f>IF(N377="nulová",J377,0)</f>
        <v>0</v>
      </c>
      <c r="BJ377" s="18" t="s">
        <v>83</v>
      </c>
      <c r="BK377" s="241">
        <f>ROUND(I377*H377,2)</f>
        <v>0</v>
      </c>
      <c r="BL377" s="18" t="s">
        <v>179</v>
      </c>
      <c r="BM377" s="240" t="s">
        <v>437</v>
      </c>
    </row>
    <row r="378" spans="1:51" s="13" customFormat="1" ht="12">
      <c r="A378" s="13"/>
      <c r="B378" s="242"/>
      <c r="C378" s="243"/>
      <c r="D378" s="244" t="s">
        <v>181</v>
      </c>
      <c r="E378" s="245" t="s">
        <v>1</v>
      </c>
      <c r="F378" s="246" t="s">
        <v>185</v>
      </c>
      <c r="G378" s="243"/>
      <c r="H378" s="245" t="s">
        <v>1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2" t="s">
        <v>181</v>
      </c>
      <c r="AU378" s="252" t="s">
        <v>86</v>
      </c>
      <c r="AV378" s="13" t="s">
        <v>83</v>
      </c>
      <c r="AW378" s="13" t="s">
        <v>32</v>
      </c>
      <c r="AX378" s="13" t="s">
        <v>76</v>
      </c>
      <c r="AY378" s="252" t="s">
        <v>172</v>
      </c>
    </row>
    <row r="379" spans="1:51" s="14" customFormat="1" ht="12">
      <c r="A379" s="14"/>
      <c r="B379" s="253"/>
      <c r="C379" s="254"/>
      <c r="D379" s="244" t="s">
        <v>181</v>
      </c>
      <c r="E379" s="255" t="s">
        <v>1</v>
      </c>
      <c r="F379" s="256" t="s">
        <v>419</v>
      </c>
      <c r="G379" s="254"/>
      <c r="H379" s="257">
        <v>38.775</v>
      </c>
      <c r="I379" s="258"/>
      <c r="J379" s="254"/>
      <c r="K379" s="254"/>
      <c r="L379" s="259"/>
      <c r="M379" s="260"/>
      <c r="N379" s="261"/>
      <c r="O379" s="261"/>
      <c r="P379" s="261"/>
      <c r="Q379" s="261"/>
      <c r="R379" s="261"/>
      <c r="S379" s="261"/>
      <c r="T379" s="262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3" t="s">
        <v>181</v>
      </c>
      <c r="AU379" s="263" t="s">
        <v>86</v>
      </c>
      <c r="AV379" s="14" t="s">
        <v>86</v>
      </c>
      <c r="AW379" s="14" t="s">
        <v>32</v>
      </c>
      <c r="AX379" s="14" t="s">
        <v>76</v>
      </c>
      <c r="AY379" s="263" t="s">
        <v>172</v>
      </c>
    </row>
    <row r="380" spans="1:51" s="14" customFormat="1" ht="12">
      <c r="A380" s="14"/>
      <c r="B380" s="253"/>
      <c r="C380" s="254"/>
      <c r="D380" s="244" t="s">
        <v>181</v>
      </c>
      <c r="E380" s="255" t="s">
        <v>1</v>
      </c>
      <c r="F380" s="256" t="s">
        <v>424</v>
      </c>
      <c r="G380" s="254"/>
      <c r="H380" s="257">
        <v>-3.15</v>
      </c>
      <c r="I380" s="258"/>
      <c r="J380" s="254"/>
      <c r="K380" s="254"/>
      <c r="L380" s="259"/>
      <c r="M380" s="260"/>
      <c r="N380" s="261"/>
      <c r="O380" s="261"/>
      <c r="P380" s="261"/>
      <c r="Q380" s="261"/>
      <c r="R380" s="261"/>
      <c r="S380" s="261"/>
      <c r="T380" s="262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3" t="s">
        <v>181</v>
      </c>
      <c r="AU380" s="263" t="s">
        <v>86</v>
      </c>
      <c r="AV380" s="14" t="s">
        <v>86</v>
      </c>
      <c r="AW380" s="14" t="s">
        <v>32</v>
      </c>
      <c r="AX380" s="14" t="s">
        <v>76</v>
      </c>
      <c r="AY380" s="263" t="s">
        <v>172</v>
      </c>
    </row>
    <row r="381" spans="1:51" s="13" customFormat="1" ht="12">
      <c r="A381" s="13"/>
      <c r="B381" s="242"/>
      <c r="C381" s="243"/>
      <c r="D381" s="244" t="s">
        <v>181</v>
      </c>
      <c r="E381" s="245" t="s">
        <v>1</v>
      </c>
      <c r="F381" s="246" t="s">
        <v>224</v>
      </c>
      <c r="G381" s="243"/>
      <c r="H381" s="245" t="s">
        <v>1</v>
      </c>
      <c r="I381" s="247"/>
      <c r="J381" s="243"/>
      <c r="K381" s="243"/>
      <c r="L381" s="248"/>
      <c r="M381" s="249"/>
      <c r="N381" s="250"/>
      <c r="O381" s="250"/>
      <c r="P381" s="250"/>
      <c r="Q381" s="250"/>
      <c r="R381" s="250"/>
      <c r="S381" s="250"/>
      <c r="T381" s="25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2" t="s">
        <v>181</v>
      </c>
      <c r="AU381" s="252" t="s">
        <v>86</v>
      </c>
      <c r="AV381" s="13" t="s">
        <v>83</v>
      </c>
      <c r="AW381" s="13" t="s">
        <v>32</v>
      </c>
      <c r="AX381" s="13" t="s">
        <v>76</v>
      </c>
      <c r="AY381" s="252" t="s">
        <v>172</v>
      </c>
    </row>
    <row r="382" spans="1:51" s="14" customFormat="1" ht="12">
      <c r="A382" s="14"/>
      <c r="B382" s="253"/>
      <c r="C382" s="254"/>
      <c r="D382" s="244" t="s">
        <v>181</v>
      </c>
      <c r="E382" s="255" t="s">
        <v>1</v>
      </c>
      <c r="F382" s="256" t="s">
        <v>419</v>
      </c>
      <c r="G382" s="254"/>
      <c r="H382" s="257">
        <v>38.775</v>
      </c>
      <c r="I382" s="258"/>
      <c r="J382" s="254"/>
      <c r="K382" s="254"/>
      <c r="L382" s="259"/>
      <c r="M382" s="260"/>
      <c r="N382" s="261"/>
      <c r="O382" s="261"/>
      <c r="P382" s="261"/>
      <c r="Q382" s="261"/>
      <c r="R382" s="261"/>
      <c r="S382" s="261"/>
      <c r="T382" s="26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3" t="s">
        <v>181</v>
      </c>
      <c r="AU382" s="263" t="s">
        <v>86</v>
      </c>
      <c r="AV382" s="14" t="s">
        <v>86</v>
      </c>
      <c r="AW382" s="14" t="s">
        <v>32</v>
      </c>
      <c r="AX382" s="14" t="s">
        <v>76</v>
      </c>
      <c r="AY382" s="263" t="s">
        <v>172</v>
      </c>
    </row>
    <row r="383" spans="1:51" s="14" customFormat="1" ht="12">
      <c r="A383" s="14"/>
      <c r="B383" s="253"/>
      <c r="C383" s="254"/>
      <c r="D383" s="244" t="s">
        <v>181</v>
      </c>
      <c r="E383" s="255" t="s">
        <v>1</v>
      </c>
      <c r="F383" s="256" t="s">
        <v>424</v>
      </c>
      <c r="G383" s="254"/>
      <c r="H383" s="257">
        <v>-3.15</v>
      </c>
      <c r="I383" s="258"/>
      <c r="J383" s="254"/>
      <c r="K383" s="254"/>
      <c r="L383" s="259"/>
      <c r="M383" s="260"/>
      <c r="N383" s="261"/>
      <c r="O383" s="261"/>
      <c r="P383" s="261"/>
      <c r="Q383" s="261"/>
      <c r="R383" s="261"/>
      <c r="S383" s="261"/>
      <c r="T383" s="26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3" t="s">
        <v>181</v>
      </c>
      <c r="AU383" s="263" t="s">
        <v>86</v>
      </c>
      <c r="AV383" s="14" t="s">
        <v>86</v>
      </c>
      <c r="AW383" s="14" t="s">
        <v>32</v>
      </c>
      <c r="AX383" s="14" t="s">
        <v>76</v>
      </c>
      <c r="AY383" s="263" t="s">
        <v>172</v>
      </c>
    </row>
    <row r="384" spans="1:51" s="13" customFormat="1" ht="12">
      <c r="A384" s="13"/>
      <c r="B384" s="242"/>
      <c r="C384" s="243"/>
      <c r="D384" s="244" t="s">
        <v>181</v>
      </c>
      <c r="E384" s="245" t="s">
        <v>1</v>
      </c>
      <c r="F384" s="246" t="s">
        <v>275</v>
      </c>
      <c r="G384" s="243"/>
      <c r="H384" s="245" t="s">
        <v>1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2" t="s">
        <v>181</v>
      </c>
      <c r="AU384" s="252" t="s">
        <v>86</v>
      </c>
      <c r="AV384" s="13" t="s">
        <v>83</v>
      </c>
      <c r="AW384" s="13" t="s">
        <v>32</v>
      </c>
      <c r="AX384" s="13" t="s">
        <v>76</v>
      </c>
      <c r="AY384" s="252" t="s">
        <v>172</v>
      </c>
    </row>
    <row r="385" spans="1:51" s="14" customFormat="1" ht="12">
      <c r="A385" s="14"/>
      <c r="B385" s="253"/>
      <c r="C385" s="254"/>
      <c r="D385" s="244" t="s">
        <v>181</v>
      </c>
      <c r="E385" s="255" t="s">
        <v>1</v>
      </c>
      <c r="F385" s="256" t="s">
        <v>438</v>
      </c>
      <c r="G385" s="254"/>
      <c r="H385" s="257">
        <v>9.69</v>
      </c>
      <c r="I385" s="258"/>
      <c r="J385" s="254"/>
      <c r="K385" s="254"/>
      <c r="L385" s="259"/>
      <c r="M385" s="260"/>
      <c r="N385" s="261"/>
      <c r="O385" s="261"/>
      <c r="P385" s="261"/>
      <c r="Q385" s="261"/>
      <c r="R385" s="261"/>
      <c r="S385" s="261"/>
      <c r="T385" s="262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3" t="s">
        <v>181</v>
      </c>
      <c r="AU385" s="263" t="s">
        <v>86</v>
      </c>
      <c r="AV385" s="14" t="s">
        <v>86</v>
      </c>
      <c r="AW385" s="14" t="s">
        <v>32</v>
      </c>
      <c r="AX385" s="14" t="s">
        <v>76</v>
      </c>
      <c r="AY385" s="263" t="s">
        <v>172</v>
      </c>
    </row>
    <row r="386" spans="1:51" s="16" customFormat="1" ht="12">
      <c r="A386" s="16"/>
      <c r="B386" s="275"/>
      <c r="C386" s="276"/>
      <c r="D386" s="244" t="s">
        <v>181</v>
      </c>
      <c r="E386" s="277" t="s">
        <v>1</v>
      </c>
      <c r="F386" s="278" t="s">
        <v>188</v>
      </c>
      <c r="G386" s="276"/>
      <c r="H386" s="279">
        <v>80.94</v>
      </c>
      <c r="I386" s="280"/>
      <c r="J386" s="276"/>
      <c r="K386" s="276"/>
      <c r="L386" s="281"/>
      <c r="M386" s="282"/>
      <c r="N386" s="283"/>
      <c r="O386" s="283"/>
      <c r="P386" s="283"/>
      <c r="Q386" s="283"/>
      <c r="R386" s="283"/>
      <c r="S386" s="283"/>
      <c r="T386" s="284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T386" s="285" t="s">
        <v>181</v>
      </c>
      <c r="AU386" s="285" t="s">
        <v>86</v>
      </c>
      <c r="AV386" s="16" t="s">
        <v>179</v>
      </c>
      <c r="AW386" s="16" t="s">
        <v>32</v>
      </c>
      <c r="AX386" s="16" t="s">
        <v>83</v>
      </c>
      <c r="AY386" s="285" t="s">
        <v>172</v>
      </c>
    </row>
    <row r="387" spans="1:65" s="2" customFormat="1" ht="21.75" customHeight="1">
      <c r="A387" s="39"/>
      <c r="B387" s="40"/>
      <c r="C387" s="229" t="s">
        <v>439</v>
      </c>
      <c r="D387" s="229" t="s">
        <v>174</v>
      </c>
      <c r="E387" s="230" t="s">
        <v>440</v>
      </c>
      <c r="F387" s="231" t="s">
        <v>441</v>
      </c>
      <c r="G387" s="232" t="s">
        <v>177</v>
      </c>
      <c r="H387" s="233">
        <v>25.5</v>
      </c>
      <c r="I387" s="234"/>
      <c r="J387" s="235">
        <f>ROUND(I387*H387,2)</f>
        <v>0</v>
      </c>
      <c r="K387" s="231" t="s">
        <v>178</v>
      </c>
      <c r="L387" s="45"/>
      <c r="M387" s="236" t="s">
        <v>1</v>
      </c>
      <c r="N387" s="237" t="s">
        <v>41</v>
      </c>
      <c r="O387" s="92"/>
      <c r="P387" s="238">
        <f>O387*H387</f>
        <v>0</v>
      </c>
      <c r="Q387" s="238">
        <v>0</v>
      </c>
      <c r="R387" s="238">
        <f>Q387*H387</f>
        <v>0</v>
      </c>
      <c r="S387" s="238">
        <v>2.2</v>
      </c>
      <c r="T387" s="239">
        <f>S387*H387</f>
        <v>56.1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0" t="s">
        <v>179</v>
      </c>
      <c r="AT387" s="240" t="s">
        <v>174</v>
      </c>
      <c r="AU387" s="240" t="s">
        <v>86</v>
      </c>
      <c r="AY387" s="18" t="s">
        <v>172</v>
      </c>
      <c r="BE387" s="241">
        <f>IF(N387="základní",J387,0)</f>
        <v>0</v>
      </c>
      <c r="BF387" s="241">
        <f>IF(N387="snížená",J387,0)</f>
        <v>0</v>
      </c>
      <c r="BG387" s="241">
        <f>IF(N387="zákl. přenesená",J387,0)</f>
        <v>0</v>
      </c>
      <c r="BH387" s="241">
        <f>IF(N387="sníž. přenesená",J387,0)</f>
        <v>0</v>
      </c>
      <c r="BI387" s="241">
        <f>IF(N387="nulová",J387,0)</f>
        <v>0</v>
      </c>
      <c r="BJ387" s="18" t="s">
        <v>83</v>
      </c>
      <c r="BK387" s="241">
        <f>ROUND(I387*H387,2)</f>
        <v>0</v>
      </c>
      <c r="BL387" s="18" t="s">
        <v>179</v>
      </c>
      <c r="BM387" s="240" t="s">
        <v>442</v>
      </c>
    </row>
    <row r="388" spans="1:51" s="13" customFormat="1" ht="12">
      <c r="A388" s="13"/>
      <c r="B388" s="242"/>
      <c r="C388" s="243"/>
      <c r="D388" s="244" t="s">
        <v>181</v>
      </c>
      <c r="E388" s="245" t="s">
        <v>1</v>
      </c>
      <c r="F388" s="246" t="s">
        <v>443</v>
      </c>
      <c r="G388" s="243"/>
      <c r="H388" s="245" t="s">
        <v>1</v>
      </c>
      <c r="I388" s="247"/>
      <c r="J388" s="243"/>
      <c r="K388" s="243"/>
      <c r="L388" s="248"/>
      <c r="M388" s="249"/>
      <c r="N388" s="250"/>
      <c r="O388" s="250"/>
      <c r="P388" s="250"/>
      <c r="Q388" s="250"/>
      <c r="R388" s="250"/>
      <c r="S388" s="250"/>
      <c r="T388" s="25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2" t="s">
        <v>181</v>
      </c>
      <c r="AU388" s="252" t="s">
        <v>86</v>
      </c>
      <c r="AV388" s="13" t="s">
        <v>83</v>
      </c>
      <c r="AW388" s="13" t="s">
        <v>32</v>
      </c>
      <c r="AX388" s="13" t="s">
        <v>76</v>
      </c>
      <c r="AY388" s="252" t="s">
        <v>172</v>
      </c>
    </row>
    <row r="389" spans="1:51" s="14" customFormat="1" ht="12">
      <c r="A389" s="14"/>
      <c r="B389" s="253"/>
      <c r="C389" s="254"/>
      <c r="D389" s="244" t="s">
        <v>181</v>
      </c>
      <c r="E389" s="255" t="s">
        <v>1</v>
      </c>
      <c r="F389" s="256" t="s">
        <v>444</v>
      </c>
      <c r="G389" s="254"/>
      <c r="H389" s="257">
        <v>8.5</v>
      </c>
      <c r="I389" s="258"/>
      <c r="J389" s="254"/>
      <c r="K389" s="254"/>
      <c r="L389" s="259"/>
      <c r="M389" s="260"/>
      <c r="N389" s="261"/>
      <c r="O389" s="261"/>
      <c r="P389" s="261"/>
      <c r="Q389" s="261"/>
      <c r="R389" s="261"/>
      <c r="S389" s="261"/>
      <c r="T389" s="26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3" t="s">
        <v>181</v>
      </c>
      <c r="AU389" s="263" t="s">
        <v>86</v>
      </c>
      <c r="AV389" s="14" t="s">
        <v>86</v>
      </c>
      <c r="AW389" s="14" t="s">
        <v>32</v>
      </c>
      <c r="AX389" s="14" t="s">
        <v>76</v>
      </c>
      <c r="AY389" s="263" t="s">
        <v>172</v>
      </c>
    </row>
    <row r="390" spans="1:51" s="13" customFormat="1" ht="12">
      <c r="A390" s="13"/>
      <c r="B390" s="242"/>
      <c r="C390" s="243"/>
      <c r="D390" s="244" t="s">
        <v>181</v>
      </c>
      <c r="E390" s="245" t="s">
        <v>1</v>
      </c>
      <c r="F390" s="246" t="s">
        <v>445</v>
      </c>
      <c r="G390" s="243"/>
      <c r="H390" s="245" t="s">
        <v>1</v>
      </c>
      <c r="I390" s="247"/>
      <c r="J390" s="243"/>
      <c r="K390" s="243"/>
      <c r="L390" s="248"/>
      <c r="M390" s="249"/>
      <c r="N390" s="250"/>
      <c r="O390" s="250"/>
      <c r="P390" s="250"/>
      <c r="Q390" s="250"/>
      <c r="R390" s="250"/>
      <c r="S390" s="250"/>
      <c r="T390" s="251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2" t="s">
        <v>181</v>
      </c>
      <c r="AU390" s="252" t="s">
        <v>86</v>
      </c>
      <c r="AV390" s="13" t="s">
        <v>83</v>
      </c>
      <c r="AW390" s="13" t="s">
        <v>32</v>
      </c>
      <c r="AX390" s="13" t="s">
        <v>76</v>
      </c>
      <c r="AY390" s="252" t="s">
        <v>172</v>
      </c>
    </row>
    <row r="391" spans="1:51" s="14" customFormat="1" ht="12">
      <c r="A391" s="14"/>
      <c r="B391" s="253"/>
      <c r="C391" s="254"/>
      <c r="D391" s="244" t="s">
        <v>181</v>
      </c>
      <c r="E391" s="255" t="s">
        <v>1</v>
      </c>
      <c r="F391" s="256" t="s">
        <v>446</v>
      </c>
      <c r="G391" s="254"/>
      <c r="H391" s="257">
        <v>17</v>
      </c>
      <c r="I391" s="258"/>
      <c r="J391" s="254"/>
      <c r="K391" s="254"/>
      <c r="L391" s="259"/>
      <c r="M391" s="260"/>
      <c r="N391" s="261"/>
      <c r="O391" s="261"/>
      <c r="P391" s="261"/>
      <c r="Q391" s="261"/>
      <c r="R391" s="261"/>
      <c r="S391" s="261"/>
      <c r="T391" s="262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3" t="s">
        <v>181</v>
      </c>
      <c r="AU391" s="263" t="s">
        <v>86</v>
      </c>
      <c r="AV391" s="14" t="s">
        <v>86</v>
      </c>
      <c r="AW391" s="14" t="s">
        <v>32</v>
      </c>
      <c r="AX391" s="14" t="s">
        <v>76</v>
      </c>
      <c r="AY391" s="263" t="s">
        <v>172</v>
      </c>
    </row>
    <row r="392" spans="1:51" s="16" customFormat="1" ht="12">
      <c r="A392" s="16"/>
      <c r="B392" s="275"/>
      <c r="C392" s="276"/>
      <c r="D392" s="244" t="s">
        <v>181</v>
      </c>
      <c r="E392" s="277" t="s">
        <v>1</v>
      </c>
      <c r="F392" s="278" t="s">
        <v>188</v>
      </c>
      <c r="G392" s="276"/>
      <c r="H392" s="279">
        <v>25.5</v>
      </c>
      <c r="I392" s="280"/>
      <c r="J392" s="276"/>
      <c r="K392" s="276"/>
      <c r="L392" s="281"/>
      <c r="M392" s="282"/>
      <c r="N392" s="283"/>
      <c r="O392" s="283"/>
      <c r="P392" s="283"/>
      <c r="Q392" s="283"/>
      <c r="R392" s="283"/>
      <c r="S392" s="283"/>
      <c r="T392" s="284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T392" s="285" t="s">
        <v>181</v>
      </c>
      <c r="AU392" s="285" t="s">
        <v>86</v>
      </c>
      <c r="AV392" s="16" t="s">
        <v>179</v>
      </c>
      <c r="AW392" s="16" t="s">
        <v>32</v>
      </c>
      <c r="AX392" s="16" t="s">
        <v>83</v>
      </c>
      <c r="AY392" s="285" t="s">
        <v>172</v>
      </c>
    </row>
    <row r="393" spans="1:65" s="2" customFormat="1" ht="16.5" customHeight="1">
      <c r="A393" s="39"/>
      <c r="B393" s="40"/>
      <c r="C393" s="229" t="s">
        <v>447</v>
      </c>
      <c r="D393" s="229" t="s">
        <v>174</v>
      </c>
      <c r="E393" s="230" t="s">
        <v>448</v>
      </c>
      <c r="F393" s="231" t="s">
        <v>449</v>
      </c>
      <c r="G393" s="232" t="s">
        <v>177</v>
      </c>
      <c r="H393" s="233">
        <v>17</v>
      </c>
      <c r="I393" s="234"/>
      <c r="J393" s="235">
        <f>ROUND(I393*H393,2)</f>
        <v>0</v>
      </c>
      <c r="K393" s="231" t="s">
        <v>178</v>
      </c>
      <c r="L393" s="45"/>
      <c r="M393" s="236" t="s">
        <v>1</v>
      </c>
      <c r="N393" s="237" t="s">
        <v>41</v>
      </c>
      <c r="O393" s="92"/>
      <c r="P393" s="238">
        <f>O393*H393</f>
        <v>0</v>
      </c>
      <c r="Q393" s="238">
        <v>0</v>
      </c>
      <c r="R393" s="238">
        <f>Q393*H393</f>
        <v>0</v>
      </c>
      <c r="S393" s="238">
        <v>0.044</v>
      </c>
      <c r="T393" s="239">
        <f>S393*H393</f>
        <v>0.748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40" t="s">
        <v>179</v>
      </c>
      <c r="AT393" s="240" t="s">
        <v>174</v>
      </c>
      <c r="AU393" s="240" t="s">
        <v>86</v>
      </c>
      <c r="AY393" s="18" t="s">
        <v>172</v>
      </c>
      <c r="BE393" s="241">
        <f>IF(N393="základní",J393,0)</f>
        <v>0</v>
      </c>
      <c r="BF393" s="241">
        <f>IF(N393="snížená",J393,0)</f>
        <v>0</v>
      </c>
      <c r="BG393" s="241">
        <f>IF(N393="zákl. přenesená",J393,0)</f>
        <v>0</v>
      </c>
      <c r="BH393" s="241">
        <f>IF(N393="sníž. přenesená",J393,0)</f>
        <v>0</v>
      </c>
      <c r="BI393" s="241">
        <f>IF(N393="nulová",J393,0)</f>
        <v>0</v>
      </c>
      <c r="BJ393" s="18" t="s">
        <v>83</v>
      </c>
      <c r="BK393" s="241">
        <f>ROUND(I393*H393,2)</f>
        <v>0</v>
      </c>
      <c r="BL393" s="18" t="s">
        <v>179</v>
      </c>
      <c r="BM393" s="240" t="s">
        <v>450</v>
      </c>
    </row>
    <row r="394" spans="1:51" s="13" customFormat="1" ht="12">
      <c r="A394" s="13"/>
      <c r="B394" s="242"/>
      <c r="C394" s="243"/>
      <c r="D394" s="244" t="s">
        <v>181</v>
      </c>
      <c r="E394" s="245" t="s">
        <v>1</v>
      </c>
      <c r="F394" s="246" t="s">
        <v>445</v>
      </c>
      <c r="G394" s="243"/>
      <c r="H394" s="245" t="s">
        <v>1</v>
      </c>
      <c r="I394" s="247"/>
      <c r="J394" s="243"/>
      <c r="K394" s="243"/>
      <c r="L394" s="248"/>
      <c r="M394" s="249"/>
      <c r="N394" s="250"/>
      <c r="O394" s="250"/>
      <c r="P394" s="250"/>
      <c r="Q394" s="250"/>
      <c r="R394" s="250"/>
      <c r="S394" s="250"/>
      <c r="T394" s="25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2" t="s">
        <v>181</v>
      </c>
      <c r="AU394" s="252" t="s">
        <v>86</v>
      </c>
      <c r="AV394" s="13" t="s">
        <v>83</v>
      </c>
      <c r="AW394" s="13" t="s">
        <v>32</v>
      </c>
      <c r="AX394" s="13" t="s">
        <v>76</v>
      </c>
      <c r="AY394" s="252" t="s">
        <v>172</v>
      </c>
    </row>
    <row r="395" spans="1:51" s="14" customFormat="1" ht="12">
      <c r="A395" s="14"/>
      <c r="B395" s="253"/>
      <c r="C395" s="254"/>
      <c r="D395" s="244" t="s">
        <v>181</v>
      </c>
      <c r="E395" s="255" t="s">
        <v>1</v>
      </c>
      <c r="F395" s="256" t="s">
        <v>446</v>
      </c>
      <c r="G395" s="254"/>
      <c r="H395" s="257">
        <v>17</v>
      </c>
      <c r="I395" s="258"/>
      <c r="J395" s="254"/>
      <c r="K395" s="254"/>
      <c r="L395" s="259"/>
      <c r="M395" s="260"/>
      <c r="N395" s="261"/>
      <c r="O395" s="261"/>
      <c r="P395" s="261"/>
      <c r="Q395" s="261"/>
      <c r="R395" s="261"/>
      <c r="S395" s="261"/>
      <c r="T395" s="262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3" t="s">
        <v>181</v>
      </c>
      <c r="AU395" s="263" t="s">
        <v>86</v>
      </c>
      <c r="AV395" s="14" t="s">
        <v>86</v>
      </c>
      <c r="AW395" s="14" t="s">
        <v>32</v>
      </c>
      <c r="AX395" s="14" t="s">
        <v>83</v>
      </c>
      <c r="AY395" s="263" t="s">
        <v>172</v>
      </c>
    </row>
    <row r="396" spans="1:65" s="2" customFormat="1" ht="21.75" customHeight="1">
      <c r="A396" s="39"/>
      <c r="B396" s="40"/>
      <c r="C396" s="229" t="s">
        <v>451</v>
      </c>
      <c r="D396" s="229" t="s">
        <v>174</v>
      </c>
      <c r="E396" s="230" t="s">
        <v>452</v>
      </c>
      <c r="F396" s="231" t="s">
        <v>453</v>
      </c>
      <c r="G396" s="232" t="s">
        <v>177</v>
      </c>
      <c r="H396" s="233">
        <v>42.5</v>
      </c>
      <c r="I396" s="234"/>
      <c r="J396" s="235">
        <f>ROUND(I396*H396,2)</f>
        <v>0</v>
      </c>
      <c r="K396" s="231" t="s">
        <v>178</v>
      </c>
      <c r="L396" s="45"/>
      <c r="M396" s="236" t="s">
        <v>1</v>
      </c>
      <c r="N396" s="237" t="s">
        <v>41</v>
      </c>
      <c r="O396" s="92"/>
      <c r="P396" s="238">
        <f>O396*H396</f>
        <v>0</v>
      </c>
      <c r="Q396" s="238">
        <v>0</v>
      </c>
      <c r="R396" s="238">
        <f>Q396*H396</f>
        <v>0</v>
      </c>
      <c r="S396" s="238">
        <v>2.2</v>
      </c>
      <c r="T396" s="239">
        <f>S396*H396</f>
        <v>93.50000000000001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0" t="s">
        <v>179</v>
      </c>
      <c r="AT396" s="240" t="s">
        <v>174</v>
      </c>
      <c r="AU396" s="240" t="s">
        <v>86</v>
      </c>
      <c r="AY396" s="18" t="s">
        <v>172</v>
      </c>
      <c r="BE396" s="241">
        <f>IF(N396="základní",J396,0)</f>
        <v>0</v>
      </c>
      <c r="BF396" s="241">
        <f>IF(N396="snížená",J396,0)</f>
        <v>0</v>
      </c>
      <c r="BG396" s="241">
        <f>IF(N396="zákl. přenesená",J396,0)</f>
        <v>0</v>
      </c>
      <c r="BH396" s="241">
        <f>IF(N396="sníž. přenesená",J396,0)</f>
        <v>0</v>
      </c>
      <c r="BI396" s="241">
        <f>IF(N396="nulová",J396,0)</f>
        <v>0</v>
      </c>
      <c r="BJ396" s="18" t="s">
        <v>83</v>
      </c>
      <c r="BK396" s="241">
        <f>ROUND(I396*H396,2)</f>
        <v>0</v>
      </c>
      <c r="BL396" s="18" t="s">
        <v>179</v>
      </c>
      <c r="BM396" s="240" t="s">
        <v>454</v>
      </c>
    </row>
    <row r="397" spans="1:51" s="13" customFormat="1" ht="12">
      <c r="A397" s="13"/>
      <c r="B397" s="242"/>
      <c r="C397" s="243"/>
      <c r="D397" s="244" t="s">
        <v>181</v>
      </c>
      <c r="E397" s="245" t="s">
        <v>1</v>
      </c>
      <c r="F397" s="246" t="s">
        <v>455</v>
      </c>
      <c r="G397" s="243"/>
      <c r="H397" s="245" t="s">
        <v>1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2" t="s">
        <v>181</v>
      </c>
      <c r="AU397" s="252" t="s">
        <v>86</v>
      </c>
      <c r="AV397" s="13" t="s">
        <v>83</v>
      </c>
      <c r="AW397" s="13" t="s">
        <v>32</v>
      </c>
      <c r="AX397" s="13" t="s">
        <v>76</v>
      </c>
      <c r="AY397" s="252" t="s">
        <v>172</v>
      </c>
    </row>
    <row r="398" spans="1:51" s="14" customFormat="1" ht="12">
      <c r="A398" s="14"/>
      <c r="B398" s="253"/>
      <c r="C398" s="254"/>
      <c r="D398" s="244" t="s">
        <v>181</v>
      </c>
      <c r="E398" s="255" t="s">
        <v>1</v>
      </c>
      <c r="F398" s="256" t="s">
        <v>456</v>
      </c>
      <c r="G398" s="254"/>
      <c r="H398" s="257">
        <v>42.5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3" t="s">
        <v>181</v>
      </c>
      <c r="AU398" s="263" t="s">
        <v>86</v>
      </c>
      <c r="AV398" s="14" t="s">
        <v>86</v>
      </c>
      <c r="AW398" s="14" t="s">
        <v>32</v>
      </c>
      <c r="AX398" s="14" t="s">
        <v>83</v>
      </c>
      <c r="AY398" s="263" t="s">
        <v>172</v>
      </c>
    </row>
    <row r="399" spans="1:65" s="2" customFormat="1" ht="16.5" customHeight="1">
      <c r="A399" s="39"/>
      <c r="B399" s="40"/>
      <c r="C399" s="229" t="s">
        <v>457</v>
      </c>
      <c r="D399" s="229" t="s">
        <v>174</v>
      </c>
      <c r="E399" s="230" t="s">
        <v>458</v>
      </c>
      <c r="F399" s="231" t="s">
        <v>459</v>
      </c>
      <c r="G399" s="232" t="s">
        <v>240</v>
      </c>
      <c r="H399" s="233">
        <v>170</v>
      </c>
      <c r="I399" s="234"/>
      <c r="J399" s="235">
        <f>ROUND(I399*H399,2)</f>
        <v>0</v>
      </c>
      <c r="K399" s="231" t="s">
        <v>178</v>
      </c>
      <c r="L399" s="45"/>
      <c r="M399" s="236" t="s">
        <v>1</v>
      </c>
      <c r="N399" s="237" t="s">
        <v>41</v>
      </c>
      <c r="O399" s="92"/>
      <c r="P399" s="238">
        <f>O399*H399</f>
        <v>0</v>
      </c>
      <c r="Q399" s="238">
        <v>0</v>
      </c>
      <c r="R399" s="238">
        <f>Q399*H399</f>
        <v>0</v>
      </c>
      <c r="S399" s="238">
        <v>0.035</v>
      </c>
      <c r="T399" s="239">
        <f>S399*H399</f>
        <v>5.95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0" t="s">
        <v>179</v>
      </c>
      <c r="AT399" s="240" t="s">
        <v>174</v>
      </c>
      <c r="AU399" s="240" t="s">
        <v>86</v>
      </c>
      <c r="AY399" s="18" t="s">
        <v>172</v>
      </c>
      <c r="BE399" s="241">
        <f>IF(N399="základní",J399,0)</f>
        <v>0</v>
      </c>
      <c r="BF399" s="241">
        <f>IF(N399="snížená",J399,0)</f>
        <v>0</v>
      </c>
      <c r="BG399" s="241">
        <f>IF(N399="zákl. přenesená",J399,0)</f>
        <v>0</v>
      </c>
      <c r="BH399" s="241">
        <f>IF(N399="sníž. přenesená",J399,0)</f>
        <v>0</v>
      </c>
      <c r="BI399" s="241">
        <f>IF(N399="nulová",J399,0)</f>
        <v>0</v>
      </c>
      <c r="BJ399" s="18" t="s">
        <v>83</v>
      </c>
      <c r="BK399" s="241">
        <f>ROUND(I399*H399,2)</f>
        <v>0</v>
      </c>
      <c r="BL399" s="18" t="s">
        <v>179</v>
      </c>
      <c r="BM399" s="240" t="s">
        <v>460</v>
      </c>
    </row>
    <row r="400" spans="1:51" s="13" customFormat="1" ht="12">
      <c r="A400" s="13"/>
      <c r="B400" s="242"/>
      <c r="C400" s="243"/>
      <c r="D400" s="244" t="s">
        <v>181</v>
      </c>
      <c r="E400" s="245" t="s">
        <v>1</v>
      </c>
      <c r="F400" s="246" t="s">
        <v>461</v>
      </c>
      <c r="G400" s="243"/>
      <c r="H400" s="245" t="s">
        <v>1</v>
      </c>
      <c r="I400" s="247"/>
      <c r="J400" s="243"/>
      <c r="K400" s="243"/>
      <c r="L400" s="248"/>
      <c r="M400" s="249"/>
      <c r="N400" s="250"/>
      <c r="O400" s="250"/>
      <c r="P400" s="250"/>
      <c r="Q400" s="250"/>
      <c r="R400" s="250"/>
      <c r="S400" s="250"/>
      <c r="T400" s="25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2" t="s">
        <v>181</v>
      </c>
      <c r="AU400" s="252" t="s">
        <v>86</v>
      </c>
      <c r="AV400" s="13" t="s">
        <v>83</v>
      </c>
      <c r="AW400" s="13" t="s">
        <v>32</v>
      </c>
      <c r="AX400" s="13" t="s">
        <v>76</v>
      </c>
      <c r="AY400" s="252" t="s">
        <v>172</v>
      </c>
    </row>
    <row r="401" spans="1:51" s="13" customFormat="1" ht="12">
      <c r="A401" s="13"/>
      <c r="B401" s="242"/>
      <c r="C401" s="243"/>
      <c r="D401" s="244" t="s">
        <v>181</v>
      </c>
      <c r="E401" s="245" t="s">
        <v>1</v>
      </c>
      <c r="F401" s="246" t="s">
        <v>462</v>
      </c>
      <c r="G401" s="243"/>
      <c r="H401" s="245" t="s">
        <v>1</v>
      </c>
      <c r="I401" s="247"/>
      <c r="J401" s="243"/>
      <c r="K401" s="243"/>
      <c r="L401" s="248"/>
      <c r="M401" s="249"/>
      <c r="N401" s="250"/>
      <c r="O401" s="250"/>
      <c r="P401" s="250"/>
      <c r="Q401" s="250"/>
      <c r="R401" s="250"/>
      <c r="S401" s="250"/>
      <c r="T401" s="25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2" t="s">
        <v>181</v>
      </c>
      <c r="AU401" s="252" t="s">
        <v>86</v>
      </c>
      <c r="AV401" s="13" t="s">
        <v>83</v>
      </c>
      <c r="AW401" s="13" t="s">
        <v>32</v>
      </c>
      <c r="AX401" s="13" t="s">
        <v>76</v>
      </c>
      <c r="AY401" s="252" t="s">
        <v>172</v>
      </c>
    </row>
    <row r="402" spans="1:51" s="14" customFormat="1" ht="12">
      <c r="A402" s="14"/>
      <c r="B402" s="253"/>
      <c r="C402" s="254"/>
      <c r="D402" s="244" t="s">
        <v>181</v>
      </c>
      <c r="E402" s="255" t="s">
        <v>1</v>
      </c>
      <c r="F402" s="256" t="s">
        <v>463</v>
      </c>
      <c r="G402" s="254"/>
      <c r="H402" s="257">
        <v>170</v>
      </c>
      <c r="I402" s="258"/>
      <c r="J402" s="254"/>
      <c r="K402" s="254"/>
      <c r="L402" s="259"/>
      <c r="M402" s="260"/>
      <c r="N402" s="261"/>
      <c r="O402" s="261"/>
      <c r="P402" s="261"/>
      <c r="Q402" s="261"/>
      <c r="R402" s="261"/>
      <c r="S402" s="261"/>
      <c r="T402" s="262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3" t="s">
        <v>181</v>
      </c>
      <c r="AU402" s="263" t="s">
        <v>86</v>
      </c>
      <c r="AV402" s="14" t="s">
        <v>86</v>
      </c>
      <c r="AW402" s="14" t="s">
        <v>32</v>
      </c>
      <c r="AX402" s="14" t="s">
        <v>76</v>
      </c>
      <c r="AY402" s="263" t="s">
        <v>172</v>
      </c>
    </row>
    <row r="403" spans="1:51" s="15" customFormat="1" ht="12">
      <c r="A403" s="15"/>
      <c r="B403" s="264"/>
      <c r="C403" s="265"/>
      <c r="D403" s="244" t="s">
        <v>181</v>
      </c>
      <c r="E403" s="266" t="s">
        <v>117</v>
      </c>
      <c r="F403" s="267" t="s">
        <v>187</v>
      </c>
      <c r="G403" s="265"/>
      <c r="H403" s="268">
        <v>170</v>
      </c>
      <c r="I403" s="269"/>
      <c r="J403" s="265"/>
      <c r="K403" s="265"/>
      <c r="L403" s="270"/>
      <c r="M403" s="271"/>
      <c r="N403" s="272"/>
      <c r="O403" s="272"/>
      <c r="P403" s="272"/>
      <c r="Q403" s="272"/>
      <c r="R403" s="272"/>
      <c r="S403" s="272"/>
      <c r="T403" s="273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74" t="s">
        <v>181</v>
      </c>
      <c r="AU403" s="274" t="s">
        <v>86</v>
      </c>
      <c r="AV403" s="15" t="s">
        <v>97</v>
      </c>
      <c r="AW403" s="15" t="s">
        <v>32</v>
      </c>
      <c r="AX403" s="15" t="s">
        <v>76</v>
      </c>
      <c r="AY403" s="274" t="s">
        <v>172</v>
      </c>
    </row>
    <row r="404" spans="1:51" s="16" customFormat="1" ht="12">
      <c r="A404" s="16"/>
      <c r="B404" s="275"/>
      <c r="C404" s="276"/>
      <c r="D404" s="244" t="s">
        <v>181</v>
      </c>
      <c r="E404" s="277" t="s">
        <v>1</v>
      </c>
      <c r="F404" s="278" t="s">
        <v>188</v>
      </c>
      <c r="G404" s="276"/>
      <c r="H404" s="279">
        <v>170</v>
      </c>
      <c r="I404" s="280"/>
      <c r="J404" s="276"/>
      <c r="K404" s="276"/>
      <c r="L404" s="281"/>
      <c r="M404" s="282"/>
      <c r="N404" s="283"/>
      <c r="O404" s="283"/>
      <c r="P404" s="283"/>
      <c r="Q404" s="283"/>
      <c r="R404" s="283"/>
      <c r="S404" s="283"/>
      <c r="T404" s="284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T404" s="285" t="s">
        <v>181</v>
      </c>
      <c r="AU404" s="285" t="s">
        <v>86</v>
      </c>
      <c r="AV404" s="16" t="s">
        <v>179</v>
      </c>
      <c r="AW404" s="16" t="s">
        <v>32</v>
      </c>
      <c r="AX404" s="16" t="s">
        <v>83</v>
      </c>
      <c r="AY404" s="285" t="s">
        <v>172</v>
      </c>
    </row>
    <row r="405" spans="1:65" s="2" customFormat="1" ht="16.5" customHeight="1">
      <c r="A405" s="39"/>
      <c r="B405" s="40"/>
      <c r="C405" s="229" t="s">
        <v>464</v>
      </c>
      <c r="D405" s="229" t="s">
        <v>174</v>
      </c>
      <c r="E405" s="230" t="s">
        <v>465</v>
      </c>
      <c r="F405" s="231" t="s">
        <v>466</v>
      </c>
      <c r="G405" s="232" t="s">
        <v>240</v>
      </c>
      <c r="H405" s="233">
        <v>1.47</v>
      </c>
      <c r="I405" s="234"/>
      <c r="J405" s="235">
        <f>ROUND(I405*H405,2)</f>
        <v>0</v>
      </c>
      <c r="K405" s="231" t="s">
        <v>178</v>
      </c>
      <c r="L405" s="45"/>
      <c r="M405" s="236" t="s">
        <v>1</v>
      </c>
      <c r="N405" s="237" t="s">
        <v>41</v>
      </c>
      <c r="O405" s="92"/>
      <c r="P405" s="238">
        <f>O405*H405</f>
        <v>0</v>
      </c>
      <c r="Q405" s="238">
        <v>0</v>
      </c>
      <c r="R405" s="238">
        <f>Q405*H405</f>
        <v>0</v>
      </c>
      <c r="S405" s="238">
        <v>0.062</v>
      </c>
      <c r="T405" s="239">
        <f>S405*H405</f>
        <v>0.09114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40" t="s">
        <v>179</v>
      </c>
      <c r="AT405" s="240" t="s">
        <v>174</v>
      </c>
      <c r="AU405" s="240" t="s">
        <v>86</v>
      </c>
      <c r="AY405" s="18" t="s">
        <v>172</v>
      </c>
      <c r="BE405" s="241">
        <f>IF(N405="základní",J405,0)</f>
        <v>0</v>
      </c>
      <c r="BF405" s="241">
        <f>IF(N405="snížená",J405,0)</f>
        <v>0</v>
      </c>
      <c r="BG405" s="241">
        <f>IF(N405="zákl. přenesená",J405,0)</f>
        <v>0</v>
      </c>
      <c r="BH405" s="241">
        <f>IF(N405="sníž. přenesená",J405,0)</f>
        <v>0</v>
      </c>
      <c r="BI405" s="241">
        <f>IF(N405="nulová",J405,0)</f>
        <v>0</v>
      </c>
      <c r="BJ405" s="18" t="s">
        <v>83</v>
      </c>
      <c r="BK405" s="241">
        <f>ROUND(I405*H405,2)</f>
        <v>0</v>
      </c>
      <c r="BL405" s="18" t="s">
        <v>179</v>
      </c>
      <c r="BM405" s="240" t="s">
        <v>467</v>
      </c>
    </row>
    <row r="406" spans="1:51" s="13" customFormat="1" ht="12">
      <c r="A406" s="13"/>
      <c r="B406" s="242"/>
      <c r="C406" s="243"/>
      <c r="D406" s="244" t="s">
        <v>181</v>
      </c>
      <c r="E406" s="245" t="s">
        <v>1</v>
      </c>
      <c r="F406" s="246" t="s">
        <v>244</v>
      </c>
      <c r="G406" s="243"/>
      <c r="H406" s="245" t="s">
        <v>1</v>
      </c>
      <c r="I406" s="247"/>
      <c r="J406" s="243"/>
      <c r="K406" s="243"/>
      <c r="L406" s="248"/>
      <c r="M406" s="249"/>
      <c r="N406" s="250"/>
      <c r="O406" s="250"/>
      <c r="P406" s="250"/>
      <c r="Q406" s="250"/>
      <c r="R406" s="250"/>
      <c r="S406" s="250"/>
      <c r="T406" s="25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2" t="s">
        <v>181</v>
      </c>
      <c r="AU406" s="252" t="s">
        <v>86</v>
      </c>
      <c r="AV406" s="13" t="s">
        <v>83</v>
      </c>
      <c r="AW406" s="13" t="s">
        <v>32</v>
      </c>
      <c r="AX406" s="13" t="s">
        <v>76</v>
      </c>
      <c r="AY406" s="252" t="s">
        <v>172</v>
      </c>
    </row>
    <row r="407" spans="1:51" s="14" customFormat="1" ht="12">
      <c r="A407" s="14"/>
      <c r="B407" s="253"/>
      <c r="C407" s="254"/>
      <c r="D407" s="244" t="s">
        <v>181</v>
      </c>
      <c r="E407" s="255" t="s">
        <v>1</v>
      </c>
      <c r="F407" s="256" t="s">
        <v>468</v>
      </c>
      <c r="G407" s="254"/>
      <c r="H407" s="257">
        <v>1.47</v>
      </c>
      <c r="I407" s="258"/>
      <c r="J407" s="254"/>
      <c r="K407" s="254"/>
      <c r="L407" s="259"/>
      <c r="M407" s="260"/>
      <c r="N407" s="261"/>
      <c r="O407" s="261"/>
      <c r="P407" s="261"/>
      <c r="Q407" s="261"/>
      <c r="R407" s="261"/>
      <c r="S407" s="261"/>
      <c r="T407" s="26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3" t="s">
        <v>181</v>
      </c>
      <c r="AU407" s="263" t="s">
        <v>86</v>
      </c>
      <c r="AV407" s="14" t="s">
        <v>86</v>
      </c>
      <c r="AW407" s="14" t="s">
        <v>32</v>
      </c>
      <c r="AX407" s="14" t="s">
        <v>83</v>
      </c>
      <c r="AY407" s="263" t="s">
        <v>172</v>
      </c>
    </row>
    <row r="408" spans="1:65" s="2" customFormat="1" ht="16.5" customHeight="1">
      <c r="A408" s="39"/>
      <c r="B408" s="40"/>
      <c r="C408" s="229" t="s">
        <v>469</v>
      </c>
      <c r="D408" s="229" t="s">
        <v>174</v>
      </c>
      <c r="E408" s="230" t="s">
        <v>470</v>
      </c>
      <c r="F408" s="231" t="s">
        <v>471</v>
      </c>
      <c r="G408" s="232" t="s">
        <v>240</v>
      </c>
      <c r="H408" s="233">
        <v>3.152</v>
      </c>
      <c r="I408" s="234"/>
      <c r="J408" s="235">
        <f>ROUND(I408*H408,2)</f>
        <v>0</v>
      </c>
      <c r="K408" s="231" t="s">
        <v>178</v>
      </c>
      <c r="L408" s="45"/>
      <c r="M408" s="236" t="s">
        <v>1</v>
      </c>
      <c r="N408" s="237" t="s">
        <v>41</v>
      </c>
      <c r="O408" s="92"/>
      <c r="P408" s="238">
        <f>O408*H408</f>
        <v>0</v>
      </c>
      <c r="Q408" s="238">
        <v>0</v>
      </c>
      <c r="R408" s="238">
        <f>Q408*H408</f>
        <v>0</v>
      </c>
      <c r="S408" s="238">
        <v>0.088</v>
      </c>
      <c r="T408" s="239">
        <f>S408*H408</f>
        <v>0.277376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40" t="s">
        <v>179</v>
      </c>
      <c r="AT408" s="240" t="s">
        <v>174</v>
      </c>
      <c r="AU408" s="240" t="s">
        <v>86</v>
      </c>
      <c r="AY408" s="18" t="s">
        <v>172</v>
      </c>
      <c r="BE408" s="241">
        <f>IF(N408="základní",J408,0)</f>
        <v>0</v>
      </c>
      <c r="BF408" s="241">
        <f>IF(N408="snížená",J408,0)</f>
        <v>0</v>
      </c>
      <c r="BG408" s="241">
        <f>IF(N408="zákl. přenesená",J408,0)</f>
        <v>0</v>
      </c>
      <c r="BH408" s="241">
        <f>IF(N408="sníž. přenesená",J408,0)</f>
        <v>0</v>
      </c>
      <c r="BI408" s="241">
        <f>IF(N408="nulová",J408,0)</f>
        <v>0</v>
      </c>
      <c r="BJ408" s="18" t="s">
        <v>83</v>
      </c>
      <c r="BK408" s="241">
        <f>ROUND(I408*H408,2)</f>
        <v>0</v>
      </c>
      <c r="BL408" s="18" t="s">
        <v>179</v>
      </c>
      <c r="BM408" s="240" t="s">
        <v>472</v>
      </c>
    </row>
    <row r="409" spans="1:51" s="13" customFormat="1" ht="12">
      <c r="A409" s="13"/>
      <c r="B409" s="242"/>
      <c r="C409" s="243"/>
      <c r="D409" s="244" t="s">
        <v>181</v>
      </c>
      <c r="E409" s="245" t="s">
        <v>1</v>
      </c>
      <c r="F409" s="246" t="s">
        <v>275</v>
      </c>
      <c r="G409" s="243"/>
      <c r="H409" s="245" t="s">
        <v>1</v>
      </c>
      <c r="I409" s="247"/>
      <c r="J409" s="243"/>
      <c r="K409" s="243"/>
      <c r="L409" s="248"/>
      <c r="M409" s="249"/>
      <c r="N409" s="250"/>
      <c r="O409" s="250"/>
      <c r="P409" s="250"/>
      <c r="Q409" s="250"/>
      <c r="R409" s="250"/>
      <c r="S409" s="250"/>
      <c r="T409" s="25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2" t="s">
        <v>181</v>
      </c>
      <c r="AU409" s="252" t="s">
        <v>86</v>
      </c>
      <c r="AV409" s="13" t="s">
        <v>83</v>
      </c>
      <c r="AW409" s="13" t="s">
        <v>32</v>
      </c>
      <c r="AX409" s="13" t="s">
        <v>76</v>
      </c>
      <c r="AY409" s="252" t="s">
        <v>172</v>
      </c>
    </row>
    <row r="410" spans="1:51" s="14" customFormat="1" ht="12">
      <c r="A410" s="14"/>
      <c r="B410" s="253"/>
      <c r="C410" s="254"/>
      <c r="D410" s="244" t="s">
        <v>181</v>
      </c>
      <c r="E410" s="255" t="s">
        <v>1</v>
      </c>
      <c r="F410" s="256" t="s">
        <v>473</v>
      </c>
      <c r="G410" s="254"/>
      <c r="H410" s="257">
        <v>1.576</v>
      </c>
      <c r="I410" s="258"/>
      <c r="J410" s="254"/>
      <c r="K410" s="254"/>
      <c r="L410" s="259"/>
      <c r="M410" s="260"/>
      <c r="N410" s="261"/>
      <c r="O410" s="261"/>
      <c r="P410" s="261"/>
      <c r="Q410" s="261"/>
      <c r="R410" s="261"/>
      <c r="S410" s="261"/>
      <c r="T410" s="262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3" t="s">
        <v>181</v>
      </c>
      <c r="AU410" s="263" t="s">
        <v>86</v>
      </c>
      <c r="AV410" s="14" t="s">
        <v>86</v>
      </c>
      <c r="AW410" s="14" t="s">
        <v>32</v>
      </c>
      <c r="AX410" s="14" t="s">
        <v>76</v>
      </c>
      <c r="AY410" s="263" t="s">
        <v>172</v>
      </c>
    </row>
    <row r="411" spans="1:51" s="13" customFormat="1" ht="12">
      <c r="A411" s="13"/>
      <c r="B411" s="242"/>
      <c r="C411" s="243"/>
      <c r="D411" s="244" t="s">
        <v>181</v>
      </c>
      <c r="E411" s="245" t="s">
        <v>1</v>
      </c>
      <c r="F411" s="246" t="s">
        <v>244</v>
      </c>
      <c r="G411" s="243"/>
      <c r="H411" s="245" t="s">
        <v>1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2" t="s">
        <v>181</v>
      </c>
      <c r="AU411" s="252" t="s">
        <v>86</v>
      </c>
      <c r="AV411" s="13" t="s">
        <v>83</v>
      </c>
      <c r="AW411" s="13" t="s">
        <v>32</v>
      </c>
      <c r="AX411" s="13" t="s">
        <v>76</v>
      </c>
      <c r="AY411" s="252" t="s">
        <v>172</v>
      </c>
    </row>
    <row r="412" spans="1:51" s="14" customFormat="1" ht="12">
      <c r="A412" s="14"/>
      <c r="B412" s="253"/>
      <c r="C412" s="254"/>
      <c r="D412" s="244" t="s">
        <v>181</v>
      </c>
      <c r="E412" s="255" t="s">
        <v>1</v>
      </c>
      <c r="F412" s="256" t="s">
        <v>473</v>
      </c>
      <c r="G412" s="254"/>
      <c r="H412" s="257">
        <v>1.576</v>
      </c>
      <c r="I412" s="258"/>
      <c r="J412" s="254"/>
      <c r="K412" s="254"/>
      <c r="L412" s="259"/>
      <c r="M412" s="260"/>
      <c r="N412" s="261"/>
      <c r="O412" s="261"/>
      <c r="P412" s="261"/>
      <c r="Q412" s="261"/>
      <c r="R412" s="261"/>
      <c r="S412" s="261"/>
      <c r="T412" s="26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3" t="s">
        <v>181</v>
      </c>
      <c r="AU412" s="263" t="s">
        <v>86</v>
      </c>
      <c r="AV412" s="14" t="s">
        <v>86</v>
      </c>
      <c r="AW412" s="14" t="s">
        <v>32</v>
      </c>
      <c r="AX412" s="14" t="s">
        <v>76</v>
      </c>
      <c r="AY412" s="263" t="s">
        <v>172</v>
      </c>
    </row>
    <row r="413" spans="1:51" s="16" customFormat="1" ht="12">
      <c r="A413" s="16"/>
      <c r="B413" s="275"/>
      <c r="C413" s="276"/>
      <c r="D413" s="244" t="s">
        <v>181</v>
      </c>
      <c r="E413" s="277" t="s">
        <v>1</v>
      </c>
      <c r="F413" s="278" t="s">
        <v>188</v>
      </c>
      <c r="G413" s="276"/>
      <c r="H413" s="279">
        <v>3.152</v>
      </c>
      <c r="I413" s="280"/>
      <c r="J413" s="276"/>
      <c r="K413" s="276"/>
      <c r="L413" s="281"/>
      <c r="M413" s="282"/>
      <c r="N413" s="283"/>
      <c r="O413" s="283"/>
      <c r="P413" s="283"/>
      <c r="Q413" s="283"/>
      <c r="R413" s="283"/>
      <c r="S413" s="283"/>
      <c r="T413" s="284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T413" s="285" t="s">
        <v>181</v>
      </c>
      <c r="AU413" s="285" t="s">
        <v>86</v>
      </c>
      <c r="AV413" s="16" t="s">
        <v>179</v>
      </c>
      <c r="AW413" s="16" t="s">
        <v>32</v>
      </c>
      <c r="AX413" s="16" t="s">
        <v>83</v>
      </c>
      <c r="AY413" s="285" t="s">
        <v>172</v>
      </c>
    </row>
    <row r="414" spans="1:65" s="2" customFormat="1" ht="16.5" customHeight="1">
      <c r="A414" s="39"/>
      <c r="B414" s="40"/>
      <c r="C414" s="229" t="s">
        <v>474</v>
      </c>
      <c r="D414" s="229" t="s">
        <v>174</v>
      </c>
      <c r="E414" s="230" t="s">
        <v>475</v>
      </c>
      <c r="F414" s="231" t="s">
        <v>476</v>
      </c>
      <c r="G414" s="232" t="s">
        <v>240</v>
      </c>
      <c r="H414" s="233">
        <v>32.86</v>
      </c>
      <c r="I414" s="234"/>
      <c r="J414" s="235">
        <f>ROUND(I414*H414,2)</f>
        <v>0</v>
      </c>
      <c r="K414" s="231" t="s">
        <v>178</v>
      </c>
      <c r="L414" s="45"/>
      <c r="M414" s="236" t="s">
        <v>1</v>
      </c>
      <c r="N414" s="237" t="s">
        <v>41</v>
      </c>
      <c r="O414" s="92"/>
      <c r="P414" s="238">
        <f>O414*H414</f>
        <v>0</v>
      </c>
      <c r="Q414" s="238">
        <v>0</v>
      </c>
      <c r="R414" s="238">
        <f>Q414*H414</f>
        <v>0</v>
      </c>
      <c r="S414" s="238">
        <v>0.067</v>
      </c>
      <c r="T414" s="239">
        <f>S414*H414</f>
        <v>2.20162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0" t="s">
        <v>179</v>
      </c>
      <c r="AT414" s="240" t="s">
        <v>174</v>
      </c>
      <c r="AU414" s="240" t="s">
        <v>86</v>
      </c>
      <c r="AY414" s="18" t="s">
        <v>172</v>
      </c>
      <c r="BE414" s="241">
        <f>IF(N414="základní",J414,0)</f>
        <v>0</v>
      </c>
      <c r="BF414" s="241">
        <f>IF(N414="snížená",J414,0)</f>
        <v>0</v>
      </c>
      <c r="BG414" s="241">
        <f>IF(N414="zákl. přenesená",J414,0)</f>
        <v>0</v>
      </c>
      <c r="BH414" s="241">
        <f>IF(N414="sníž. přenesená",J414,0)</f>
        <v>0</v>
      </c>
      <c r="BI414" s="241">
        <f>IF(N414="nulová",J414,0)</f>
        <v>0</v>
      </c>
      <c r="BJ414" s="18" t="s">
        <v>83</v>
      </c>
      <c r="BK414" s="241">
        <f>ROUND(I414*H414,2)</f>
        <v>0</v>
      </c>
      <c r="BL414" s="18" t="s">
        <v>179</v>
      </c>
      <c r="BM414" s="240" t="s">
        <v>477</v>
      </c>
    </row>
    <row r="415" spans="1:51" s="13" customFormat="1" ht="12">
      <c r="A415" s="13"/>
      <c r="B415" s="242"/>
      <c r="C415" s="243"/>
      <c r="D415" s="244" t="s">
        <v>181</v>
      </c>
      <c r="E415" s="245" t="s">
        <v>1</v>
      </c>
      <c r="F415" s="246" t="s">
        <v>478</v>
      </c>
      <c r="G415" s="243"/>
      <c r="H415" s="245" t="s">
        <v>1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2" t="s">
        <v>181</v>
      </c>
      <c r="AU415" s="252" t="s">
        <v>86</v>
      </c>
      <c r="AV415" s="13" t="s">
        <v>83</v>
      </c>
      <c r="AW415" s="13" t="s">
        <v>32</v>
      </c>
      <c r="AX415" s="13" t="s">
        <v>76</v>
      </c>
      <c r="AY415" s="252" t="s">
        <v>172</v>
      </c>
    </row>
    <row r="416" spans="1:51" s="14" customFormat="1" ht="12">
      <c r="A416" s="14"/>
      <c r="B416" s="253"/>
      <c r="C416" s="254"/>
      <c r="D416" s="244" t="s">
        <v>181</v>
      </c>
      <c r="E416" s="255" t="s">
        <v>1</v>
      </c>
      <c r="F416" s="256" t="s">
        <v>479</v>
      </c>
      <c r="G416" s="254"/>
      <c r="H416" s="257">
        <v>12.09</v>
      </c>
      <c r="I416" s="258"/>
      <c r="J416" s="254"/>
      <c r="K416" s="254"/>
      <c r="L416" s="259"/>
      <c r="M416" s="260"/>
      <c r="N416" s="261"/>
      <c r="O416" s="261"/>
      <c r="P416" s="261"/>
      <c r="Q416" s="261"/>
      <c r="R416" s="261"/>
      <c r="S416" s="261"/>
      <c r="T416" s="262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3" t="s">
        <v>181</v>
      </c>
      <c r="AU416" s="263" t="s">
        <v>86</v>
      </c>
      <c r="AV416" s="14" t="s">
        <v>86</v>
      </c>
      <c r="AW416" s="14" t="s">
        <v>32</v>
      </c>
      <c r="AX416" s="14" t="s">
        <v>76</v>
      </c>
      <c r="AY416" s="263" t="s">
        <v>172</v>
      </c>
    </row>
    <row r="417" spans="1:51" s="13" customFormat="1" ht="12">
      <c r="A417" s="13"/>
      <c r="B417" s="242"/>
      <c r="C417" s="243"/>
      <c r="D417" s="244" t="s">
        <v>181</v>
      </c>
      <c r="E417" s="245" t="s">
        <v>1</v>
      </c>
      <c r="F417" s="246" t="s">
        <v>480</v>
      </c>
      <c r="G417" s="243"/>
      <c r="H417" s="245" t="s">
        <v>1</v>
      </c>
      <c r="I417" s="247"/>
      <c r="J417" s="243"/>
      <c r="K417" s="243"/>
      <c r="L417" s="248"/>
      <c r="M417" s="249"/>
      <c r="N417" s="250"/>
      <c r="O417" s="250"/>
      <c r="P417" s="250"/>
      <c r="Q417" s="250"/>
      <c r="R417" s="250"/>
      <c r="S417" s="250"/>
      <c r="T417" s="25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2" t="s">
        <v>181</v>
      </c>
      <c r="AU417" s="252" t="s">
        <v>86</v>
      </c>
      <c r="AV417" s="13" t="s">
        <v>83</v>
      </c>
      <c r="AW417" s="13" t="s">
        <v>32</v>
      </c>
      <c r="AX417" s="13" t="s">
        <v>76</v>
      </c>
      <c r="AY417" s="252" t="s">
        <v>172</v>
      </c>
    </row>
    <row r="418" spans="1:51" s="14" customFormat="1" ht="12">
      <c r="A418" s="14"/>
      <c r="B418" s="253"/>
      <c r="C418" s="254"/>
      <c r="D418" s="244" t="s">
        <v>181</v>
      </c>
      <c r="E418" s="255" t="s">
        <v>1</v>
      </c>
      <c r="F418" s="256" t="s">
        <v>479</v>
      </c>
      <c r="G418" s="254"/>
      <c r="H418" s="257">
        <v>12.09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3" t="s">
        <v>181</v>
      </c>
      <c r="AU418" s="263" t="s">
        <v>86</v>
      </c>
      <c r="AV418" s="14" t="s">
        <v>86</v>
      </c>
      <c r="AW418" s="14" t="s">
        <v>32</v>
      </c>
      <c r="AX418" s="14" t="s">
        <v>76</v>
      </c>
      <c r="AY418" s="263" t="s">
        <v>172</v>
      </c>
    </row>
    <row r="419" spans="1:51" s="13" customFormat="1" ht="12">
      <c r="A419" s="13"/>
      <c r="B419" s="242"/>
      <c r="C419" s="243"/>
      <c r="D419" s="244" t="s">
        <v>181</v>
      </c>
      <c r="E419" s="245" t="s">
        <v>1</v>
      </c>
      <c r="F419" s="246" t="s">
        <v>185</v>
      </c>
      <c r="G419" s="243"/>
      <c r="H419" s="245" t="s">
        <v>1</v>
      </c>
      <c r="I419" s="247"/>
      <c r="J419" s="243"/>
      <c r="K419" s="243"/>
      <c r="L419" s="248"/>
      <c r="M419" s="249"/>
      <c r="N419" s="250"/>
      <c r="O419" s="250"/>
      <c r="P419" s="250"/>
      <c r="Q419" s="250"/>
      <c r="R419" s="250"/>
      <c r="S419" s="250"/>
      <c r="T419" s="25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2" t="s">
        <v>181</v>
      </c>
      <c r="AU419" s="252" t="s">
        <v>86</v>
      </c>
      <c r="AV419" s="13" t="s">
        <v>83</v>
      </c>
      <c r="AW419" s="13" t="s">
        <v>32</v>
      </c>
      <c r="AX419" s="13" t="s">
        <v>76</v>
      </c>
      <c r="AY419" s="252" t="s">
        <v>172</v>
      </c>
    </row>
    <row r="420" spans="1:51" s="14" customFormat="1" ht="12">
      <c r="A420" s="14"/>
      <c r="B420" s="253"/>
      <c r="C420" s="254"/>
      <c r="D420" s="244" t="s">
        <v>181</v>
      </c>
      <c r="E420" s="255" t="s">
        <v>1</v>
      </c>
      <c r="F420" s="256" t="s">
        <v>481</v>
      </c>
      <c r="G420" s="254"/>
      <c r="H420" s="257">
        <v>4.34</v>
      </c>
      <c r="I420" s="258"/>
      <c r="J420" s="254"/>
      <c r="K420" s="254"/>
      <c r="L420" s="259"/>
      <c r="M420" s="260"/>
      <c r="N420" s="261"/>
      <c r="O420" s="261"/>
      <c r="P420" s="261"/>
      <c r="Q420" s="261"/>
      <c r="R420" s="261"/>
      <c r="S420" s="261"/>
      <c r="T420" s="262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3" t="s">
        <v>181</v>
      </c>
      <c r="AU420" s="263" t="s">
        <v>86</v>
      </c>
      <c r="AV420" s="14" t="s">
        <v>86</v>
      </c>
      <c r="AW420" s="14" t="s">
        <v>32</v>
      </c>
      <c r="AX420" s="14" t="s">
        <v>76</v>
      </c>
      <c r="AY420" s="263" t="s">
        <v>172</v>
      </c>
    </row>
    <row r="421" spans="1:51" s="13" customFormat="1" ht="12">
      <c r="A421" s="13"/>
      <c r="B421" s="242"/>
      <c r="C421" s="243"/>
      <c r="D421" s="244" t="s">
        <v>181</v>
      </c>
      <c r="E421" s="245" t="s">
        <v>1</v>
      </c>
      <c r="F421" s="246" t="s">
        <v>224</v>
      </c>
      <c r="G421" s="243"/>
      <c r="H421" s="245" t="s">
        <v>1</v>
      </c>
      <c r="I421" s="247"/>
      <c r="J421" s="243"/>
      <c r="K421" s="243"/>
      <c r="L421" s="248"/>
      <c r="M421" s="249"/>
      <c r="N421" s="250"/>
      <c r="O421" s="250"/>
      <c r="P421" s="250"/>
      <c r="Q421" s="250"/>
      <c r="R421" s="250"/>
      <c r="S421" s="250"/>
      <c r="T421" s="25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2" t="s">
        <v>181</v>
      </c>
      <c r="AU421" s="252" t="s">
        <v>86</v>
      </c>
      <c r="AV421" s="13" t="s">
        <v>83</v>
      </c>
      <c r="AW421" s="13" t="s">
        <v>32</v>
      </c>
      <c r="AX421" s="13" t="s">
        <v>76</v>
      </c>
      <c r="AY421" s="252" t="s">
        <v>172</v>
      </c>
    </row>
    <row r="422" spans="1:51" s="14" customFormat="1" ht="12">
      <c r="A422" s="14"/>
      <c r="B422" s="253"/>
      <c r="C422" s="254"/>
      <c r="D422" s="244" t="s">
        <v>181</v>
      </c>
      <c r="E422" s="255" t="s">
        <v>1</v>
      </c>
      <c r="F422" s="256" t="s">
        <v>481</v>
      </c>
      <c r="G422" s="254"/>
      <c r="H422" s="257">
        <v>4.34</v>
      </c>
      <c r="I422" s="258"/>
      <c r="J422" s="254"/>
      <c r="K422" s="254"/>
      <c r="L422" s="259"/>
      <c r="M422" s="260"/>
      <c r="N422" s="261"/>
      <c r="O422" s="261"/>
      <c r="P422" s="261"/>
      <c r="Q422" s="261"/>
      <c r="R422" s="261"/>
      <c r="S422" s="261"/>
      <c r="T422" s="26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3" t="s">
        <v>181</v>
      </c>
      <c r="AU422" s="263" t="s">
        <v>86</v>
      </c>
      <c r="AV422" s="14" t="s">
        <v>86</v>
      </c>
      <c r="AW422" s="14" t="s">
        <v>32</v>
      </c>
      <c r="AX422" s="14" t="s">
        <v>76</v>
      </c>
      <c r="AY422" s="263" t="s">
        <v>172</v>
      </c>
    </row>
    <row r="423" spans="1:51" s="16" customFormat="1" ht="12">
      <c r="A423" s="16"/>
      <c r="B423" s="275"/>
      <c r="C423" s="276"/>
      <c r="D423" s="244" t="s">
        <v>181</v>
      </c>
      <c r="E423" s="277" t="s">
        <v>1</v>
      </c>
      <c r="F423" s="278" t="s">
        <v>188</v>
      </c>
      <c r="G423" s="276"/>
      <c r="H423" s="279">
        <v>32.86</v>
      </c>
      <c r="I423" s="280"/>
      <c r="J423" s="276"/>
      <c r="K423" s="276"/>
      <c r="L423" s="281"/>
      <c r="M423" s="282"/>
      <c r="N423" s="283"/>
      <c r="O423" s="283"/>
      <c r="P423" s="283"/>
      <c r="Q423" s="283"/>
      <c r="R423" s="283"/>
      <c r="S423" s="283"/>
      <c r="T423" s="284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T423" s="285" t="s">
        <v>181</v>
      </c>
      <c r="AU423" s="285" t="s">
        <v>86</v>
      </c>
      <c r="AV423" s="16" t="s">
        <v>179</v>
      </c>
      <c r="AW423" s="16" t="s">
        <v>32</v>
      </c>
      <c r="AX423" s="16" t="s">
        <v>83</v>
      </c>
      <c r="AY423" s="285" t="s">
        <v>172</v>
      </c>
    </row>
    <row r="424" spans="1:65" s="2" customFormat="1" ht="16.5" customHeight="1">
      <c r="A424" s="39"/>
      <c r="B424" s="40"/>
      <c r="C424" s="229" t="s">
        <v>482</v>
      </c>
      <c r="D424" s="229" t="s">
        <v>174</v>
      </c>
      <c r="E424" s="230" t="s">
        <v>483</v>
      </c>
      <c r="F424" s="231" t="s">
        <v>484</v>
      </c>
      <c r="G424" s="232" t="s">
        <v>240</v>
      </c>
      <c r="H424" s="233">
        <v>13.44</v>
      </c>
      <c r="I424" s="234"/>
      <c r="J424" s="235">
        <f>ROUND(I424*H424,2)</f>
        <v>0</v>
      </c>
      <c r="K424" s="231" t="s">
        <v>1</v>
      </c>
      <c r="L424" s="45"/>
      <c r="M424" s="236" t="s">
        <v>1</v>
      </c>
      <c r="N424" s="237" t="s">
        <v>41</v>
      </c>
      <c r="O424" s="92"/>
      <c r="P424" s="238">
        <f>O424*H424</f>
        <v>0</v>
      </c>
      <c r="Q424" s="238">
        <v>0</v>
      </c>
      <c r="R424" s="238">
        <f>Q424*H424</f>
        <v>0</v>
      </c>
      <c r="S424" s="238">
        <v>0.075</v>
      </c>
      <c r="T424" s="239">
        <f>S424*H424</f>
        <v>1.008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40" t="s">
        <v>284</v>
      </c>
      <c r="AT424" s="240" t="s">
        <v>174</v>
      </c>
      <c r="AU424" s="240" t="s">
        <v>86</v>
      </c>
      <c r="AY424" s="18" t="s">
        <v>172</v>
      </c>
      <c r="BE424" s="241">
        <f>IF(N424="základní",J424,0)</f>
        <v>0</v>
      </c>
      <c r="BF424" s="241">
        <f>IF(N424="snížená",J424,0)</f>
        <v>0</v>
      </c>
      <c r="BG424" s="241">
        <f>IF(N424="zákl. přenesená",J424,0)</f>
        <v>0</v>
      </c>
      <c r="BH424" s="241">
        <f>IF(N424="sníž. přenesená",J424,0)</f>
        <v>0</v>
      </c>
      <c r="BI424" s="241">
        <f>IF(N424="nulová",J424,0)</f>
        <v>0</v>
      </c>
      <c r="BJ424" s="18" t="s">
        <v>83</v>
      </c>
      <c r="BK424" s="241">
        <f>ROUND(I424*H424,2)</f>
        <v>0</v>
      </c>
      <c r="BL424" s="18" t="s">
        <v>284</v>
      </c>
      <c r="BM424" s="240" t="s">
        <v>485</v>
      </c>
    </row>
    <row r="425" spans="1:51" s="14" customFormat="1" ht="12">
      <c r="A425" s="14"/>
      <c r="B425" s="253"/>
      <c r="C425" s="254"/>
      <c r="D425" s="244" t="s">
        <v>181</v>
      </c>
      <c r="E425" s="255" t="s">
        <v>1</v>
      </c>
      <c r="F425" s="256" t="s">
        <v>486</v>
      </c>
      <c r="G425" s="254"/>
      <c r="H425" s="257">
        <v>14.91</v>
      </c>
      <c r="I425" s="258"/>
      <c r="J425" s="254"/>
      <c r="K425" s="254"/>
      <c r="L425" s="259"/>
      <c r="M425" s="260"/>
      <c r="N425" s="261"/>
      <c r="O425" s="261"/>
      <c r="P425" s="261"/>
      <c r="Q425" s="261"/>
      <c r="R425" s="261"/>
      <c r="S425" s="261"/>
      <c r="T425" s="262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3" t="s">
        <v>181</v>
      </c>
      <c r="AU425" s="263" t="s">
        <v>86</v>
      </c>
      <c r="AV425" s="14" t="s">
        <v>86</v>
      </c>
      <c r="AW425" s="14" t="s">
        <v>32</v>
      </c>
      <c r="AX425" s="14" t="s">
        <v>76</v>
      </c>
      <c r="AY425" s="263" t="s">
        <v>172</v>
      </c>
    </row>
    <row r="426" spans="1:51" s="14" customFormat="1" ht="12">
      <c r="A426" s="14"/>
      <c r="B426" s="253"/>
      <c r="C426" s="254"/>
      <c r="D426" s="244" t="s">
        <v>181</v>
      </c>
      <c r="E426" s="255" t="s">
        <v>1</v>
      </c>
      <c r="F426" s="256" t="s">
        <v>487</v>
      </c>
      <c r="G426" s="254"/>
      <c r="H426" s="257">
        <v>-1.47</v>
      </c>
      <c r="I426" s="258"/>
      <c r="J426" s="254"/>
      <c r="K426" s="254"/>
      <c r="L426" s="259"/>
      <c r="M426" s="260"/>
      <c r="N426" s="261"/>
      <c r="O426" s="261"/>
      <c r="P426" s="261"/>
      <c r="Q426" s="261"/>
      <c r="R426" s="261"/>
      <c r="S426" s="261"/>
      <c r="T426" s="26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3" t="s">
        <v>181</v>
      </c>
      <c r="AU426" s="263" t="s">
        <v>86</v>
      </c>
      <c r="AV426" s="14" t="s">
        <v>86</v>
      </c>
      <c r="AW426" s="14" t="s">
        <v>32</v>
      </c>
      <c r="AX426" s="14" t="s">
        <v>76</v>
      </c>
      <c r="AY426" s="263" t="s">
        <v>172</v>
      </c>
    </row>
    <row r="427" spans="1:51" s="16" customFormat="1" ht="12">
      <c r="A427" s="16"/>
      <c r="B427" s="275"/>
      <c r="C427" s="276"/>
      <c r="D427" s="244" t="s">
        <v>181</v>
      </c>
      <c r="E427" s="277" t="s">
        <v>1</v>
      </c>
      <c r="F427" s="278" t="s">
        <v>188</v>
      </c>
      <c r="G427" s="276"/>
      <c r="H427" s="279">
        <v>13.44</v>
      </c>
      <c r="I427" s="280"/>
      <c r="J427" s="276"/>
      <c r="K427" s="276"/>
      <c r="L427" s="281"/>
      <c r="M427" s="282"/>
      <c r="N427" s="283"/>
      <c r="O427" s="283"/>
      <c r="P427" s="283"/>
      <c r="Q427" s="283"/>
      <c r="R427" s="283"/>
      <c r="S427" s="283"/>
      <c r="T427" s="284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T427" s="285" t="s">
        <v>181</v>
      </c>
      <c r="AU427" s="285" t="s">
        <v>86</v>
      </c>
      <c r="AV427" s="16" t="s">
        <v>179</v>
      </c>
      <c r="AW427" s="16" t="s">
        <v>32</v>
      </c>
      <c r="AX427" s="16" t="s">
        <v>83</v>
      </c>
      <c r="AY427" s="285" t="s">
        <v>172</v>
      </c>
    </row>
    <row r="428" spans="1:65" s="2" customFormat="1" ht="21.75" customHeight="1">
      <c r="A428" s="39"/>
      <c r="B428" s="40"/>
      <c r="C428" s="229" t="s">
        <v>488</v>
      </c>
      <c r="D428" s="229" t="s">
        <v>174</v>
      </c>
      <c r="E428" s="230" t="s">
        <v>489</v>
      </c>
      <c r="F428" s="231" t="s">
        <v>490</v>
      </c>
      <c r="G428" s="232" t="s">
        <v>491</v>
      </c>
      <c r="H428" s="233">
        <v>1</v>
      </c>
      <c r="I428" s="234"/>
      <c r="J428" s="235">
        <f>ROUND(I428*H428,2)</f>
        <v>0</v>
      </c>
      <c r="K428" s="231" t="s">
        <v>1</v>
      </c>
      <c r="L428" s="45"/>
      <c r="M428" s="236" t="s">
        <v>1</v>
      </c>
      <c r="N428" s="237" t="s">
        <v>41</v>
      </c>
      <c r="O428" s="92"/>
      <c r="P428" s="238">
        <f>O428*H428</f>
        <v>0</v>
      </c>
      <c r="Q428" s="238">
        <v>0</v>
      </c>
      <c r="R428" s="238">
        <f>Q428*H428</f>
        <v>0</v>
      </c>
      <c r="S428" s="238">
        <v>0.045</v>
      </c>
      <c r="T428" s="239">
        <f>S428*H428</f>
        <v>0.045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40" t="s">
        <v>284</v>
      </c>
      <c r="AT428" s="240" t="s">
        <v>174</v>
      </c>
      <c r="AU428" s="240" t="s">
        <v>86</v>
      </c>
      <c r="AY428" s="18" t="s">
        <v>172</v>
      </c>
      <c r="BE428" s="241">
        <f>IF(N428="základní",J428,0)</f>
        <v>0</v>
      </c>
      <c r="BF428" s="241">
        <f>IF(N428="snížená",J428,0)</f>
        <v>0</v>
      </c>
      <c r="BG428" s="241">
        <f>IF(N428="zákl. přenesená",J428,0)</f>
        <v>0</v>
      </c>
      <c r="BH428" s="241">
        <f>IF(N428="sníž. přenesená",J428,0)</f>
        <v>0</v>
      </c>
      <c r="BI428" s="241">
        <f>IF(N428="nulová",J428,0)</f>
        <v>0</v>
      </c>
      <c r="BJ428" s="18" t="s">
        <v>83</v>
      </c>
      <c r="BK428" s="241">
        <f>ROUND(I428*H428,2)</f>
        <v>0</v>
      </c>
      <c r="BL428" s="18" t="s">
        <v>284</v>
      </c>
      <c r="BM428" s="240" t="s">
        <v>492</v>
      </c>
    </row>
    <row r="429" spans="1:65" s="2" customFormat="1" ht="16.5" customHeight="1">
      <c r="A429" s="39"/>
      <c r="B429" s="40"/>
      <c r="C429" s="229" t="s">
        <v>493</v>
      </c>
      <c r="D429" s="229" t="s">
        <v>174</v>
      </c>
      <c r="E429" s="230" t="s">
        <v>494</v>
      </c>
      <c r="F429" s="231" t="s">
        <v>495</v>
      </c>
      <c r="G429" s="232" t="s">
        <v>240</v>
      </c>
      <c r="H429" s="233">
        <v>183.64</v>
      </c>
      <c r="I429" s="234"/>
      <c r="J429" s="235">
        <f>ROUND(I429*H429,2)</f>
        <v>0</v>
      </c>
      <c r="K429" s="231" t="s">
        <v>178</v>
      </c>
      <c r="L429" s="45"/>
      <c r="M429" s="236" t="s">
        <v>1</v>
      </c>
      <c r="N429" s="237" t="s">
        <v>41</v>
      </c>
      <c r="O429" s="92"/>
      <c r="P429" s="238">
        <f>O429*H429</f>
        <v>0</v>
      </c>
      <c r="Q429" s="238">
        <v>0</v>
      </c>
      <c r="R429" s="238">
        <f>Q429*H429</f>
        <v>0</v>
      </c>
      <c r="S429" s="238">
        <v>0.05</v>
      </c>
      <c r="T429" s="239">
        <f>S429*H429</f>
        <v>9.182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0" t="s">
        <v>179</v>
      </c>
      <c r="AT429" s="240" t="s">
        <v>174</v>
      </c>
      <c r="AU429" s="240" t="s">
        <v>86</v>
      </c>
      <c r="AY429" s="18" t="s">
        <v>172</v>
      </c>
      <c r="BE429" s="241">
        <f>IF(N429="základní",J429,0)</f>
        <v>0</v>
      </c>
      <c r="BF429" s="241">
        <f>IF(N429="snížená",J429,0)</f>
        <v>0</v>
      </c>
      <c r="BG429" s="241">
        <f>IF(N429="zákl. přenesená",J429,0)</f>
        <v>0</v>
      </c>
      <c r="BH429" s="241">
        <f>IF(N429="sníž. přenesená",J429,0)</f>
        <v>0</v>
      </c>
      <c r="BI429" s="241">
        <f>IF(N429="nulová",J429,0)</f>
        <v>0</v>
      </c>
      <c r="BJ429" s="18" t="s">
        <v>83</v>
      </c>
      <c r="BK429" s="241">
        <f>ROUND(I429*H429,2)</f>
        <v>0</v>
      </c>
      <c r="BL429" s="18" t="s">
        <v>179</v>
      </c>
      <c r="BM429" s="240" t="s">
        <v>496</v>
      </c>
    </row>
    <row r="430" spans="1:51" s="13" customFormat="1" ht="12">
      <c r="A430" s="13"/>
      <c r="B430" s="242"/>
      <c r="C430" s="243"/>
      <c r="D430" s="244" t="s">
        <v>181</v>
      </c>
      <c r="E430" s="245" t="s">
        <v>1</v>
      </c>
      <c r="F430" s="246" t="s">
        <v>497</v>
      </c>
      <c r="G430" s="243"/>
      <c r="H430" s="245" t="s">
        <v>1</v>
      </c>
      <c r="I430" s="247"/>
      <c r="J430" s="243"/>
      <c r="K430" s="243"/>
      <c r="L430" s="248"/>
      <c r="M430" s="249"/>
      <c r="N430" s="250"/>
      <c r="O430" s="250"/>
      <c r="P430" s="250"/>
      <c r="Q430" s="250"/>
      <c r="R430" s="250"/>
      <c r="S430" s="250"/>
      <c r="T430" s="25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2" t="s">
        <v>181</v>
      </c>
      <c r="AU430" s="252" t="s">
        <v>86</v>
      </c>
      <c r="AV430" s="13" t="s">
        <v>83</v>
      </c>
      <c r="AW430" s="13" t="s">
        <v>32</v>
      </c>
      <c r="AX430" s="13" t="s">
        <v>76</v>
      </c>
      <c r="AY430" s="252" t="s">
        <v>172</v>
      </c>
    </row>
    <row r="431" spans="1:51" s="13" customFormat="1" ht="12">
      <c r="A431" s="13"/>
      <c r="B431" s="242"/>
      <c r="C431" s="243"/>
      <c r="D431" s="244" t="s">
        <v>181</v>
      </c>
      <c r="E431" s="245" t="s">
        <v>1</v>
      </c>
      <c r="F431" s="246" t="s">
        <v>273</v>
      </c>
      <c r="G431" s="243"/>
      <c r="H431" s="245" t="s">
        <v>1</v>
      </c>
      <c r="I431" s="247"/>
      <c r="J431" s="243"/>
      <c r="K431" s="243"/>
      <c r="L431" s="248"/>
      <c r="M431" s="249"/>
      <c r="N431" s="250"/>
      <c r="O431" s="250"/>
      <c r="P431" s="250"/>
      <c r="Q431" s="250"/>
      <c r="R431" s="250"/>
      <c r="S431" s="250"/>
      <c r="T431" s="25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2" t="s">
        <v>181</v>
      </c>
      <c r="AU431" s="252" t="s">
        <v>86</v>
      </c>
      <c r="AV431" s="13" t="s">
        <v>83</v>
      </c>
      <c r="AW431" s="13" t="s">
        <v>32</v>
      </c>
      <c r="AX431" s="13" t="s">
        <v>76</v>
      </c>
      <c r="AY431" s="252" t="s">
        <v>172</v>
      </c>
    </row>
    <row r="432" spans="1:51" s="14" customFormat="1" ht="12">
      <c r="A432" s="14"/>
      <c r="B432" s="253"/>
      <c r="C432" s="254"/>
      <c r="D432" s="244" t="s">
        <v>181</v>
      </c>
      <c r="E432" s="255" t="s">
        <v>1</v>
      </c>
      <c r="F432" s="256" t="s">
        <v>498</v>
      </c>
      <c r="G432" s="254"/>
      <c r="H432" s="257">
        <v>170</v>
      </c>
      <c r="I432" s="258"/>
      <c r="J432" s="254"/>
      <c r="K432" s="254"/>
      <c r="L432" s="259"/>
      <c r="M432" s="260"/>
      <c r="N432" s="261"/>
      <c r="O432" s="261"/>
      <c r="P432" s="261"/>
      <c r="Q432" s="261"/>
      <c r="R432" s="261"/>
      <c r="S432" s="261"/>
      <c r="T432" s="262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63" t="s">
        <v>181</v>
      </c>
      <c r="AU432" s="263" t="s">
        <v>86</v>
      </c>
      <c r="AV432" s="14" t="s">
        <v>86</v>
      </c>
      <c r="AW432" s="14" t="s">
        <v>32</v>
      </c>
      <c r="AX432" s="14" t="s">
        <v>76</v>
      </c>
      <c r="AY432" s="263" t="s">
        <v>172</v>
      </c>
    </row>
    <row r="433" spans="1:51" s="13" customFormat="1" ht="12">
      <c r="A433" s="13"/>
      <c r="B433" s="242"/>
      <c r="C433" s="243"/>
      <c r="D433" s="244" t="s">
        <v>181</v>
      </c>
      <c r="E433" s="245" t="s">
        <v>1</v>
      </c>
      <c r="F433" s="246" t="s">
        <v>499</v>
      </c>
      <c r="G433" s="243"/>
      <c r="H433" s="245" t="s">
        <v>1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2" t="s">
        <v>181</v>
      </c>
      <c r="AU433" s="252" t="s">
        <v>86</v>
      </c>
      <c r="AV433" s="13" t="s">
        <v>83</v>
      </c>
      <c r="AW433" s="13" t="s">
        <v>32</v>
      </c>
      <c r="AX433" s="13" t="s">
        <v>76</v>
      </c>
      <c r="AY433" s="252" t="s">
        <v>172</v>
      </c>
    </row>
    <row r="434" spans="1:51" s="14" customFormat="1" ht="12">
      <c r="A434" s="14"/>
      <c r="B434" s="253"/>
      <c r="C434" s="254"/>
      <c r="D434" s="244" t="s">
        <v>181</v>
      </c>
      <c r="E434" s="255" t="s">
        <v>1</v>
      </c>
      <c r="F434" s="256" t="s">
        <v>500</v>
      </c>
      <c r="G434" s="254"/>
      <c r="H434" s="257">
        <v>13.64</v>
      </c>
      <c r="I434" s="258"/>
      <c r="J434" s="254"/>
      <c r="K434" s="254"/>
      <c r="L434" s="259"/>
      <c r="M434" s="260"/>
      <c r="N434" s="261"/>
      <c r="O434" s="261"/>
      <c r="P434" s="261"/>
      <c r="Q434" s="261"/>
      <c r="R434" s="261"/>
      <c r="S434" s="261"/>
      <c r="T434" s="26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3" t="s">
        <v>181</v>
      </c>
      <c r="AU434" s="263" t="s">
        <v>86</v>
      </c>
      <c r="AV434" s="14" t="s">
        <v>86</v>
      </c>
      <c r="AW434" s="14" t="s">
        <v>32</v>
      </c>
      <c r="AX434" s="14" t="s">
        <v>76</v>
      </c>
      <c r="AY434" s="263" t="s">
        <v>172</v>
      </c>
    </row>
    <row r="435" spans="1:51" s="16" customFormat="1" ht="12">
      <c r="A435" s="16"/>
      <c r="B435" s="275"/>
      <c r="C435" s="276"/>
      <c r="D435" s="244" t="s">
        <v>181</v>
      </c>
      <c r="E435" s="277" t="s">
        <v>1</v>
      </c>
      <c r="F435" s="278" t="s">
        <v>188</v>
      </c>
      <c r="G435" s="276"/>
      <c r="H435" s="279">
        <v>183.64</v>
      </c>
      <c r="I435" s="280"/>
      <c r="J435" s="276"/>
      <c r="K435" s="276"/>
      <c r="L435" s="281"/>
      <c r="M435" s="282"/>
      <c r="N435" s="283"/>
      <c r="O435" s="283"/>
      <c r="P435" s="283"/>
      <c r="Q435" s="283"/>
      <c r="R435" s="283"/>
      <c r="S435" s="283"/>
      <c r="T435" s="284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T435" s="285" t="s">
        <v>181</v>
      </c>
      <c r="AU435" s="285" t="s">
        <v>86</v>
      </c>
      <c r="AV435" s="16" t="s">
        <v>179</v>
      </c>
      <c r="AW435" s="16" t="s">
        <v>32</v>
      </c>
      <c r="AX435" s="16" t="s">
        <v>83</v>
      </c>
      <c r="AY435" s="285" t="s">
        <v>172</v>
      </c>
    </row>
    <row r="436" spans="1:65" s="2" customFormat="1" ht="16.5" customHeight="1">
      <c r="A436" s="39"/>
      <c r="B436" s="40"/>
      <c r="C436" s="229" t="s">
        <v>501</v>
      </c>
      <c r="D436" s="229" t="s">
        <v>174</v>
      </c>
      <c r="E436" s="230" t="s">
        <v>502</v>
      </c>
      <c r="F436" s="231" t="s">
        <v>503</v>
      </c>
      <c r="G436" s="232" t="s">
        <v>240</v>
      </c>
      <c r="H436" s="233">
        <v>75.8</v>
      </c>
      <c r="I436" s="234"/>
      <c r="J436" s="235">
        <f>ROUND(I436*H436,2)</f>
        <v>0</v>
      </c>
      <c r="K436" s="231" t="s">
        <v>178</v>
      </c>
      <c r="L436" s="45"/>
      <c r="M436" s="236" t="s">
        <v>1</v>
      </c>
      <c r="N436" s="237" t="s">
        <v>41</v>
      </c>
      <c r="O436" s="92"/>
      <c r="P436" s="238">
        <f>O436*H436</f>
        <v>0</v>
      </c>
      <c r="Q436" s="238">
        <v>0</v>
      </c>
      <c r="R436" s="238">
        <f>Q436*H436</f>
        <v>0</v>
      </c>
      <c r="S436" s="238">
        <v>0.046</v>
      </c>
      <c r="T436" s="239">
        <f>S436*H436</f>
        <v>3.4867999999999997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40" t="s">
        <v>179</v>
      </c>
      <c r="AT436" s="240" t="s">
        <v>174</v>
      </c>
      <c r="AU436" s="240" t="s">
        <v>86</v>
      </c>
      <c r="AY436" s="18" t="s">
        <v>172</v>
      </c>
      <c r="BE436" s="241">
        <f>IF(N436="základní",J436,0)</f>
        <v>0</v>
      </c>
      <c r="BF436" s="241">
        <f>IF(N436="snížená",J436,0)</f>
        <v>0</v>
      </c>
      <c r="BG436" s="241">
        <f>IF(N436="zákl. přenesená",J436,0)</f>
        <v>0</v>
      </c>
      <c r="BH436" s="241">
        <f>IF(N436="sníž. přenesená",J436,0)</f>
        <v>0</v>
      </c>
      <c r="BI436" s="241">
        <f>IF(N436="nulová",J436,0)</f>
        <v>0</v>
      </c>
      <c r="BJ436" s="18" t="s">
        <v>83</v>
      </c>
      <c r="BK436" s="241">
        <f>ROUND(I436*H436,2)</f>
        <v>0</v>
      </c>
      <c r="BL436" s="18" t="s">
        <v>179</v>
      </c>
      <c r="BM436" s="240" t="s">
        <v>504</v>
      </c>
    </row>
    <row r="437" spans="1:51" s="13" customFormat="1" ht="12">
      <c r="A437" s="13"/>
      <c r="B437" s="242"/>
      <c r="C437" s="243"/>
      <c r="D437" s="244" t="s">
        <v>181</v>
      </c>
      <c r="E437" s="245" t="s">
        <v>1</v>
      </c>
      <c r="F437" s="246" t="s">
        <v>505</v>
      </c>
      <c r="G437" s="243"/>
      <c r="H437" s="245" t="s">
        <v>1</v>
      </c>
      <c r="I437" s="247"/>
      <c r="J437" s="243"/>
      <c r="K437" s="243"/>
      <c r="L437" s="248"/>
      <c r="M437" s="249"/>
      <c r="N437" s="250"/>
      <c r="O437" s="250"/>
      <c r="P437" s="250"/>
      <c r="Q437" s="250"/>
      <c r="R437" s="250"/>
      <c r="S437" s="250"/>
      <c r="T437" s="25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2" t="s">
        <v>181</v>
      </c>
      <c r="AU437" s="252" t="s">
        <v>86</v>
      </c>
      <c r="AV437" s="13" t="s">
        <v>83</v>
      </c>
      <c r="AW437" s="13" t="s">
        <v>32</v>
      </c>
      <c r="AX437" s="13" t="s">
        <v>76</v>
      </c>
      <c r="AY437" s="252" t="s">
        <v>172</v>
      </c>
    </row>
    <row r="438" spans="1:51" s="14" customFormat="1" ht="12">
      <c r="A438" s="14"/>
      <c r="B438" s="253"/>
      <c r="C438" s="254"/>
      <c r="D438" s="244" t="s">
        <v>181</v>
      </c>
      <c r="E438" s="255" t="s">
        <v>1</v>
      </c>
      <c r="F438" s="256" t="s">
        <v>506</v>
      </c>
      <c r="G438" s="254"/>
      <c r="H438" s="257">
        <v>37.9</v>
      </c>
      <c r="I438" s="258"/>
      <c r="J438" s="254"/>
      <c r="K438" s="254"/>
      <c r="L438" s="259"/>
      <c r="M438" s="260"/>
      <c r="N438" s="261"/>
      <c r="O438" s="261"/>
      <c r="P438" s="261"/>
      <c r="Q438" s="261"/>
      <c r="R438" s="261"/>
      <c r="S438" s="261"/>
      <c r="T438" s="26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63" t="s">
        <v>181</v>
      </c>
      <c r="AU438" s="263" t="s">
        <v>86</v>
      </c>
      <c r="AV438" s="14" t="s">
        <v>86</v>
      </c>
      <c r="AW438" s="14" t="s">
        <v>32</v>
      </c>
      <c r="AX438" s="14" t="s">
        <v>76</v>
      </c>
      <c r="AY438" s="263" t="s">
        <v>172</v>
      </c>
    </row>
    <row r="439" spans="1:51" s="13" customFormat="1" ht="12">
      <c r="A439" s="13"/>
      <c r="B439" s="242"/>
      <c r="C439" s="243"/>
      <c r="D439" s="244" t="s">
        <v>181</v>
      </c>
      <c r="E439" s="245" t="s">
        <v>1</v>
      </c>
      <c r="F439" s="246" t="s">
        <v>507</v>
      </c>
      <c r="G439" s="243"/>
      <c r="H439" s="245" t="s">
        <v>1</v>
      </c>
      <c r="I439" s="247"/>
      <c r="J439" s="243"/>
      <c r="K439" s="243"/>
      <c r="L439" s="248"/>
      <c r="M439" s="249"/>
      <c r="N439" s="250"/>
      <c r="O439" s="250"/>
      <c r="P439" s="250"/>
      <c r="Q439" s="250"/>
      <c r="R439" s="250"/>
      <c r="S439" s="250"/>
      <c r="T439" s="25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2" t="s">
        <v>181</v>
      </c>
      <c r="AU439" s="252" t="s">
        <v>86</v>
      </c>
      <c r="AV439" s="13" t="s">
        <v>83</v>
      </c>
      <c r="AW439" s="13" t="s">
        <v>32</v>
      </c>
      <c r="AX439" s="13" t="s">
        <v>76</v>
      </c>
      <c r="AY439" s="252" t="s">
        <v>172</v>
      </c>
    </row>
    <row r="440" spans="1:51" s="14" customFormat="1" ht="12">
      <c r="A440" s="14"/>
      <c r="B440" s="253"/>
      <c r="C440" s="254"/>
      <c r="D440" s="244" t="s">
        <v>181</v>
      </c>
      <c r="E440" s="255" t="s">
        <v>1</v>
      </c>
      <c r="F440" s="256" t="s">
        <v>506</v>
      </c>
      <c r="G440" s="254"/>
      <c r="H440" s="257">
        <v>37.9</v>
      </c>
      <c r="I440" s="258"/>
      <c r="J440" s="254"/>
      <c r="K440" s="254"/>
      <c r="L440" s="259"/>
      <c r="M440" s="260"/>
      <c r="N440" s="261"/>
      <c r="O440" s="261"/>
      <c r="P440" s="261"/>
      <c r="Q440" s="261"/>
      <c r="R440" s="261"/>
      <c r="S440" s="261"/>
      <c r="T440" s="262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63" t="s">
        <v>181</v>
      </c>
      <c r="AU440" s="263" t="s">
        <v>86</v>
      </c>
      <c r="AV440" s="14" t="s">
        <v>86</v>
      </c>
      <c r="AW440" s="14" t="s">
        <v>32</v>
      </c>
      <c r="AX440" s="14" t="s">
        <v>76</v>
      </c>
      <c r="AY440" s="263" t="s">
        <v>172</v>
      </c>
    </row>
    <row r="441" spans="1:51" s="16" customFormat="1" ht="12">
      <c r="A441" s="16"/>
      <c r="B441" s="275"/>
      <c r="C441" s="276"/>
      <c r="D441" s="244" t="s">
        <v>181</v>
      </c>
      <c r="E441" s="277" t="s">
        <v>1</v>
      </c>
      <c r="F441" s="278" t="s">
        <v>188</v>
      </c>
      <c r="G441" s="276"/>
      <c r="H441" s="279">
        <v>75.8</v>
      </c>
      <c r="I441" s="280"/>
      <c r="J441" s="276"/>
      <c r="K441" s="276"/>
      <c r="L441" s="281"/>
      <c r="M441" s="282"/>
      <c r="N441" s="283"/>
      <c r="O441" s="283"/>
      <c r="P441" s="283"/>
      <c r="Q441" s="283"/>
      <c r="R441" s="283"/>
      <c r="S441" s="283"/>
      <c r="T441" s="284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T441" s="285" t="s">
        <v>181</v>
      </c>
      <c r="AU441" s="285" t="s">
        <v>86</v>
      </c>
      <c r="AV441" s="16" t="s">
        <v>179</v>
      </c>
      <c r="AW441" s="16" t="s">
        <v>32</v>
      </c>
      <c r="AX441" s="16" t="s">
        <v>83</v>
      </c>
      <c r="AY441" s="285" t="s">
        <v>172</v>
      </c>
    </row>
    <row r="442" spans="1:65" s="2" customFormat="1" ht="21.75" customHeight="1">
      <c r="A442" s="39"/>
      <c r="B442" s="40"/>
      <c r="C442" s="229" t="s">
        <v>508</v>
      </c>
      <c r="D442" s="229" t="s">
        <v>174</v>
      </c>
      <c r="E442" s="230" t="s">
        <v>509</v>
      </c>
      <c r="F442" s="231" t="s">
        <v>510</v>
      </c>
      <c r="G442" s="232" t="s">
        <v>240</v>
      </c>
      <c r="H442" s="233">
        <v>26.68</v>
      </c>
      <c r="I442" s="234"/>
      <c r="J442" s="235">
        <f>ROUND(I442*H442,2)</f>
        <v>0</v>
      </c>
      <c r="K442" s="231" t="s">
        <v>178</v>
      </c>
      <c r="L442" s="45"/>
      <c r="M442" s="236" t="s">
        <v>1</v>
      </c>
      <c r="N442" s="237" t="s">
        <v>41</v>
      </c>
      <c r="O442" s="92"/>
      <c r="P442" s="238">
        <f>O442*H442</f>
        <v>0</v>
      </c>
      <c r="Q442" s="238">
        <v>0</v>
      </c>
      <c r="R442" s="238">
        <f>Q442*H442</f>
        <v>0</v>
      </c>
      <c r="S442" s="238">
        <v>0.059</v>
      </c>
      <c r="T442" s="239">
        <f>S442*H442</f>
        <v>1.57412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40" t="s">
        <v>179</v>
      </c>
      <c r="AT442" s="240" t="s">
        <v>174</v>
      </c>
      <c r="AU442" s="240" t="s">
        <v>86</v>
      </c>
      <c r="AY442" s="18" t="s">
        <v>172</v>
      </c>
      <c r="BE442" s="241">
        <f>IF(N442="základní",J442,0)</f>
        <v>0</v>
      </c>
      <c r="BF442" s="241">
        <f>IF(N442="snížená",J442,0)</f>
        <v>0</v>
      </c>
      <c r="BG442" s="241">
        <f>IF(N442="zákl. přenesená",J442,0)</f>
        <v>0</v>
      </c>
      <c r="BH442" s="241">
        <f>IF(N442="sníž. přenesená",J442,0)</f>
        <v>0</v>
      </c>
      <c r="BI442" s="241">
        <f>IF(N442="nulová",J442,0)</f>
        <v>0</v>
      </c>
      <c r="BJ442" s="18" t="s">
        <v>83</v>
      </c>
      <c r="BK442" s="241">
        <f>ROUND(I442*H442,2)</f>
        <v>0</v>
      </c>
      <c r="BL442" s="18" t="s">
        <v>179</v>
      </c>
      <c r="BM442" s="240" t="s">
        <v>511</v>
      </c>
    </row>
    <row r="443" spans="1:51" s="14" customFormat="1" ht="12">
      <c r="A443" s="14"/>
      <c r="B443" s="253"/>
      <c r="C443" s="254"/>
      <c r="D443" s="244" t="s">
        <v>181</v>
      </c>
      <c r="E443" s="255" t="s">
        <v>1</v>
      </c>
      <c r="F443" s="256" t="s">
        <v>348</v>
      </c>
      <c r="G443" s="254"/>
      <c r="H443" s="257">
        <v>26.68</v>
      </c>
      <c r="I443" s="258"/>
      <c r="J443" s="254"/>
      <c r="K443" s="254"/>
      <c r="L443" s="259"/>
      <c r="M443" s="260"/>
      <c r="N443" s="261"/>
      <c r="O443" s="261"/>
      <c r="P443" s="261"/>
      <c r="Q443" s="261"/>
      <c r="R443" s="261"/>
      <c r="S443" s="261"/>
      <c r="T443" s="262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3" t="s">
        <v>181</v>
      </c>
      <c r="AU443" s="263" t="s">
        <v>86</v>
      </c>
      <c r="AV443" s="14" t="s">
        <v>86</v>
      </c>
      <c r="AW443" s="14" t="s">
        <v>32</v>
      </c>
      <c r="AX443" s="14" t="s">
        <v>83</v>
      </c>
      <c r="AY443" s="263" t="s">
        <v>172</v>
      </c>
    </row>
    <row r="444" spans="1:65" s="2" customFormat="1" ht="16.5" customHeight="1">
      <c r="A444" s="39"/>
      <c r="B444" s="40"/>
      <c r="C444" s="229" t="s">
        <v>512</v>
      </c>
      <c r="D444" s="229" t="s">
        <v>174</v>
      </c>
      <c r="E444" s="230" t="s">
        <v>513</v>
      </c>
      <c r="F444" s="231" t="s">
        <v>514</v>
      </c>
      <c r="G444" s="232" t="s">
        <v>240</v>
      </c>
      <c r="H444" s="233">
        <v>138.909</v>
      </c>
      <c r="I444" s="234"/>
      <c r="J444" s="235">
        <f>ROUND(I444*H444,2)</f>
        <v>0</v>
      </c>
      <c r="K444" s="231" t="s">
        <v>178</v>
      </c>
      <c r="L444" s="45"/>
      <c r="M444" s="236" t="s">
        <v>1</v>
      </c>
      <c r="N444" s="237" t="s">
        <v>41</v>
      </c>
      <c r="O444" s="92"/>
      <c r="P444" s="238">
        <f>O444*H444</f>
        <v>0</v>
      </c>
      <c r="Q444" s="238">
        <v>0</v>
      </c>
      <c r="R444" s="238">
        <f>Q444*H444</f>
        <v>0</v>
      </c>
      <c r="S444" s="238">
        <v>0.068</v>
      </c>
      <c r="T444" s="239">
        <f>S444*H444</f>
        <v>9.445812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40" t="s">
        <v>179</v>
      </c>
      <c r="AT444" s="240" t="s">
        <v>174</v>
      </c>
      <c r="AU444" s="240" t="s">
        <v>86</v>
      </c>
      <c r="AY444" s="18" t="s">
        <v>172</v>
      </c>
      <c r="BE444" s="241">
        <f>IF(N444="základní",J444,0)</f>
        <v>0</v>
      </c>
      <c r="BF444" s="241">
        <f>IF(N444="snížená",J444,0)</f>
        <v>0</v>
      </c>
      <c r="BG444" s="241">
        <f>IF(N444="zákl. přenesená",J444,0)</f>
        <v>0</v>
      </c>
      <c r="BH444" s="241">
        <f>IF(N444="sníž. přenesená",J444,0)</f>
        <v>0</v>
      </c>
      <c r="BI444" s="241">
        <f>IF(N444="nulová",J444,0)</f>
        <v>0</v>
      </c>
      <c r="BJ444" s="18" t="s">
        <v>83</v>
      </c>
      <c r="BK444" s="241">
        <f>ROUND(I444*H444,2)</f>
        <v>0</v>
      </c>
      <c r="BL444" s="18" t="s">
        <v>179</v>
      </c>
      <c r="BM444" s="240" t="s">
        <v>515</v>
      </c>
    </row>
    <row r="445" spans="1:51" s="13" customFormat="1" ht="12">
      <c r="A445" s="13"/>
      <c r="B445" s="242"/>
      <c r="C445" s="243"/>
      <c r="D445" s="244" t="s">
        <v>181</v>
      </c>
      <c r="E445" s="245" t="s">
        <v>1</v>
      </c>
      <c r="F445" s="246" t="s">
        <v>185</v>
      </c>
      <c r="G445" s="243"/>
      <c r="H445" s="245" t="s">
        <v>1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2" t="s">
        <v>181</v>
      </c>
      <c r="AU445" s="252" t="s">
        <v>86</v>
      </c>
      <c r="AV445" s="13" t="s">
        <v>83</v>
      </c>
      <c r="AW445" s="13" t="s">
        <v>32</v>
      </c>
      <c r="AX445" s="13" t="s">
        <v>76</v>
      </c>
      <c r="AY445" s="252" t="s">
        <v>172</v>
      </c>
    </row>
    <row r="446" spans="1:51" s="14" customFormat="1" ht="12">
      <c r="A446" s="14"/>
      <c r="B446" s="253"/>
      <c r="C446" s="254"/>
      <c r="D446" s="244" t="s">
        <v>181</v>
      </c>
      <c r="E446" s="255" t="s">
        <v>1</v>
      </c>
      <c r="F446" s="256" t="s">
        <v>516</v>
      </c>
      <c r="G446" s="254"/>
      <c r="H446" s="257">
        <v>76.406</v>
      </c>
      <c r="I446" s="258"/>
      <c r="J446" s="254"/>
      <c r="K446" s="254"/>
      <c r="L446" s="259"/>
      <c r="M446" s="260"/>
      <c r="N446" s="261"/>
      <c r="O446" s="261"/>
      <c r="P446" s="261"/>
      <c r="Q446" s="261"/>
      <c r="R446" s="261"/>
      <c r="S446" s="261"/>
      <c r="T446" s="262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3" t="s">
        <v>181</v>
      </c>
      <c r="AU446" s="263" t="s">
        <v>86</v>
      </c>
      <c r="AV446" s="14" t="s">
        <v>86</v>
      </c>
      <c r="AW446" s="14" t="s">
        <v>32</v>
      </c>
      <c r="AX446" s="14" t="s">
        <v>76</v>
      </c>
      <c r="AY446" s="263" t="s">
        <v>172</v>
      </c>
    </row>
    <row r="447" spans="1:51" s="13" customFormat="1" ht="12">
      <c r="A447" s="13"/>
      <c r="B447" s="242"/>
      <c r="C447" s="243"/>
      <c r="D447" s="244" t="s">
        <v>181</v>
      </c>
      <c r="E447" s="245" t="s">
        <v>1</v>
      </c>
      <c r="F447" s="246" t="s">
        <v>224</v>
      </c>
      <c r="G447" s="243"/>
      <c r="H447" s="245" t="s">
        <v>1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2" t="s">
        <v>181</v>
      </c>
      <c r="AU447" s="252" t="s">
        <v>86</v>
      </c>
      <c r="AV447" s="13" t="s">
        <v>83</v>
      </c>
      <c r="AW447" s="13" t="s">
        <v>32</v>
      </c>
      <c r="AX447" s="13" t="s">
        <v>76</v>
      </c>
      <c r="AY447" s="252" t="s">
        <v>172</v>
      </c>
    </row>
    <row r="448" spans="1:51" s="14" customFormat="1" ht="12">
      <c r="A448" s="14"/>
      <c r="B448" s="253"/>
      <c r="C448" s="254"/>
      <c r="D448" s="244" t="s">
        <v>181</v>
      </c>
      <c r="E448" s="255" t="s">
        <v>1</v>
      </c>
      <c r="F448" s="256" t="s">
        <v>517</v>
      </c>
      <c r="G448" s="254"/>
      <c r="H448" s="257">
        <v>62.503</v>
      </c>
      <c r="I448" s="258"/>
      <c r="J448" s="254"/>
      <c r="K448" s="254"/>
      <c r="L448" s="259"/>
      <c r="M448" s="260"/>
      <c r="N448" s="261"/>
      <c r="O448" s="261"/>
      <c r="P448" s="261"/>
      <c r="Q448" s="261"/>
      <c r="R448" s="261"/>
      <c r="S448" s="261"/>
      <c r="T448" s="26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3" t="s">
        <v>181</v>
      </c>
      <c r="AU448" s="263" t="s">
        <v>86</v>
      </c>
      <c r="AV448" s="14" t="s">
        <v>86</v>
      </c>
      <c r="AW448" s="14" t="s">
        <v>32</v>
      </c>
      <c r="AX448" s="14" t="s">
        <v>76</v>
      </c>
      <c r="AY448" s="263" t="s">
        <v>172</v>
      </c>
    </row>
    <row r="449" spans="1:51" s="15" customFormat="1" ht="12">
      <c r="A449" s="15"/>
      <c r="B449" s="264"/>
      <c r="C449" s="265"/>
      <c r="D449" s="244" t="s">
        <v>181</v>
      </c>
      <c r="E449" s="266" t="s">
        <v>121</v>
      </c>
      <c r="F449" s="267" t="s">
        <v>187</v>
      </c>
      <c r="G449" s="265"/>
      <c r="H449" s="268">
        <v>138.909</v>
      </c>
      <c r="I449" s="269"/>
      <c r="J449" s="265"/>
      <c r="K449" s="265"/>
      <c r="L449" s="270"/>
      <c r="M449" s="271"/>
      <c r="N449" s="272"/>
      <c r="O449" s="272"/>
      <c r="P449" s="272"/>
      <c r="Q449" s="272"/>
      <c r="R449" s="272"/>
      <c r="S449" s="272"/>
      <c r="T449" s="273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74" t="s">
        <v>181</v>
      </c>
      <c r="AU449" s="274" t="s">
        <v>86</v>
      </c>
      <c r="AV449" s="15" t="s">
        <v>97</v>
      </c>
      <c r="AW449" s="15" t="s">
        <v>32</v>
      </c>
      <c r="AX449" s="15" t="s">
        <v>76</v>
      </c>
      <c r="AY449" s="274" t="s">
        <v>172</v>
      </c>
    </row>
    <row r="450" spans="1:51" s="16" customFormat="1" ht="12">
      <c r="A450" s="16"/>
      <c r="B450" s="275"/>
      <c r="C450" s="276"/>
      <c r="D450" s="244" t="s">
        <v>181</v>
      </c>
      <c r="E450" s="277" t="s">
        <v>1</v>
      </c>
      <c r="F450" s="278" t="s">
        <v>188</v>
      </c>
      <c r="G450" s="276"/>
      <c r="H450" s="279">
        <v>138.909</v>
      </c>
      <c r="I450" s="280"/>
      <c r="J450" s="276"/>
      <c r="K450" s="276"/>
      <c r="L450" s="281"/>
      <c r="M450" s="282"/>
      <c r="N450" s="283"/>
      <c r="O450" s="283"/>
      <c r="P450" s="283"/>
      <c r="Q450" s="283"/>
      <c r="R450" s="283"/>
      <c r="S450" s="283"/>
      <c r="T450" s="284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T450" s="285" t="s">
        <v>181</v>
      </c>
      <c r="AU450" s="285" t="s">
        <v>86</v>
      </c>
      <c r="AV450" s="16" t="s">
        <v>179</v>
      </c>
      <c r="AW450" s="16" t="s">
        <v>32</v>
      </c>
      <c r="AX450" s="16" t="s">
        <v>83</v>
      </c>
      <c r="AY450" s="285" t="s">
        <v>172</v>
      </c>
    </row>
    <row r="451" spans="1:65" s="2" customFormat="1" ht="16.5" customHeight="1">
      <c r="A451" s="39"/>
      <c r="B451" s="40"/>
      <c r="C451" s="229" t="s">
        <v>518</v>
      </c>
      <c r="D451" s="229" t="s">
        <v>174</v>
      </c>
      <c r="E451" s="230" t="s">
        <v>519</v>
      </c>
      <c r="F451" s="231" t="s">
        <v>520</v>
      </c>
      <c r="G451" s="232" t="s">
        <v>521</v>
      </c>
      <c r="H451" s="233">
        <v>10</v>
      </c>
      <c r="I451" s="234"/>
      <c r="J451" s="235">
        <f>ROUND(I451*H451,2)</f>
        <v>0</v>
      </c>
      <c r="K451" s="231" t="s">
        <v>1</v>
      </c>
      <c r="L451" s="45"/>
      <c r="M451" s="236" t="s">
        <v>1</v>
      </c>
      <c r="N451" s="237" t="s">
        <v>41</v>
      </c>
      <c r="O451" s="92"/>
      <c r="P451" s="238">
        <f>O451*H451</f>
        <v>0</v>
      </c>
      <c r="Q451" s="238">
        <v>0</v>
      </c>
      <c r="R451" s="238">
        <f>Q451*H451</f>
        <v>0</v>
      </c>
      <c r="S451" s="238">
        <v>0</v>
      </c>
      <c r="T451" s="239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40" t="s">
        <v>179</v>
      </c>
      <c r="AT451" s="240" t="s">
        <v>174</v>
      </c>
      <c r="AU451" s="240" t="s">
        <v>86</v>
      </c>
      <c r="AY451" s="18" t="s">
        <v>172</v>
      </c>
      <c r="BE451" s="241">
        <f>IF(N451="základní",J451,0)</f>
        <v>0</v>
      </c>
      <c r="BF451" s="241">
        <f>IF(N451="snížená",J451,0)</f>
        <v>0</v>
      </c>
      <c r="BG451" s="241">
        <f>IF(N451="zákl. přenesená",J451,0)</f>
        <v>0</v>
      </c>
      <c r="BH451" s="241">
        <f>IF(N451="sníž. přenesená",J451,0)</f>
        <v>0</v>
      </c>
      <c r="BI451" s="241">
        <f>IF(N451="nulová",J451,0)</f>
        <v>0</v>
      </c>
      <c r="BJ451" s="18" t="s">
        <v>83</v>
      </c>
      <c r="BK451" s="241">
        <f>ROUND(I451*H451,2)</f>
        <v>0</v>
      </c>
      <c r="BL451" s="18" t="s">
        <v>179</v>
      </c>
      <c r="BM451" s="240" t="s">
        <v>522</v>
      </c>
    </row>
    <row r="452" spans="1:65" s="2" customFormat="1" ht="21.75" customHeight="1">
      <c r="A452" s="39"/>
      <c r="B452" s="40"/>
      <c r="C452" s="229" t="s">
        <v>523</v>
      </c>
      <c r="D452" s="229" t="s">
        <v>174</v>
      </c>
      <c r="E452" s="230" t="s">
        <v>524</v>
      </c>
      <c r="F452" s="231" t="s">
        <v>525</v>
      </c>
      <c r="G452" s="232" t="s">
        <v>521</v>
      </c>
      <c r="H452" s="233">
        <v>25</v>
      </c>
      <c r="I452" s="234"/>
      <c r="J452" s="235">
        <f>ROUND(I452*H452,2)</f>
        <v>0</v>
      </c>
      <c r="K452" s="231" t="s">
        <v>1</v>
      </c>
      <c r="L452" s="45"/>
      <c r="M452" s="236" t="s">
        <v>1</v>
      </c>
      <c r="N452" s="237" t="s">
        <v>41</v>
      </c>
      <c r="O452" s="92"/>
      <c r="P452" s="238">
        <f>O452*H452</f>
        <v>0</v>
      </c>
      <c r="Q452" s="238">
        <v>0</v>
      </c>
      <c r="R452" s="238">
        <f>Q452*H452</f>
        <v>0</v>
      </c>
      <c r="S452" s="238">
        <v>0.006</v>
      </c>
      <c r="T452" s="239">
        <f>S452*H452</f>
        <v>0.15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40" t="s">
        <v>179</v>
      </c>
      <c r="AT452" s="240" t="s">
        <v>174</v>
      </c>
      <c r="AU452" s="240" t="s">
        <v>86</v>
      </c>
      <c r="AY452" s="18" t="s">
        <v>172</v>
      </c>
      <c r="BE452" s="241">
        <f>IF(N452="základní",J452,0)</f>
        <v>0</v>
      </c>
      <c r="BF452" s="241">
        <f>IF(N452="snížená",J452,0)</f>
        <v>0</v>
      </c>
      <c r="BG452" s="241">
        <f>IF(N452="zákl. přenesená",J452,0)</f>
        <v>0</v>
      </c>
      <c r="BH452" s="241">
        <f>IF(N452="sníž. přenesená",J452,0)</f>
        <v>0</v>
      </c>
      <c r="BI452" s="241">
        <f>IF(N452="nulová",J452,0)</f>
        <v>0</v>
      </c>
      <c r="BJ452" s="18" t="s">
        <v>83</v>
      </c>
      <c r="BK452" s="241">
        <f>ROUND(I452*H452,2)</f>
        <v>0</v>
      </c>
      <c r="BL452" s="18" t="s">
        <v>179</v>
      </c>
      <c r="BM452" s="240" t="s">
        <v>526</v>
      </c>
    </row>
    <row r="453" spans="1:65" s="2" customFormat="1" ht="16.5" customHeight="1">
      <c r="A453" s="39"/>
      <c r="B453" s="40"/>
      <c r="C453" s="229" t="s">
        <v>527</v>
      </c>
      <c r="D453" s="229" t="s">
        <v>174</v>
      </c>
      <c r="E453" s="230" t="s">
        <v>528</v>
      </c>
      <c r="F453" s="231" t="s">
        <v>529</v>
      </c>
      <c r="G453" s="232" t="s">
        <v>521</v>
      </c>
      <c r="H453" s="233">
        <v>25</v>
      </c>
      <c r="I453" s="234"/>
      <c r="J453" s="235">
        <f>ROUND(I453*H453,2)</f>
        <v>0</v>
      </c>
      <c r="K453" s="231" t="s">
        <v>1</v>
      </c>
      <c r="L453" s="45"/>
      <c r="M453" s="236" t="s">
        <v>1</v>
      </c>
      <c r="N453" s="237" t="s">
        <v>41</v>
      </c>
      <c r="O453" s="92"/>
      <c r="P453" s="238">
        <f>O453*H453</f>
        <v>0</v>
      </c>
      <c r="Q453" s="238">
        <v>0</v>
      </c>
      <c r="R453" s="238">
        <f>Q453*H453</f>
        <v>0</v>
      </c>
      <c r="S453" s="238">
        <v>0.006</v>
      </c>
      <c r="T453" s="239">
        <f>S453*H453</f>
        <v>0.15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40" t="s">
        <v>179</v>
      </c>
      <c r="AT453" s="240" t="s">
        <v>174</v>
      </c>
      <c r="AU453" s="240" t="s">
        <v>86</v>
      </c>
      <c r="AY453" s="18" t="s">
        <v>172</v>
      </c>
      <c r="BE453" s="241">
        <f>IF(N453="základní",J453,0)</f>
        <v>0</v>
      </c>
      <c r="BF453" s="241">
        <f>IF(N453="snížená",J453,0)</f>
        <v>0</v>
      </c>
      <c r="BG453" s="241">
        <f>IF(N453="zákl. přenesená",J453,0)</f>
        <v>0</v>
      </c>
      <c r="BH453" s="241">
        <f>IF(N453="sníž. přenesená",J453,0)</f>
        <v>0</v>
      </c>
      <c r="BI453" s="241">
        <f>IF(N453="nulová",J453,0)</f>
        <v>0</v>
      </c>
      <c r="BJ453" s="18" t="s">
        <v>83</v>
      </c>
      <c r="BK453" s="241">
        <f>ROUND(I453*H453,2)</f>
        <v>0</v>
      </c>
      <c r="BL453" s="18" t="s">
        <v>179</v>
      </c>
      <c r="BM453" s="240" t="s">
        <v>530</v>
      </c>
    </row>
    <row r="454" spans="1:63" s="12" customFormat="1" ht="22.8" customHeight="1">
      <c r="A454" s="12"/>
      <c r="B454" s="213"/>
      <c r="C454" s="214"/>
      <c r="D454" s="215" t="s">
        <v>75</v>
      </c>
      <c r="E454" s="227" t="s">
        <v>531</v>
      </c>
      <c r="F454" s="227" t="s">
        <v>532</v>
      </c>
      <c r="G454" s="214"/>
      <c r="H454" s="214"/>
      <c r="I454" s="217"/>
      <c r="J454" s="228">
        <f>BK454</f>
        <v>0</v>
      </c>
      <c r="K454" s="214"/>
      <c r="L454" s="219"/>
      <c r="M454" s="220"/>
      <c r="N454" s="221"/>
      <c r="O454" s="221"/>
      <c r="P454" s="222">
        <f>SUM(P455:P467)</f>
        <v>0</v>
      </c>
      <c r="Q454" s="221"/>
      <c r="R454" s="222">
        <f>SUM(R455:R467)</f>
        <v>0</v>
      </c>
      <c r="S454" s="221"/>
      <c r="T454" s="223">
        <f>SUM(T455:T467)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24" t="s">
        <v>83</v>
      </c>
      <c r="AT454" s="225" t="s">
        <v>75</v>
      </c>
      <c r="AU454" s="225" t="s">
        <v>83</v>
      </c>
      <c r="AY454" s="224" t="s">
        <v>172</v>
      </c>
      <c r="BK454" s="226">
        <f>SUM(BK455:BK467)</f>
        <v>0</v>
      </c>
    </row>
    <row r="455" spans="1:65" s="2" customFormat="1" ht="16.5" customHeight="1">
      <c r="A455" s="39"/>
      <c r="B455" s="40"/>
      <c r="C455" s="229" t="s">
        <v>533</v>
      </c>
      <c r="D455" s="229" t="s">
        <v>174</v>
      </c>
      <c r="E455" s="230" t="s">
        <v>534</v>
      </c>
      <c r="F455" s="231" t="s">
        <v>535</v>
      </c>
      <c r="G455" s="232" t="s">
        <v>373</v>
      </c>
      <c r="H455" s="233">
        <v>247.206</v>
      </c>
      <c r="I455" s="234"/>
      <c r="J455" s="235">
        <f>ROUND(I455*H455,2)</f>
        <v>0</v>
      </c>
      <c r="K455" s="231" t="s">
        <v>178</v>
      </c>
      <c r="L455" s="45"/>
      <c r="M455" s="236" t="s">
        <v>1</v>
      </c>
      <c r="N455" s="237" t="s">
        <v>41</v>
      </c>
      <c r="O455" s="92"/>
      <c r="P455" s="238">
        <f>O455*H455</f>
        <v>0</v>
      </c>
      <c r="Q455" s="238">
        <v>0</v>
      </c>
      <c r="R455" s="238">
        <f>Q455*H455</f>
        <v>0</v>
      </c>
      <c r="S455" s="238">
        <v>0</v>
      </c>
      <c r="T455" s="23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40" t="s">
        <v>179</v>
      </c>
      <c r="AT455" s="240" t="s">
        <v>174</v>
      </c>
      <c r="AU455" s="240" t="s">
        <v>86</v>
      </c>
      <c r="AY455" s="18" t="s">
        <v>172</v>
      </c>
      <c r="BE455" s="241">
        <f>IF(N455="základní",J455,0)</f>
        <v>0</v>
      </c>
      <c r="BF455" s="241">
        <f>IF(N455="snížená",J455,0)</f>
        <v>0</v>
      </c>
      <c r="BG455" s="241">
        <f>IF(N455="zákl. přenesená",J455,0)</f>
        <v>0</v>
      </c>
      <c r="BH455" s="241">
        <f>IF(N455="sníž. přenesená",J455,0)</f>
        <v>0</v>
      </c>
      <c r="BI455" s="241">
        <f>IF(N455="nulová",J455,0)</f>
        <v>0</v>
      </c>
      <c r="BJ455" s="18" t="s">
        <v>83</v>
      </c>
      <c r="BK455" s="241">
        <f>ROUND(I455*H455,2)</f>
        <v>0</v>
      </c>
      <c r="BL455" s="18" t="s">
        <v>179</v>
      </c>
      <c r="BM455" s="240" t="s">
        <v>536</v>
      </c>
    </row>
    <row r="456" spans="1:65" s="2" customFormat="1" ht="16.5" customHeight="1">
      <c r="A456" s="39"/>
      <c r="B456" s="40"/>
      <c r="C456" s="229" t="s">
        <v>537</v>
      </c>
      <c r="D456" s="229" t="s">
        <v>174</v>
      </c>
      <c r="E456" s="230" t="s">
        <v>538</v>
      </c>
      <c r="F456" s="231" t="s">
        <v>539</v>
      </c>
      <c r="G456" s="232" t="s">
        <v>373</v>
      </c>
      <c r="H456" s="233">
        <v>247.206</v>
      </c>
      <c r="I456" s="234"/>
      <c r="J456" s="235">
        <f>ROUND(I456*H456,2)</f>
        <v>0</v>
      </c>
      <c r="K456" s="231" t="s">
        <v>178</v>
      </c>
      <c r="L456" s="45"/>
      <c r="M456" s="236" t="s">
        <v>1</v>
      </c>
      <c r="N456" s="237" t="s">
        <v>41</v>
      </c>
      <c r="O456" s="92"/>
      <c r="P456" s="238">
        <f>O456*H456</f>
        <v>0</v>
      </c>
      <c r="Q456" s="238">
        <v>0</v>
      </c>
      <c r="R456" s="238">
        <f>Q456*H456</f>
        <v>0</v>
      </c>
      <c r="S456" s="238">
        <v>0</v>
      </c>
      <c r="T456" s="23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40" t="s">
        <v>179</v>
      </c>
      <c r="AT456" s="240" t="s">
        <v>174</v>
      </c>
      <c r="AU456" s="240" t="s">
        <v>86</v>
      </c>
      <c r="AY456" s="18" t="s">
        <v>172</v>
      </c>
      <c r="BE456" s="241">
        <f>IF(N456="základní",J456,0)</f>
        <v>0</v>
      </c>
      <c r="BF456" s="241">
        <f>IF(N456="snížená",J456,0)</f>
        <v>0</v>
      </c>
      <c r="BG456" s="241">
        <f>IF(N456="zákl. přenesená",J456,0)</f>
        <v>0</v>
      </c>
      <c r="BH456" s="241">
        <f>IF(N456="sníž. přenesená",J456,0)</f>
        <v>0</v>
      </c>
      <c r="BI456" s="241">
        <f>IF(N456="nulová",J456,0)</f>
        <v>0</v>
      </c>
      <c r="BJ456" s="18" t="s">
        <v>83</v>
      </c>
      <c r="BK456" s="241">
        <f>ROUND(I456*H456,2)</f>
        <v>0</v>
      </c>
      <c r="BL456" s="18" t="s">
        <v>179</v>
      </c>
      <c r="BM456" s="240" t="s">
        <v>540</v>
      </c>
    </row>
    <row r="457" spans="1:65" s="2" customFormat="1" ht="16.5" customHeight="1">
      <c r="A457" s="39"/>
      <c r="B457" s="40"/>
      <c r="C457" s="229" t="s">
        <v>541</v>
      </c>
      <c r="D457" s="229" t="s">
        <v>174</v>
      </c>
      <c r="E457" s="230" t="s">
        <v>542</v>
      </c>
      <c r="F457" s="231" t="s">
        <v>543</v>
      </c>
      <c r="G457" s="232" t="s">
        <v>373</v>
      </c>
      <c r="H457" s="233">
        <v>247.206</v>
      </c>
      <c r="I457" s="234"/>
      <c r="J457" s="235">
        <f>ROUND(I457*H457,2)</f>
        <v>0</v>
      </c>
      <c r="K457" s="231" t="s">
        <v>1</v>
      </c>
      <c r="L457" s="45"/>
      <c r="M457" s="236" t="s">
        <v>1</v>
      </c>
      <c r="N457" s="237" t="s">
        <v>41</v>
      </c>
      <c r="O457" s="92"/>
      <c r="P457" s="238">
        <f>O457*H457</f>
        <v>0</v>
      </c>
      <c r="Q457" s="238">
        <v>0</v>
      </c>
      <c r="R457" s="238">
        <f>Q457*H457</f>
        <v>0</v>
      </c>
      <c r="S457" s="238">
        <v>0</v>
      </c>
      <c r="T457" s="23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40" t="s">
        <v>179</v>
      </c>
      <c r="AT457" s="240" t="s">
        <v>174</v>
      </c>
      <c r="AU457" s="240" t="s">
        <v>86</v>
      </c>
      <c r="AY457" s="18" t="s">
        <v>172</v>
      </c>
      <c r="BE457" s="241">
        <f>IF(N457="základní",J457,0)</f>
        <v>0</v>
      </c>
      <c r="BF457" s="241">
        <f>IF(N457="snížená",J457,0)</f>
        <v>0</v>
      </c>
      <c r="BG457" s="241">
        <f>IF(N457="zákl. přenesená",J457,0)</f>
        <v>0</v>
      </c>
      <c r="BH457" s="241">
        <f>IF(N457="sníž. přenesená",J457,0)</f>
        <v>0</v>
      </c>
      <c r="BI457" s="241">
        <f>IF(N457="nulová",J457,0)</f>
        <v>0</v>
      </c>
      <c r="BJ457" s="18" t="s">
        <v>83</v>
      </c>
      <c r="BK457" s="241">
        <f>ROUND(I457*H457,2)</f>
        <v>0</v>
      </c>
      <c r="BL457" s="18" t="s">
        <v>179</v>
      </c>
      <c r="BM457" s="240" t="s">
        <v>544</v>
      </c>
    </row>
    <row r="458" spans="1:65" s="2" customFormat="1" ht="21.75" customHeight="1">
      <c r="A458" s="39"/>
      <c r="B458" s="40"/>
      <c r="C458" s="229" t="s">
        <v>545</v>
      </c>
      <c r="D458" s="229" t="s">
        <v>174</v>
      </c>
      <c r="E458" s="230" t="s">
        <v>546</v>
      </c>
      <c r="F458" s="231" t="s">
        <v>547</v>
      </c>
      <c r="G458" s="232" t="s">
        <v>373</v>
      </c>
      <c r="H458" s="233">
        <v>202.292</v>
      </c>
      <c r="I458" s="234"/>
      <c r="J458" s="235">
        <f>ROUND(I458*H458,2)</f>
        <v>0</v>
      </c>
      <c r="K458" s="231" t="s">
        <v>178</v>
      </c>
      <c r="L458" s="45"/>
      <c r="M458" s="236" t="s">
        <v>1</v>
      </c>
      <c r="N458" s="237" t="s">
        <v>41</v>
      </c>
      <c r="O458" s="92"/>
      <c r="P458" s="238">
        <f>O458*H458</f>
        <v>0</v>
      </c>
      <c r="Q458" s="238">
        <v>0</v>
      </c>
      <c r="R458" s="238">
        <f>Q458*H458</f>
        <v>0</v>
      </c>
      <c r="S458" s="238">
        <v>0</v>
      </c>
      <c r="T458" s="23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40" t="s">
        <v>179</v>
      </c>
      <c r="AT458" s="240" t="s">
        <v>174</v>
      </c>
      <c r="AU458" s="240" t="s">
        <v>86</v>
      </c>
      <c r="AY458" s="18" t="s">
        <v>172</v>
      </c>
      <c r="BE458" s="241">
        <f>IF(N458="základní",J458,0)</f>
        <v>0</v>
      </c>
      <c r="BF458" s="241">
        <f>IF(N458="snížená",J458,0)</f>
        <v>0</v>
      </c>
      <c r="BG458" s="241">
        <f>IF(N458="zákl. přenesená",J458,0)</f>
        <v>0</v>
      </c>
      <c r="BH458" s="241">
        <f>IF(N458="sníž. přenesená",J458,0)</f>
        <v>0</v>
      </c>
      <c r="BI458" s="241">
        <f>IF(N458="nulová",J458,0)</f>
        <v>0</v>
      </c>
      <c r="BJ458" s="18" t="s">
        <v>83</v>
      </c>
      <c r="BK458" s="241">
        <f>ROUND(I458*H458,2)</f>
        <v>0</v>
      </c>
      <c r="BL458" s="18" t="s">
        <v>179</v>
      </c>
      <c r="BM458" s="240" t="s">
        <v>548</v>
      </c>
    </row>
    <row r="459" spans="1:51" s="14" customFormat="1" ht="12">
      <c r="A459" s="14"/>
      <c r="B459" s="253"/>
      <c r="C459" s="254"/>
      <c r="D459" s="244" t="s">
        <v>181</v>
      </c>
      <c r="E459" s="255" t="s">
        <v>1</v>
      </c>
      <c r="F459" s="256" t="s">
        <v>549</v>
      </c>
      <c r="G459" s="254"/>
      <c r="H459" s="257">
        <v>202.292</v>
      </c>
      <c r="I459" s="258"/>
      <c r="J459" s="254"/>
      <c r="K459" s="254"/>
      <c r="L459" s="259"/>
      <c r="M459" s="260"/>
      <c r="N459" s="261"/>
      <c r="O459" s="261"/>
      <c r="P459" s="261"/>
      <c r="Q459" s="261"/>
      <c r="R459" s="261"/>
      <c r="S459" s="261"/>
      <c r="T459" s="26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3" t="s">
        <v>181</v>
      </c>
      <c r="AU459" s="263" t="s">
        <v>86</v>
      </c>
      <c r="AV459" s="14" t="s">
        <v>86</v>
      </c>
      <c r="AW459" s="14" t="s">
        <v>32</v>
      </c>
      <c r="AX459" s="14" t="s">
        <v>83</v>
      </c>
      <c r="AY459" s="263" t="s">
        <v>172</v>
      </c>
    </row>
    <row r="460" spans="1:65" s="2" customFormat="1" ht="21.75" customHeight="1">
      <c r="A460" s="39"/>
      <c r="B460" s="40"/>
      <c r="C460" s="229" t="s">
        <v>550</v>
      </c>
      <c r="D460" s="229" t="s">
        <v>174</v>
      </c>
      <c r="E460" s="230" t="s">
        <v>551</v>
      </c>
      <c r="F460" s="231" t="s">
        <v>552</v>
      </c>
      <c r="G460" s="232" t="s">
        <v>373</v>
      </c>
      <c r="H460" s="233">
        <v>35.699</v>
      </c>
      <c r="I460" s="234"/>
      <c r="J460" s="235">
        <f>ROUND(I460*H460,2)</f>
        <v>0</v>
      </c>
      <c r="K460" s="231" t="s">
        <v>178</v>
      </c>
      <c r="L460" s="45"/>
      <c r="M460" s="236" t="s">
        <v>1</v>
      </c>
      <c r="N460" s="237" t="s">
        <v>41</v>
      </c>
      <c r="O460" s="92"/>
      <c r="P460" s="238">
        <f>O460*H460</f>
        <v>0</v>
      </c>
      <c r="Q460" s="238">
        <v>0</v>
      </c>
      <c r="R460" s="238">
        <f>Q460*H460</f>
        <v>0</v>
      </c>
      <c r="S460" s="238">
        <v>0</v>
      </c>
      <c r="T460" s="239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40" t="s">
        <v>179</v>
      </c>
      <c r="AT460" s="240" t="s">
        <v>174</v>
      </c>
      <c r="AU460" s="240" t="s">
        <v>86</v>
      </c>
      <c r="AY460" s="18" t="s">
        <v>172</v>
      </c>
      <c r="BE460" s="241">
        <f>IF(N460="základní",J460,0)</f>
        <v>0</v>
      </c>
      <c r="BF460" s="241">
        <f>IF(N460="snížená",J460,0)</f>
        <v>0</v>
      </c>
      <c r="BG460" s="241">
        <f>IF(N460="zákl. přenesená",J460,0)</f>
        <v>0</v>
      </c>
      <c r="BH460" s="241">
        <f>IF(N460="sníž. přenesená",J460,0)</f>
        <v>0</v>
      </c>
      <c r="BI460" s="241">
        <f>IF(N460="nulová",J460,0)</f>
        <v>0</v>
      </c>
      <c r="BJ460" s="18" t="s">
        <v>83</v>
      </c>
      <c r="BK460" s="241">
        <f>ROUND(I460*H460,2)</f>
        <v>0</v>
      </c>
      <c r="BL460" s="18" t="s">
        <v>179</v>
      </c>
      <c r="BM460" s="240" t="s">
        <v>553</v>
      </c>
    </row>
    <row r="461" spans="1:51" s="13" customFormat="1" ht="12">
      <c r="A461" s="13"/>
      <c r="B461" s="242"/>
      <c r="C461" s="243"/>
      <c r="D461" s="244" t="s">
        <v>181</v>
      </c>
      <c r="E461" s="245" t="s">
        <v>1</v>
      </c>
      <c r="F461" s="246" t="s">
        <v>554</v>
      </c>
      <c r="G461" s="243"/>
      <c r="H461" s="245" t="s">
        <v>1</v>
      </c>
      <c r="I461" s="247"/>
      <c r="J461" s="243"/>
      <c r="K461" s="243"/>
      <c r="L461" s="248"/>
      <c r="M461" s="249"/>
      <c r="N461" s="250"/>
      <c r="O461" s="250"/>
      <c r="P461" s="250"/>
      <c r="Q461" s="250"/>
      <c r="R461" s="250"/>
      <c r="S461" s="250"/>
      <c r="T461" s="251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2" t="s">
        <v>181</v>
      </c>
      <c r="AU461" s="252" t="s">
        <v>86</v>
      </c>
      <c r="AV461" s="13" t="s">
        <v>83</v>
      </c>
      <c r="AW461" s="13" t="s">
        <v>32</v>
      </c>
      <c r="AX461" s="13" t="s">
        <v>76</v>
      </c>
      <c r="AY461" s="252" t="s">
        <v>172</v>
      </c>
    </row>
    <row r="462" spans="1:51" s="14" customFormat="1" ht="12">
      <c r="A462" s="14"/>
      <c r="B462" s="253"/>
      <c r="C462" s="254"/>
      <c r="D462" s="244" t="s">
        <v>181</v>
      </c>
      <c r="E462" s="255" t="s">
        <v>1</v>
      </c>
      <c r="F462" s="256" t="s">
        <v>555</v>
      </c>
      <c r="G462" s="254"/>
      <c r="H462" s="257">
        <v>35.699</v>
      </c>
      <c r="I462" s="258"/>
      <c r="J462" s="254"/>
      <c r="K462" s="254"/>
      <c r="L462" s="259"/>
      <c r="M462" s="260"/>
      <c r="N462" s="261"/>
      <c r="O462" s="261"/>
      <c r="P462" s="261"/>
      <c r="Q462" s="261"/>
      <c r="R462" s="261"/>
      <c r="S462" s="261"/>
      <c r="T462" s="262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63" t="s">
        <v>181</v>
      </c>
      <c r="AU462" s="263" t="s">
        <v>86</v>
      </c>
      <c r="AV462" s="14" t="s">
        <v>86</v>
      </c>
      <c r="AW462" s="14" t="s">
        <v>32</v>
      </c>
      <c r="AX462" s="14" t="s">
        <v>83</v>
      </c>
      <c r="AY462" s="263" t="s">
        <v>172</v>
      </c>
    </row>
    <row r="463" spans="1:65" s="2" customFormat="1" ht="21.75" customHeight="1">
      <c r="A463" s="39"/>
      <c r="B463" s="40"/>
      <c r="C463" s="229" t="s">
        <v>556</v>
      </c>
      <c r="D463" s="229" t="s">
        <v>174</v>
      </c>
      <c r="E463" s="230" t="s">
        <v>557</v>
      </c>
      <c r="F463" s="231" t="s">
        <v>558</v>
      </c>
      <c r="G463" s="232" t="s">
        <v>373</v>
      </c>
      <c r="H463" s="233">
        <v>6.17</v>
      </c>
      <c r="I463" s="234"/>
      <c r="J463" s="235">
        <f>ROUND(I463*H463,2)</f>
        <v>0</v>
      </c>
      <c r="K463" s="231" t="s">
        <v>178</v>
      </c>
      <c r="L463" s="45"/>
      <c r="M463" s="236" t="s">
        <v>1</v>
      </c>
      <c r="N463" s="237" t="s">
        <v>41</v>
      </c>
      <c r="O463" s="92"/>
      <c r="P463" s="238">
        <f>O463*H463</f>
        <v>0</v>
      </c>
      <c r="Q463" s="238">
        <v>0</v>
      </c>
      <c r="R463" s="238">
        <f>Q463*H463</f>
        <v>0</v>
      </c>
      <c r="S463" s="238">
        <v>0</v>
      </c>
      <c r="T463" s="239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40" t="s">
        <v>179</v>
      </c>
      <c r="AT463" s="240" t="s">
        <v>174</v>
      </c>
      <c r="AU463" s="240" t="s">
        <v>86</v>
      </c>
      <c r="AY463" s="18" t="s">
        <v>172</v>
      </c>
      <c r="BE463" s="241">
        <f>IF(N463="základní",J463,0)</f>
        <v>0</v>
      </c>
      <c r="BF463" s="241">
        <f>IF(N463="snížená",J463,0)</f>
        <v>0</v>
      </c>
      <c r="BG463" s="241">
        <f>IF(N463="zákl. přenesená",J463,0)</f>
        <v>0</v>
      </c>
      <c r="BH463" s="241">
        <f>IF(N463="sníž. přenesená",J463,0)</f>
        <v>0</v>
      </c>
      <c r="BI463" s="241">
        <f>IF(N463="nulová",J463,0)</f>
        <v>0</v>
      </c>
      <c r="BJ463" s="18" t="s">
        <v>83</v>
      </c>
      <c r="BK463" s="241">
        <f>ROUND(I463*H463,2)</f>
        <v>0</v>
      </c>
      <c r="BL463" s="18" t="s">
        <v>179</v>
      </c>
      <c r="BM463" s="240" t="s">
        <v>559</v>
      </c>
    </row>
    <row r="464" spans="1:51" s="14" customFormat="1" ht="12">
      <c r="A464" s="14"/>
      <c r="B464" s="253"/>
      <c r="C464" s="254"/>
      <c r="D464" s="244" t="s">
        <v>181</v>
      </c>
      <c r="E464" s="255" t="s">
        <v>1</v>
      </c>
      <c r="F464" s="256" t="s">
        <v>560</v>
      </c>
      <c r="G464" s="254"/>
      <c r="H464" s="257">
        <v>6.17</v>
      </c>
      <c r="I464" s="258"/>
      <c r="J464" s="254"/>
      <c r="K464" s="254"/>
      <c r="L464" s="259"/>
      <c r="M464" s="260"/>
      <c r="N464" s="261"/>
      <c r="O464" s="261"/>
      <c r="P464" s="261"/>
      <c r="Q464" s="261"/>
      <c r="R464" s="261"/>
      <c r="S464" s="261"/>
      <c r="T464" s="262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3" t="s">
        <v>181</v>
      </c>
      <c r="AU464" s="263" t="s">
        <v>86</v>
      </c>
      <c r="AV464" s="14" t="s">
        <v>86</v>
      </c>
      <c r="AW464" s="14" t="s">
        <v>32</v>
      </c>
      <c r="AX464" s="14" t="s">
        <v>83</v>
      </c>
      <c r="AY464" s="263" t="s">
        <v>172</v>
      </c>
    </row>
    <row r="465" spans="1:65" s="2" customFormat="1" ht="21.75" customHeight="1">
      <c r="A465" s="39"/>
      <c r="B465" s="40"/>
      <c r="C465" s="229" t="s">
        <v>561</v>
      </c>
      <c r="D465" s="229" t="s">
        <v>174</v>
      </c>
      <c r="E465" s="230" t="s">
        <v>562</v>
      </c>
      <c r="F465" s="231" t="s">
        <v>563</v>
      </c>
      <c r="G465" s="232" t="s">
        <v>373</v>
      </c>
      <c r="H465" s="233">
        <v>1.8</v>
      </c>
      <c r="I465" s="234"/>
      <c r="J465" s="235">
        <f>ROUND(I465*H465,2)</f>
        <v>0</v>
      </c>
      <c r="K465" s="231" t="s">
        <v>178</v>
      </c>
      <c r="L465" s="45"/>
      <c r="M465" s="236" t="s">
        <v>1</v>
      </c>
      <c r="N465" s="237" t="s">
        <v>41</v>
      </c>
      <c r="O465" s="92"/>
      <c r="P465" s="238">
        <f>O465*H465</f>
        <v>0</v>
      </c>
      <c r="Q465" s="238">
        <v>0</v>
      </c>
      <c r="R465" s="238">
        <f>Q465*H465</f>
        <v>0</v>
      </c>
      <c r="S465" s="238">
        <v>0</v>
      </c>
      <c r="T465" s="23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40" t="s">
        <v>179</v>
      </c>
      <c r="AT465" s="240" t="s">
        <v>174</v>
      </c>
      <c r="AU465" s="240" t="s">
        <v>86</v>
      </c>
      <c r="AY465" s="18" t="s">
        <v>172</v>
      </c>
      <c r="BE465" s="241">
        <f>IF(N465="základní",J465,0)</f>
        <v>0</v>
      </c>
      <c r="BF465" s="241">
        <f>IF(N465="snížená",J465,0)</f>
        <v>0</v>
      </c>
      <c r="BG465" s="241">
        <f>IF(N465="zákl. přenesená",J465,0)</f>
        <v>0</v>
      </c>
      <c r="BH465" s="241">
        <f>IF(N465="sníž. přenesená",J465,0)</f>
        <v>0</v>
      </c>
      <c r="BI465" s="241">
        <f>IF(N465="nulová",J465,0)</f>
        <v>0</v>
      </c>
      <c r="BJ465" s="18" t="s">
        <v>83</v>
      </c>
      <c r="BK465" s="241">
        <f>ROUND(I465*H465,2)</f>
        <v>0</v>
      </c>
      <c r="BL465" s="18" t="s">
        <v>179</v>
      </c>
      <c r="BM465" s="240" t="s">
        <v>564</v>
      </c>
    </row>
    <row r="466" spans="1:65" s="2" customFormat="1" ht="16.5" customHeight="1">
      <c r="A466" s="39"/>
      <c r="B466" s="40"/>
      <c r="C466" s="229" t="s">
        <v>565</v>
      </c>
      <c r="D466" s="229" t="s">
        <v>174</v>
      </c>
      <c r="E466" s="230" t="s">
        <v>566</v>
      </c>
      <c r="F466" s="231" t="s">
        <v>567</v>
      </c>
      <c r="G466" s="232" t="s">
        <v>373</v>
      </c>
      <c r="H466" s="233">
        <v>0.08</v>
      </c>
      <c r="I466" s="234"/>
      <c r="J466" s="235">
        <f>ROUND(I466*H466,2)</f>
        <v>0</v>
      </c>
      <c r="K466" s="231" t="s">
        <v>178</v>
      </c>
      <c r="L466" s="45"/>
      <c r="M466" s="236" t="s">
        <v>1</v>
      </c>
      <c r="N466" s="237" t="s">
        <v>41</v>
      </c>
      <c r="O466" s="92"/>
      <c r="P466" s="238">
        <f>O466*H466</f>
        <v>0</v>
      </c>
      <c r="Q466" s="238">
        <v>0</v>
      </c>
      <c r="R466" s="238">
        <f>Q466*H466</f>
        <v>0</v>
      </c>
      <c r="S466" s="238">
        <v>0</v>
      </c>
      <c r="T466" s="23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40" t="s">
        <v>179</v>
      </c>
      <c r="AT466" s="240" t="s">
        <v>174</v>
      </c>
      <c r="AU466" s="240" t="s">
        <v>86</v>
      </c>
      <c r="AY466" s="18" t="s">
        <v>172</v>
      </c>
      <c r="BE466" s="241">
        <f>IF(N466="základní",J466,0)</f>
        <v>0</v>
      </c>
      <c r="BF466" s="241">
        <f>IF(N466="snížená",J466,0)</f>
        <v>0</v>
      </c>
      <c r="BG466" s="241">
        <f>IF(N466="zákl. přenesená",J466,0)</f>
        <v>0</v>
      </c>
      <c r="BH466" s="241">
        <f>IF(N466="sníž. přenesená",J466,0)</f>
        <v>0</v>
      </c>
      <c r="BI466" s="241">
        <f>IF(N466="nulová",J466,0)</f>
        <v>0</v>
      </c>
      <c r="BJ466" s="18" t="s">
        <v>83</v>
      </c>
      <c r="BK466" s="241">
        <f>ROUND(I466*H466,2)</f>
        <v>0</v>
      </c>
      <c r="BL466" s="18" t="s">
        <v>179</v>
      </c>
      <c r="BM466" s="240" t="s">
        <v>568</v>
      </c>
    </row>
    <row r="467" spans="1:65" s="2" customFormat="1" ht="21.75" customHeight="1">
      <c r="A467" s="39"/>
      <c r="B467" s="40"/>
      <c r="C467" s="229" t="s">
        <v>569</v>
      </c>
      <c r="D467" s="229" t="s">
        <v>174</v>
      </c>
      <c r="E467" s="230" t="s">
        <v>570</v>
      </c>
      <c r="F467" s="231" t="s">
        <v>571</v>
      </c>
      <c r="G467" s="232" t="s">
        <v>373</v>
      </c>
      <c r="H467" s="233">
        <v>0.8</v>
      </c>
      <c r="I467" s="234"/>
      <c r="J467" s="235">
        <f>ROUND(I467*H467,2)</f>
        <v>0</v>
      </c>
      <c r="K467" s="231" t="s">
        <v>178</v>
      </c>
      <c r="L467" s="45"/>
      <c r="M467" s="236" t="s">
        <v>1</v>
      </c>
      <c r="N467" s="237" t="s">
        <v>41</v>
      </c>
      <c r="O467" s="92"/>
      <c r="P467" s="238">
        <f>O467*H467</f>
        <v>0</v>
      </c>
      <c r="Q467" s="238">
        <v>0</v>
      </c>
      <c r="R467" s="238">
        <f>Q467*H467</f>
        <v>0</v>
      </c>
      <c r="S467" s="238">
        <v>0</v>
      </c>
      <c r="T467" s="23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40" t="s">
        <v>179</v>
      </c>
      <c r="AT467" s="240" t="s">
        <v>174</v>
      </c>
      <c r="AU467" s="240" t="s">
        <v>86</v>
      </c>
      <c r="AY467" s="18" t="s">
        <v>172</v>
      </c>
      <c r="BE467" s="241">
        <f>IF(N467="základní",J467,0)</f>
        <v>0</v>
      </c>
      <c r="BF467" s="241">
        <f>IF(N467="snížená",J467,0)</f>
        <v>0</v>
      </c>
      <c r="BG467" s="241">
        <f>IF(N467="zákl. přenesená",J467,0)</f>
        <v>0</v>
      </c>
      <c r="BH467" s="241">
        <f>IF(N467="sníž. přenesená",J467,0)</f>
        <v>0</v>
      </c>
      <c r="BI467" s="241">
        <f>IF(N467="nulová",J467,0)</f>
        <v>0</v>
      </c>
      <c r="BJ467" s="18" t="s">
        <v>83</v>
      </c>
      <c r="BK467" s="241">
        <f>ROUND(I467*H467,2)</f>
        <v>0</v>
      </c>
      <c r="BL467" s="18" t="s">
        <v>179</v>
      </c>
      <c r="BM467" s="240" t="s">
        <v>572</v>
      </c>
    </row>
    <row r="468" spans="1:63" s="12" customFormat="1" ht="22.8" customHeight="1">
      <c r="A468" s="12"/>
      <c r="B468" s="213"/>
      <c r="C468" s="214"/>
      <c r="D468" s="215" t="s">
        <v>75</v>
      </c>
      <c r="E468" s="227" t="s">
        <v>573</v>
      </c>
      <c r="F468" s="227" t="s">
        <v>574</v>
      </c>
      <c r="G468" s="214"/>
      <c r="H468" s="214"/>
      <c r="I468" s="217"/>
      <c r="J468" s="228">
        <f>BK468</f>
        <v>0</v>
      </c>
      <c r="K468" s="214"/>
      <c r="L468" s="219"/>
      <c r="M468" s="220"/>
      <c r="N468" s="221"/>
      <c r="O468" s="221"/>
      <c r="P468" s="222">
        <f>P469</f>
        <v>0</v>
      </c>
      <c r="Q468" s="221"/>
      <c r="R468" s="222">
        <f>R469</f>
        <v>0</v>
      </c>
      <c r="S468" s="221"/>
      <c r="T468" s="223">
        <f>T469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24" t="s">
        <v>83</v>
      </c>
      <c r="AT468" s="225" t="s">
        <v>75</v>
      </c>
      <c r="AU468" s="225" t="s">
        <v>83</v>
      </c>
      <c r="AY468" s="224" t="s">
        <v>172</v>
      </c>
      <c r="BK468" s="226">
        <f>BK469</f>
        <v>0</v>
      </c>
    </row>
    <row r="469" spans="1:65" s="2" customFormat="1" ht="16.5" customHeight="1">
      <c r="A469" s="39"/>
      <c r="B469" s="40"/>
      <c r="C469" s="229" t="s">
        <v>575</v>
      </c>
      <c r="D469" s="229" t="s">
        <v>174</v>
      </c>
      <c r="E469" s="230" t="s">
        <v>576</v>
      </c>
      <c r="F469" s="231" t="s">
        <v>577</v>
      </c>
      <c r="G469" s="232" t="s">
        <v>373</v>
      </c>
      <c r="H469" s="233">
        <v>151.973</v>
      </c>
      <c r="I469" s="234"/>
      <c r="J469" s="235">
        <f>ROUND(I469*H469,2)</f>
        <v>0</v>
      </c>
      <c r="K469" s="231" t="s">
        <v>178</v>
      </c>
      <c r="L469" s="45"/>
      <c r="M469" s="236" t="s">
        <v>1</v>
      </c>
      <c r="N469" s="237" t="s">
        <v>41</v>
      </c>
      <c r="O469" s="92"/>
      <c r="P469" s="238">
        <f>O469*H469</f>
        <v>0</v>
      </c>
      <c r="Q469" s="238">
        <v>0</v>
      </c>
      <c r="R469" s="238">
        <f>Q469*H469</f>
        <v>0</v>
      </c>
      <c r="S469" s="238">
        <v>0</v>
      </c>
      <c r="T469" s="23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40" t="s">
        <v>179</v>
      </c>
      <c r="AT469" s="240" t="s">
        <v>174</v>
      </c>
      <c r="AU469" s="240" t="s">
        <v>86</v>
      </c>
      <c r="AY469" s="18" t="s">
        <v>172</v>
      </c>
      <c r="BE469" s="241">
        <f>IF(N469="základní",J469,0)</f>
        <v>0</v>
      </c>
      <c r="BF469" s="241">
        <f>IF(N469="snížená",J469,0)</f>
        <v>0</v>
      </c>
      <c r="BG469" s="241">
        <f>IF(N469="zákl. přenesená",J469,0)</f>
        <v>0</v>
      </c>
      <c r="BH469" s="241">
        <f>IF(N469="sníž. přenesená",J469,0)</f>
        <v>0</v>
      </c>
      <c r="BI469" s="241">
        <f>IF(N469="nulová",J469,0)</f>
        <v>0</v>
      </c>
      <c r="BJ469" s="18" t="s">
        <v>83</v>
      </c>
      <c r="BK469" s="241">
        <f>ROUND(I469*H469,2)</f>
        <v>0</v>
      </c>
      <c r="BL469" s="18" t="s">
        <v>179</v>
      </c>
      <c r="BM469" s="240" t="s">
        <v>578</v>
      </c>
    </row>
    <row r="470" spans="1:63" s="12" customFormat="1" ht="25.9" customHeight="1">
      <c r="A470" s="12"/>
      <c r="B470" s="213"/>
      <c r="C470" s="214"/>
      <c r="D470" s="215" t="s">
        <v>75</v>
      </c>
      <c r="E470" s="216" t="s">
        <v>579</v>
      </c>
      <c r="F470" s="216" t="s">
        <v>580</v>
      </c>
      <c r="G470" s="214"/>
      <c r="H470" s="214"/>
      <c r="I470" s="217"/>
      <c r="J470" s="218">
        <f>BK470</f>
        <v>0</v>
      </c>
      <c r="K470" s="214"/>
      <c r="L470" s="219"/>
      <c r="M470" s="220"/>
      <c r="N470" s="221"/>
      <c r="O470" s="221"/>
      <c r="P470" s="222">
        <f>P471+P516+P534+P555+P599+P641+P657+P719+P727+P741</f>
        <v>0</v>
      </c>
      <c r="Q470" s="221"/>
      <c r="R470" s="222">
        <f>R471+R516+R534+R555+R599+R641+R657+R719+R727+R741</f>
        <v>9.591366849999998</v>
      </c>
      <c r="S470" s="221"/>
      <c r="T470" s="223">
        <f>T471+T516+T534+T555+T599+T641+T657+T719+T727+T741</f>
        <v>7.421171599999999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24" t="s">
        <v>86</v>
      </c>
      <c r="AT470" s="225" t="s">
        <v>75</v>
      </c>
      <c r="AU470" s="225" t="s">
        <v>76</v>
      </c>
      <c r="AY470" s="224" t="s">
        <v>172</v>
      </c>
      <c r="BK470" s="226">
        <f>BK471+BK516+BK534+BK555+BK599+BK641+BK657+BK719+BK727+BK741</f>
        <v>0</v>
      </c>
    </row>
    <row r="471" spans="1:63" s="12" customFormat="1" ht="22.8" customHeight="1">
      <c r="A471" s="12"/>
      <c r="B471" s="213"/>
      <c r="C471" s="214"/>
      <c r="D471" s="215" t="s">
        <v>75</v>
      </c>
      <c r="E471" s="227" t="s">
        <v>581</v>
      </c>
      <c r="F471" s="227" t="s">
        <v>582</v>
      </c>
      <c r="G471" s="214"/>
      <c r="H471" s="214"/>
      <c r="I471" s="217"/>
      <c r="J471" s="228">
        <f>BK471</f>
        <v>0</v>
      </c>
      <c r="K471" s="214"/>
      <c r="L471" s="219"/>
      <c r="M471" s="220"/>
      <c r="N471" s="221"/>
      <c r="O471" s="221"/>
      <c r="P471" s="222">
        <f>SUM(P472:P515)</f>
        <v>0</v>
      </c>
      <c r="Q471" s="221"/>
      <c r="R471" s="222">
        <f>SUM(R472:R515)</f>
        <v>2.8594456000000004</v>
      </c>
      <c r="S471" s="221"/>
      <c r="T471" s="223">
        <f>SUM(T472:T515)</f>
        <v>0.68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24" t="s">
        <v>86</v>
      </c>
      <c r="AT471" s="225" t="s">
        <v>75</v>
      </c>
      <c r="AU471" s="225" t="s">
        <v>83</v>
      </c>
      <c r="AY471" s="224" t="s">
        <v>172</v>
      </c>
      <c r="BK471" s="226">
        <f>SUM(BK472:BK515)</f>
        <v>0</v>
      </c>
    </row>
    <row r="472" spans="1:65" s="2" customFormat="1" ht="16.5" customHeight="1">
      <c r="A472" s="39"/>
      <c r="B472" s="40"/>
      <c r="C472" s="229" t="s">
        <v>583</v>
      </c>
      <c r="D472" s="229" t="s">
        <v>174</v>
      </c>
      <c r="E472" s="230" t="s">
        <v>584</v>
      </c>
      <c r="F472" s="231" t="s">
        <v>585</v>
      </c>
      <c r="G472" s="232" t="s">
        <v>240</v>
      </c>
      <c r="H472" s="233">
        <v>170</v>
      </c>
      <c r="I472" s="234"/>
      <c r="J472" s="235">
        <f>ROUND(I472*H472,2)</f>
        <v>0</v>
      </c>
      <c r="K472" s="231" t="s">
        <v>178</v>
      </c>
      <c r="L472" s="45"/>
      <c r="M472" s="236" t="s">
        <v>1</v>
      </c>
      <c r="N472" s="237" t="s">
        <v>41</v>
      </c>
      <c r="O472" s="92"/>
      <c r="P472" s="238">
        <f>O472*H472</f>
        <v>0</v>
      </c>
      <c r="Q472" s="238">
        <v>0</v>
      </c>
      <c r="R472" s="238">
        <f>Q472*H472</f>
        <v>0</v>
      </c>
      <c r="S472" s="238">
        <v>0</v>
      </c>
      <c r="T472" s="239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40" t="s">
        <v>284</v>
      </c>
      <c r="AT472" s="240" t="s">
        <v>174</v>
      </c>
      <c r="AU472" s="240" t="s">
        <v>86</v>
      </c>
      <c r="AY472" s="18" t="s">
        <v>172</v>
      </c>
      <c r="BE472" s="241">
        <f>IF(N472="základní",J472,0)</f>
        <v>0</v>
      </c>
      <c r="BF472" s="241">
        <f>IF(N472="snížená",J472,0)</f>
        <v>0</v>
      </c>
      <c r="BG472" s="241">
        <f>IF(N472="zákl. přenesená",J472,0)</f>
        <v>0</v>
      </c>
      <c r="BH472" s="241">
        <f>IF(N472="sníž. přenesená",J472,0)</f>
        <v>0</v>
      </c>
      <c r="BI472" s="241">
        <f>IF(N472="nulová",J472,0)</f>
        <v>0</v>
      </c>
      <c r="BJ472" s="18" t="s">
        <v>83</v>
      </c>
      <c r="BK472" s="241">
        <f>ROUND(I472*H472,2)</f>
        <v>0</v>
      </c>
      <c r="BL472" s="18" t="s">
        <v>284</v>
      </c>
      <c r="BM472" s="240" t="s">
        <v>586</v>
      </c>
    </row>
    <row r="473" spans="1:51" s="13" customFormat="1" ht="12">
      <c r="A473" s="13"/>
      <c r="B473" s="242"/>
      <c r="C473" s="243"/>
      <c r="D473" s="244" t="s">
        <v>181</v>
      </c>
      <c r="E473" s="245" t="s">
        <v>1</v>
      </c>
      <c r="F473" s="246" t="s">
        <v>587</v>
      </c>
      <c r="G473" s="243"/>
      <c r="H473" s="245" t="s">
        <v>1</v>
      </c>
      <c r="I473" s="247"/>
      <c r="J473" s="243"/>
      <c r="K473" s="243"/>
      <c r="L473" s="248"/>
      <c r="M473" s="249"/>
      <c r="N473" s="250"/>
      <c r="O473" s="250"/>
      <c r="P473" s="250"/>
      <c r="Q473" s="250"/>
      <c r="R473" s="250"/>
      <c r="S473" s="250"/>
      <c r="T473" s="251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2" t="s">
        <v>181</v>
      </c>
      <c r="AU473" s="252" t="s">
        <v>86</v>
      </c>
      <c r="AV473" s="13" t="s">
        <v>83</v>
      </c>
      <c r="AW473" s="13" t="s">
        <v>32</v>
      </c>
      <c r="AX473" s="13" t="s">
        <v>76</v>
      </c>
      <c r="AY473" s="252" t="s">
        <v>172</v>
      </c>
    </row>
    <row r="474" spans="1:51" s="13" customFormat="1" ht="12">
      <c r="A474" s="13"/>
      <c r="B474" s="242"/>
      <c r="C474" s="243"/>
      <c r="D474" s="244" t="s">
        <v>181</v>
      </c>
      <c r="E474" s="245" t="s">
        <v>1</v>
      </c>
      <c r="F474" s="246" t="s">
        <v>588</v>
      </c>
      <c r="G474" s="243"/>
      <c r="H474" s="245" t="s">
        <v>1</v>
      </c>
      <c r="I474" s="247"/>
      <c r="J474" s="243"/>
      <c r="K474" s="243"/>
      <c r="L474" s="248"/>
      <c r="M474" s="249"/>
      <c r="N474" s="250"/>
      <c r="O474" s="250"/>
      <c r="P474" s="250"/>
      <c r="Q474" s="250"/>
      <c r="R474" s="250"/>
      <c r="S474" s="250"/>
      <c r="T474" s="25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2" t="s">
        <v>181</v>
      </c>
      <c r="AU474" s="252" t="s">
        <v>86</v>
      </c>
      <c r="AV474" s="13" t="s">
        <v>83</v>
      </c>
      <c r="AW474" s="13" t="s">
        <v>32</v>
      </c>
      <c r="AX474" s="13" t="s">
        <v>76</v>
      </c>
      <c r="AY474" s="252" t="s">
        <v>172</v>
      </c>
    </row>
    <row r="475" spans="1:51" s="14" customFormat="1" ht="12">
      <c r="A475" s="14"/>
      <c r="B475" s="253"/>
      <c r="C475" s="254"/>
      <c r="D475" s="244" t="s">
        <v>181</v>
      </c>
      <c r="E475" s="255" t="s">
        <v>1</v>
      </c>
      <c r="F475" s="256" t="s">
        <v>498</v>
      </c>
      <c r="G475" s="254"/>
      <c r="H475" s="257">
        <v>170</v>
      </c>
      <c r="I475" s="258"/>
      <c r="J475" s="254"/>
      <c r="K475" s="254"/>
      <c r="L475" s="259"/>
      <c r="M475" s="260"/>
      <c r="N475" s="261"/>
      <c r="O475" s="261"/>
      <c r="P475" s="261"/>
      <c r="Q475" s="261"/>
      <c r="R475" s="261"/>
      <c r="S475" s="261"/>
      <c r="T475" s="262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3" t="s">
        <v>181</v>
      </c>
      <c r="AU475" s="263" t="s">
        <v>86</v>
      </c>
      <c r="AV475" s="14" t="s">
        <v>86</v>
      </c>
      <c r="AW475" s="14" t="s">
        <v>32</v>
      </c>
      <c r="AX475" s="14" t="s">
        <v>76</v>
      </c>
      <c r="AY475" s="263" t="s">
        <v>172</v>
      </c>
    </row>
    <row r="476" spans="1:51" s="16" customFormat="1" ht="12">
      <c r="A476" s="16"/>
      <c r="B476" s="275"/>
      <c r="C476" s="276"/>
      <c r="D476" s="244" t="s">
        <v>181</v>
      </c>
      <c r="E476" s="277" t="s">
        <v>1</v>
      </c>
      <c r="F476" s="278" t="s">
        <v>188</v>
      </c>
      <c r="G476" s="276"/>
      <c r="H476" s="279">
        <v>170</v>
      </c>
      <c r="I476" s="280"/>
      <c r="J476" s="276"/>
      <c r="K476" s="276"/>
      <c r="L476" s="281"/>
      <c r="M476" s="282"/>
      <c r="N476" s="283"/>
      <c r="O476" s="283"/>
      <c r="P476" s="283"/>
      <c r="Q476" s="283"/>
      <c r="R476" s="283"/>
      <c r="S476" s="283"/>
      <c r="T476" s="284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T476" s="285" t="s">
        <v>181</v>
      </c>
      <c r="AU476" s="285" t="s">
        <v>86</v>
      </c>
      <c r="AV476" s="16" t="s">
        <v>179</v>
      </c>
      <c r="AW476" s="16" t="s">
        <v>32</v>
      </c>
      <c r="AX476" s="16" t="s">
        <v>83</v>
      </c>
      <c r="AY476" s="285" t="s">
        <v>172</v>
      </c>
    </row>
    <row r="477" spans="1:65" s="2" customFormat="1" ht="16.5" customHeight="1">
      <c r="A477" s="39"/>
      <c r="B477" s="40"/>
      <c r="C477" s="290" t="s">
        <v>589</v>
      </c>
      <c r="D477" s="290" t="s">
        <v>590</v>
      </c>
      <c r="E477" s="291" t="s">
        <v>591</v>
      </c>
      <c r="F477" s="292" t="s">
        <v>592</v>
      </c>
      <c r="G477" s="293" t="s">
        <v>373</v>
      </c>
      <c r="H477" s="294">
        <v>0.051</v>
      </c>
      <c r="I477" s="295"/>
      <c r="J477" s="296">
        <f>ROUND(I477*H477,2)</f>
        <v>0</v>
      </c>
      <c r="K477" s="292" t="s">
        <v>178</v>
      </c>
      <c r="L477" s="297"/>
      <c r="M477" s="298" t="s">
        <v>1</v>
      </c>
      <c r="N477" s="299" t="s">
        <v>41</v>
      </c>
      <c r="O477" s="92"/>
      <c r="P477" s="238">
        <f>O477*H477</f>
        <v>0</v>
      </c>
      <c r="Q477" s="238">
        <v>1</v>
      </c>
      <c r="R477" s="238">
        <f>Q477*H477</f>
        <v>0.051</v>
      </c>
      <c r="S477" s="238">
        <v>0</v>
      </c>
      <c r="T477" s="23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40" t="s">
        <v>405</v>
      </c>
      <c r="AT477" s="240" t="s">
        <v>590</v>
      </c>
      <c r="AU477" s="240" t="s">
        <v>86</v>
      </c>
      <c r="AY477" s="18" t="s">
        <v>172</v>
      </c>
      <c r="BE477" s="241">
        <f>IF(N477="základní",J477,0)</f>
        <v>0</v>
      </c>
      <c r="BF477" s="241">
        <f>IF(N477="snížená",J477,0)</f>
        <v>0</v>
      </c>
      <c r="BG477" s="241">
        <f>IF(N477="zákl. přenesená",J477,0)</f>
        <v>0</v>
      </c>
      <c r="BH477" s="241">
        <f>IF(N477="sníž. přenesená",J477,0)</f>
        <v>0</v>
      </c>
      <c r="BI477" s="241">
        <f>IF(N477="nulová",J477,0)</f>
        <v>0</v>
      </c>
      <c r="BJ477" s="18" t="s">
        <v>83</v>
      </c>
      <c r="BK477" s="241">
        <f>ROUND(I477*H477,2)</f>
        <v>0</v>
      </c>
      <c r="BL477" s="18" t="s">
        <v>284</v>
      </c>
      <c r="BM477" s="240" t="s">
        <v>593</v>
      </c>
    </row>
    <row r="478" spans="1:51" s="13" customFormat="1" ht="12">
      <c r="A478" s="13"/>
      <c r="B478" s="242"/>
      <c r="C478" s="243"/>
      <c r="D478" s="244" t="s">
        <v>181</v>
      </c>
      <c r="E478" s="245" t="s">
        <v>1</v>
      </c>
      <c r="F478" s="246" t="s">
        <v>594</v>
      </c>
      <c r="G478" s="243"/>
      <c r="H478" s="245" t="s">
        <v>1</v>
      </c>
      <c r="I478" s="247"/>
      <c r="J478" s="243"/>
      <c r="K478" s="243"/>
      <c r="L478" s="248"/>
      <c r="M478" s="249"/>
      <c r="N478" s="250"/>
      <c r="O478" s="250"/>
      <c r="P478" s="250"/>
      <c r="Q478" s="250"/>
      <c r="R478" s="250"/>
      <c r="S478" s="250"/>
      <c r="T478" s="25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2" t="s">
        <v>181</v>
      </c>
      <c r="AU478" s="252" t="s">
        <v>86</v>
      </c>
      <c r="AV478" s="13" t="s">
        <v>83</v>
      </c>
      <c r="AW478" s="13" t="s">
        <v>32</v>
      </c>
      <c r="AX478" s="13" t="s">
        <v>76</v>
      </c>
      <c r="AY478" s="252" t="s">
        <v>172</v>
      </c>
    </row>
    <row r="479" spans="1:51" s="14" customFormat="1" ht="12">
      <c r="A479" s="14"/>
      <c r="B479" s="253"/>
      <c r="C479" s="254"/>
      <c r="D479" s="244" t="s">
        <v>181</v>
      </c>
      <c r="E479" s="255" t="s">
        <v>1</v>
      </c>
      <c r="F479" s="256" t="s">
        <v>595</v>
      </c>
      <c r="G479" s="254"/>
      <c r="H479" s="257">
        <v>0.051</v>
      </c>
      <c r="I479" s="258"/>
      <c r="J479" s="254"/>
      <c r="K479" s="254"/>
      <c r="L479" s="259"/>
      <c r="M479" s="260"/>
      <c r="N479" s="261"/>
      <c r="O479" s="261"/>
      <c r="P479" s="261"/>
      <c r="Q479" s="261"/>
      <c r="R479" s="261"/>
      <c r="S479" s="261"/>
      <c r="T479" s="262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3" t="s">
        <v>181</v>
      </c>
      <c r="AU479" s="263" t="s">
        <v>86</v>
      </c>
      <c r="AV479" s="14" t="s">
        <v>86</v>
      </c>
      <c r="AW479" s="14" t="s">
        <v>32</v>
      </c>
      <c r="AX479" s="14" t="s">
        <v>83</v>
      </c>
      <c r="AY479" s="263" t="s">
        <v>172</v>
      </c>
    </row>
    <row r="480" spans="1:65" s="2" customFormat="1" ht="16.5" customHeight="1">
      <c r="A480" s="39"/>
      <c r="B480" s="40"/>
      <c r="C480" s="229" t="s">
        <v>596</v>
      </c>
      <c r="D480" s="229" t="s">
        <v>174</v>
      </c>
      <c r="E480" s="230" t="s">
        <v>597</v>
      </c>
      <c r="F480" s="231" t="s">
        <v>598</v>
      </c>
      <c r="G480" s="232" t="s">
        <v>240</v>
      </c>
      <c r="H480" s="233">
        <v>170</v>
      </c>
      <c r="I480" s="234"/>
      <c r="J480" s="235">
        <f>ROUND(I480*H480,2)</f>
        <v>0</v>
      </c>
      <c r="K480" s="231" t="s">
        <v>178</v>
      </c>
      <c r="L480" s="45"/>
      <c r="M480" s="236" t="s">
        <v>1</v>
      </c>
      <c r="N480" s="237" t="s">
        <v>41</v>
      </c>
      <c r="O480" s="92"/>
      <c r="P480" s="238">
        <f>O480*H480</f>
        <v>0</v>
      </c>
      <c r="Q480" s="238">
        <v>0</v>
      </c>
      <c r="R480" s="238">
        <f>Q480*H480</f>
        <v>0</v>
      </c>
      <c r="S480" s="238">
        <v>0</v>
      </c>
      <c r="T480" s="239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40" t="s">
        <v>284</v>
      </c>
      <c r="AT480" s="240" t="s">
        <v>174</v>
      </c>
      <c r="AU480" s="240" t="s">
        <v>86</v>
      </c>
      <c r="AY480" s="18" t="s">
        <v>172</v>
      </c>
      <c r="BE480" s="241">
        <f>IF(N480="základní",J480,0)</f>
        <v>0</v>
      </c>
      <c r="BF480" s="241">
        <f>IF(N480="snížená",J480,0)</f>
        <v>0</v>
      </c>
      <c r="BG480" s="241">
        <f>IF(N480="zákl. přenesená",J480,0)</f>
        <v>0</v>
      </c>
      <c r="BH480" s="241">
        <f>IF(N480="sníž. přenesená",J480,0)</f>
        <v>0</v>
      </c>
      <c r="BI480" s="241">
        <f>IF(N480="nulová",J480,0)</f>
        <v>0</v>
      </c>
      <c r="BJ480" s="18" t="s">
        <v>83</v>
      </c>
      <c r="BK480" s="241">
        <f>ROUND(I480*H480,2)</f>
        <v>0</v>
      </c>
      <c r="BL480" s="18" t="s">
        <v>284</v>
      </c>
      <c r="BM480" s="240" t="s">
        <v>599</v>
      </c>
    </row>
    <row r="481" spans="1:51" s="13" customFormat="1" ht="12">
      <c r="A481" s="13"/>
      <c r="B481" s="242"/>
      <c r="C481" s="243"/>
      <c r="D481" s="244" t="s">
        <v>181</v>
      </c>
      <c r="E481" s="245" t="s">
        <v>1</v>
      </c>
      <c r="F481" s="246" t="s">
        <v>587</v>
      </c>
      <c r="G481" s="243"/>
      <c r="H481" s="245" t="s">
        <v>1</v>
      </c>
      <c r="I481" s="247"/>
      <c r="J481" s="243"/>
      <c r="K481" s="243"/>
      <c r="L481" s="248"/>
      <c r="M481" s="249"/>
      <c r="N481" s="250"/>
      <c r="O481" s="250"/>
      <c r="P481" s="250"/>
      <c r="Q481" s="250"/>
      <c r="R481" s="250"/>
      <c r="S481" s="250"/>
      <c r="T481" s="251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2" t="s">
        <v>181</v>
      </c>
      <c r="AU481" s="252" t="s">
        <v>86</v>
      </c>
      <c r="AV481" s="13" t="s">
        <v>83</v>
      </c>
      <c r="AW481" s="13" t="s">
        <v>32</v>
      </c>
      <c r="AX481" s="13" t="s">
        <v>76</v>
      </c>
      <c r="AY481" s="252" t="s">
        <v>172</v>
      </c>
    </row>
    <row r="482" spans="1:51" s="13" customFormat="1" ht="12">
      <c r="A482" s="13"/>
      <c r="B482" s="242"/>
      <c r="C482" s="243"/>
      <c r="D482" s="244" t="s">
        <v>181</v>
      </c>
      <c r="E482" s="245" t="s">
        <v>1</v>
      </c>
      <c r="F482" s="246" t="s">
        <v>588</v>
      </c>
      <c r="G482" s="243"/>
      <c r="H482" s="245" t="s">
        <v>1</v>
      </c>
      <c r="I482" s="247"/>
      <c r="J482" s="243"/>
      <c r="K482" s="243"/>
      <c r="L482" s="248"/>
      <c r="M482" s="249"/>
      <c r="N482" s="250"/>
      <c r="O482" s="250"/>
      <c r="P482" s="250"/>
      <c r="Q482" s="250"/>
      <c r="R482" s="250"/>
      <c r="S482" s="250"/>
      <c r="T482" s="25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2" t="s">
        <v>181</v>
      </c>
      <c r="AU482" s="252" t="s">
        <v>86</v>
      </c>
      <c r="AV482" s="13" t="s">
        <v>83</v>
      </c>
      <c r="AW482" s="13" t="s">
        <v>32</v>
      </c>
      <c r="AX482" s="13" t="s">
        <v>76</v>
      </c>
      <c r="AY482" s="252" t="s">
        <v>172</v>
      </c>
    </row>
    <row r="483" spans="1:51" s="14" customFormat="1" ht="12">
      <c r="A483" s="14"/>
      <c r="B483" s="253"/>
      <c r="C483" s="254"/>
      <c r="D483" s="244" t="s">
        <v>181</v>
      </c>
      <c r="E483" s="255" t="s">
        <v>1</v>
      </c>
      <c r="F483" s="256" t="s">
        <v>498</v>
      </c>
      <c r="G483" s="254"/>
      <c r="H483" s="257">
        <v>170</v>
      </c>
      <c r="I483" s="258"/>
      <c r="J483" s="254"/>
      <c r="K483" s="254"/>
      <c r="L483" s="259"/>
      <c r="M483" s="260"/>
      <c r="N483" s="261"/>
      <c r="O483" s="261"/>
      <c r="P483" s="261"/>
      <c r="Q483" s="261"/>
      <c r="R483" s="261"/>
      <c r="S483" s="261"/>
      <c r="T483" s="262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3" t="s">
        <v>181</v>
      </c>
      <c r="AU483" s="263" t="s">
        <v>86</v>
      </c>
      <c r="AV483" s="14" t="s">
        <v>86</v>
      </c>
      <c r="AW483" s="14" t="s">
        <v>32</v>
      </c>
      <c r="AX483" s="14" t="s">
        <v>76</v>
      </c>
      <c r="AY483" s="263" t="s">
        <v>172</v>
      </c>
    </row>
    <row r="484" spans="1:51" s="16" customFormat="1" ht="12">
      <c r="A484" s="16"/>
      <c r="B484" s="275"/>
      <c r="C484" s="276"/>
      <c r="D484" s="244" t="s">
        <v>181</v>
      </c>
      <c r="E484" s="277" t="s">
        <v>1</v>
      </c>
      <c r="F484" s="278" t="s">
        <v>188</v>
      </c>
      <c r="G484" s="276"/>
      <c r="H484" s="279">
        <v>170</v>
      </c>
      <c r="I484" s="280"/>
      <c r="J484" s="276"/>
      <c r="K484" s="276"/>
      <c r="L484" s="281"/>
      <c r="M484" s="282"/>
      <c r="N484" s="283"/>
      <c r="O484" s="283"/>
      <c r="P484" s="283"/>
      <c r="Q484" s="283"/>
      <c r="R484" s="283"/>
      <c r="S484" s="283"/>
      <c r="T484" s="284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T484" s="285" t="s">
        <v>181</v>
      </c>
      <c r="AU484" s="285" t="s">
        <v>86</v>
      </c>
      <c r="AV484" s="16" t="s">
        <v>179</v>
      </c>
      <c r="AW484" s="16" t="s">
        <v>32</v>
      </c>
      <c r="AX484" s="16" t="s">
        <v>83</v>
      </c>
      <c r="AY484" s="285" t="s">
        <v>172</v>
      </c>
    </row>
    <row r="485" spans="1:65" s="2" customFormat="1" ht="16.5" customHeight="1">
      <c r="A485" s="39"/>
      <c r="B485" s="40"/>
      <c r="C485" s="290" t="s">
        <v>600</v>
      </c>
      <c r="D485" s="290" t="s">
        <v>590</v>
      </c>
      <c r="E485" s="291" t="s">
        <v>601</v>
      </c>
      <c r="F485" s="292" t="s">
        <v>602</v>
      </c>
      <c r="G485" s="293" t="s">
        <v>240</v>
      </c>
      <c r="H485" s="294">
        <v>195.5</v>
      </c>
      <c r="I485" s="295"/>
      <c r="J485" s="296">
        <f>ROUND(I485*H485,2)</f>
        <v>0</v>
      </c>
      <c r="K485" s="292" t="s">
        <v>178</v>
      </c>
      <c r="L485" s="297"/>
      <c r="M485" s="298" t="s">
        <v>1</v>
      </c>
      <c r="N485" s="299" t="s">
        <v>41</v>
      </c>
      <c r="O485" s="92"/>
      <c r="P485" s="238">
        <f>O485*H485</f>
        <v>0</v>
      </c>
      <c r="Q485" s="238">
        <v>0.0004</v>
      </c>
      <c r="R485" s="238">
        <f>Q485*H485</f>
        <v>0.0782</v>
      </c>
      <c r="S485" s="238">
        <v>0</v>
      </c>
      <c r="T485" s="23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40" t="s">
        <v>405</v>
      </c>
      <c r="AT485" s="240" t="s">
        <v>590</v>
      </c>
      <c r="AU485" s="240" t="s">
        <v>86</v>
      </c>
      <c r="AY485" s="18" t="s">
        <v>172</v>
      </c>
      <c r="BE485" s="241">
        <f>IF(N485="základní",J485,0)</f>
        <v>0</v>
      </c>
      <c r="BF485" s="241">
        <f>IF(N485="snížená",J485,0)</f>
        <v>0</v>
      </c>
      <c r="BG485" s="241">
        <f>IF(N485="zákl. přenesená",J485,0)</f>
        <v>0</v>
      </c>
      <c r="BH485" s="241">
        <f>IF(N485="sníž. přenesená",J485,0)</f>
        <v>0</v>
      </c>
      <c r="BI485" s="241">
        <f>IF(N485="nulová",J485,0)</f>
        <v>0</v>
      </c>
      <c r="BJ485" s="18" t="s">
        <v>83</v>
      </c>
      <c r="BK485" s="241">
        <f>ROUND(I485*H485,2)</f>
        <v>0</v>
      </c>
      <c r="BL485" s="18" t="s">
        <v>284</v>
      </c>
      <c r="BM485" s="240" t="s">
        <v>603</v>
      </c>
    </row>
    <row r="486" spans="1:51" s="13" customFormat="1" ht="12">
      <c r="A486" s="13"/>
      <c r="B486" s="242"/>
      <c r="C486" s="243"/>
      <c r="D486" s="244" t="s">
        <v>181</v>
      </c>
      <c r="E486" s="245" t="s">
        <v>1</v>
      </c>
      <c r="F486" s="246" t="s">
        <v>604</v>
      </c>
      <c r="G486" s="243"/>
      <c r="H486" s="245" t="s">
        <v>1</v>
      </c>
      <c r="I486" s="247"/>
      <c r="J486" s="243"/>
      <c r="K486" s="243"/>
      <c r="L486" s="248"/>
      <c r="M486" s="249"/>
      <c r="N486" s="250"/>
      <c r="O486" s="250"/>
      <c r="P486" s="250"/>
      <c r="Q486" s="250"/>
      <c r="R486" s="250"/>
      <c r="S486" s="250"/>
      <c r="T486" s="25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2" t="s">
        <v>181</v>
      </c>
      <c r="AU486" s="252" t="s">
        <v>86</v>
      </c>
      <c r="AV486" s="13" t="s">
        <v>83</v>
      </c>
      <c r="AW486" s="13" t="s">
        <v>32</v>
      </c>
      <c r="AX486" s="13" t="s">
        <v>76</v>
      </c>
      <c r="AY486" s="252" t="s">
        <v>172</v>
      </c>
    </row>
    <row r="487" spans="1:51" s="14" customFormat="1" ht="12">
      <c r="A487" s="14"/>
      <c r="B487" s="253"/>
      <c r="C487" s="254"/>
      <c r="D487" s="244" t="s">
        <v>181</v>
      </c>
      <c r="E487" s="255" t="s">
        <v>1</v>
      </c>
      <c r="F487" s="256" t="s">
        <v>605</v>
      </c>
      <c r="G487" s="254"/>
      <c r="H487" s="257">
        <v>195.5</v>
      </c>
      <c r="I487" s="258"/>
      <c r="J487" s="254"/>
      <c r="K487" s="254"/>
      <c r="L487" s="259"/>
      <c r="M487" s="260"/>
      <c r="N487" s="261"/>
      <c r="O487" s="261"/>
      <c r="P487" s="261"/>
      <c r="Q487" s="261"/>
      <c r="R487" s="261"/>
      <c r="S487" s="261"/>
      <c r="T487" s="262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3" t="s">
        <v>181</v>
      </c>
      <c r="AU487" s="263" t="s">
        <v>86</v>
      </c>
      <c r="AV487" s="14" t="s">
        <v>86</v>
      </c>
      <c r="AW487" s="14" t="s">
        <v>32</v>
      </c>
      <c r="AX487" s="14" t="s">
        <v>83</v>
      </c>
      <c r="AY487" s="263" t="s">
        <v>172</v>
      </c>
    </row>
    <row r="488" spans="1:65" s="2" customFormat="1" ht="16.5" customHeight="1">
      <c r="A488" s="39"/>
      <c r="B488" s="40"/>
      <c r="C488" s="229" t="s">
        <v>606</v>
      </c>
      <c r="D488" s="229" t="s">
        <v>174</v>
      </c>
      <c r="E488" s="230" t="s">
        <v>607</v>
      </c>
      <c r="F488" s="231" t="s">
        <v>608</v>
      </c>
      <c r="G488" s="232" t="s">
        <v>240</v>
      </c>
      <c r="H488" s="233">
        <v>170</v>
      </c>
      <c r="I488" s="234"/>
      <c r="J488" s="235">
        <f>ROUND(I488*H488,2)</f>
        <v>0</v>
      </c>
      <c r="K488" s="231" t="s">
        <v>178</v>
      </c>
      <c r="L488" s="45"/>
      <c r="M488" s="236" t="s">
        <v>1</v>
      </c>
      <c r="N488" s="237" t="s">
        <v>41</v>
      </c>
      <c r="O488" s="92"/>
      <c r="P488" s="238">
        <f>O488*H488</f>
        <v>0</v>
      </c>
      <c r="Q488" s="238">
        <v>0</v>
      </c>
      <c r="R488" s="238">
        <f>Q488*H488</f>
        <v>0</v>
      </c>
      <c r="S488" s="238">
        <v>0.004</v>
      </c>
      <c r="T488" s="239">
        <f>S488*H488</f>
        <v>0.68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40" t="s">
        <v>284</v>
      </c>
      <c r="AT488" s="240" t="s">
        <v>174</v>
      </c>
      <c r="AU488" s="240" t="s">
        <v>86</v>
      </c>
      <c r="AY488" s="18" t="s">
        <v>172</v>
      </c>
      <c r="BE488" s="241">
        <f>IF(N488="základní",J488,0)</f>
        <v>0</v>
      </c>
      <c r="BF488" s="241">
        <f>IF(N488="snížená",J488,0)</f>
        <v>0</v>
      </c>
      <c r="BG488" s="241">
        <f>IF(N488="zákl. přenesená",J488,0)</f>
        <v>0</v>
      </c>
      <c r="BH488" s="241">
        <f>IF(N488="sníž. přenesená",J488,0)</f>
        <v>0</v>
      </c>
      <c r="BI488" s="241">
        <f>IF(N488="nulová",J488,0)</f>
        <v>0</v>
      </c>
      <c r="BJ488" s="18" t="s">
        <v>83</v>
      </c>
      <c r="BK488" s="241">
        <f>ROUND(I488*H488,2)</f>
        <v>0</v>
      </c>
      <c r="BL488" s="18" t="s">
        <v>284</v>
      </c>
      <c r="BM488" s="240" t="s">
        <v>609</v>
      </c>
    </row>
    <row r="489" spans="1:51" s="13" customFormat="1" ht="12">
      <c r="A489" s="13"/>
      <c r="B489" s="242"/>
      <c r="C489" s="243"/>
      <c r="D489" s="244" t="s">
        <v>181</v>
      </c>
      <c r="E489" s="245" t="s">
        <v>1</v>
      </c>
      <c r="F489" s="246" t="s">
        <v>610</v>
      </c>
      <c r="G489" s="243"/>
      <c r="H489" s="245" t="s">
        <v>1</v>
      </c>
      <c r="I489" s="247"/>
      <c r="J489" s="243"/>
      <c r="K489" s="243"/>
      <c r="L489" s="248"/>
      <c r="M489" s="249"/>
      <c r="N489" s="250"/>
      <c r="O489" s="250"/>
      <c r="P489" s="250"/>
      <c r="Q489" s="250"/>
      <c r="R489" s="250"/>
      <c r="S489" s="250"/>
      <c r="T489" s="251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2" t="s">
        <v>181</v>
      </c>
      <c r="AU489" s="252" t="s">
        <v>86</v>
      </c>
      <c r="AV489" s="13" t="s">
        <v>83</v>
      </c>
      <c r="AW489" s="13" t="s">
        <v>32</v>
      </c>
      <c r="AX489" s="13" t="s">
        <v>76</v>
      </c>
      <c r="AY489" s="252" t="s">
        <v>172</v>
      </c>
    </row>
    <row r="490" spans="1:51" s="14" customFormat="1" ht="12">
      <c r="A490" s="14"/>
      <c r="B490" s="253"/>
      <c r="C490" s="254"/>
      <c r="D490" s="244" t="s">
        <v>181</v>
      </c>
      <c r="E490" s="255" t="s">
        <v>1</v>
      </c>
      <c r="F490" s="256" t="s">
        <v>498</v>
      </c>
      <c r="G490" s="254"/>
      <c r="H490" s="257">
        <v>170</v>
      </c>
      <c r="I490" s="258"/>
      <c r="J490" s="254"/>
      <c r="K490" s="254"/>
      <c r="L490" s="259"/>
      <c r="M490" s="260"/>
      <c r="N490" s="261"/>
      <c r="O490" s="261"/>
      <c r="P490" s="261"/>
      <c r="Q490" s="261"/>
      <c r="R490" s="261"/>
      <c r="S490" s="261"/>
      <c r="T490" s="262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63" t="s">
        <v>181</v>
      </c>
      <c r="AU490" s="263" t="s">
        <v>86</v>
      </c>
      <c r="AV490" s="14" t="s">
        <v>86</v>
      </c>
      <c r="AW490" s="14" t="s">
        <v>32</v>
      </c>
      <c r="AX490" s="14" t="s">
        <v>83</v>
      </c>
      <c r="AY490" s="263" t="s">
        <v>172</v>
      </c>
    </row>
    <row r="491" spans="1:65" s="2" customFormat="1" ht="16.5" customHeight="1">
      <c r="A491" s="39"/>
      <c r="B491" s="40"/>
      <c r="C491" s="229" t="s">
        <v>611</v>
      </c>
      <c r="D491" s="229" t="s">
        <v>174</v>
      </c>
      <c r="E491" s="230" t="s">
        <v>612</v>
      </c>
      <c r="F491" s="231" t="s">
        <v>613</v>
      </c>
      <c r="G491" s="232" t="s">
        <v>240</v>
      </c>
      <c r="H491" s="233">
        <v>340</v>
      </c>
      <c r="I491" s="234"/>
      <c r="J491" s="235">
        <f>ROUND(I491*H491,2)</f>
        <v>0</v>
      </c>
      <c r="K491" s="231" t="s">
        <v>178</v>
      </c>
      <c r="L491" s="45"/>
      <c r="M491" s="236" t="s">
        <v>1</v>
      </c>
      <c r="N491" s="237" t="s">
        <v>41</v>
      </c>
      <c r="O491" s="92"/>
      <c r="P491" s="238">
        <f>O491*H491</f>
        <v>0</v>
      </c>
      <c r="Q491" s="238">
        <v>0.0004</v>
      </c>
      <c r="R491" s="238">
        <f>Q491*H491</f>
        <v>0.136</v>
      </c>
      <c r="S491" s="238">
        <v>0</v>
      </c>
      <c r="T491" s="239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40" t="s">
        <v>284</v>
      </c>
      <c r="AT491" s="240" t="s">
        <v>174</v>
      </c>
      <c r="AU491" s="240" t="s">
        <v>86</v>
      </c>
      <c r="AY491" s="18" t="s">
        <v>172</v>
      </c>
      <c r="BE491" s="241">
        <f>IF(N491="základní",J491,0)</f>
        <v>0</v>
      </c>
      <c r="BF491" s="241">
        <f>IF(N491="snížená",J491,0)</f>
        <v>0</v>
      </c>
      <c r="BG491" s="241">
        <f>IF(N491="zákl. přenesená",J491,0)</f>
        <v>0</v>
      </c>
      <c r="BH491" s="241">
        <f>IF(N491="sníž. přenesená",J491,0)</f>
        <v>0</v>
      </c>
      <c r="BI491" s="241">
        <f>IF(N491="nulová",J491,0)</f>
        <v>0</v>
      </c>
      <c r="BJ491" s="18" t="s">
        <v>83</v>
      </c>
      <c r="BK491" s="241">
        <f>ROUND(I491*H491,2)</f>
        <v>0</v>
      </c>
      <c r="BL491" s="18" t="s">
        <v>284</v>
      </c>
      <c r="BM491" s="240" t="s">
        <v>614</v>
      </c>
    </row>
    <row r="492" spans="1:51" s="13" customFormat="1" ht="12">
      <c r="A492" s="13"/>
      <c r="B492" s="242"/>
      <c r="C492" s="243"/>
      <c r="D492" s="244" t="s">
        <v>181</v>
      </c>
      <c r="E492" s="245" t="s">
        <v>1</v>
      </c>
      <c r="F492" s="246" t="s">
        <v>587</v>
      </c>
      <c r="G492" s="243"/>
      <c r="H492" s="245" t="s">
        <v>1</v>
      </c>
      <c r="I492" s="247"/>
      <c r="J492" s="243"/>
      <c r="K492" s="243"/>
      <c r="L492" s="248"/>
      <c r="M492" s="249"/>
      <c r="N492" s="250"/>
      <c r="O492" s="250"/>
      <c r="P492" s="250"/>
      <c r="Q492" s="250"/>
      <c r="R492" s="250"/>
      <c r="S492" s="250"/>
      <c r="T492" s="251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2" t="s">
        <v>181</v>
      </c>
      <c r="AU492" s="252" t="s">
        <v>86</v>
      </c>
      <c r="AV492" s="13" t="s">
        <v>83</v>
      </c>
      <c r="AW492" s="13" t="s">
        <v>32</v>
      </c>
      <c r="AX492" s="13" t="s">
        <v>76</v>
      </c>
      <c r="AY492" s="252" t="s">
        <v>172</v>
      </c>
    </row>
    <row r="493" spans="1:51" s="13" customFormat="1" ht="12">
      <c r="A493" s="13"/>
      <c r="B493" s="242"/>
      <c r="C493" s="243"/>
      <c r="D493" s="244" t="s">
        <v>181</v>
      </c>
      <c r="E493" s="245" t="s">
        <v>1</v>
      </c>
      <c r="F493" s="246" t="s">
        <v>588</v>
      </c>
      <c r="G493" s="243"/>
      <c r="H493" s="245" t="s">
        <v>1</v>
      </c>
      <c r="I493" s="247"/>
      <c r="J493" s="243"/>
      <c r="K493" s="243"/>
      <c r="L493" s="248"/>
      <c r="M493" s="249"/>
      <c r="N493" s="250"/>
      <c r="O493" s="250"/>
      <c r="P493" s="250"/>
      <c r="Q493" s="250"/>
      <c r="R493" s="250"/>
      <c r="S493" s="250"/>
      <c r="T493" s="251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2" t="s">
        <v>181</v>
      </c>
      <c r="AU493" s="252" t="s">
        <v>86</v>
      </c>
      <c r="AV493" s="13" t="s">
        <v>83</v>
      </c>
      <c r="AW493" s="13" t="s">
        <v>32</v>
      </c>
      <c r="AX493" s="13" t="s">
        <v>76</v>
      </c>
      <c r="AY493" s="252" t="s">
        <v>172</v>
      </c>
    </row>
    <row r="494" spans="1:51" s="13" customFormat="1" ht="12">
      <c r="A494" s="13"/>
      <c r="B494" s="242"/>
      <c r="C494" s="243"/>
      <c r="D494" s="244" t="s">
        <v>181</v>
      </c>
      <c r="E494" s="245" t="s">
        <v>1</v>
      </c>
      <c r="F494" s="246" t="s">
        <v>615</v>
      </c>
      <c r="G494" s="243"/>
      <c r="H494" s="245" t="s">
        <v>1</v>
      </c>
      <c r="I494" s="247"/>
      <c r="J494" s="243"/>
      <c r="K494" s="243"/>
      <c r="L494" s="248"/>
      <c r="M494" s="249"/>
      <c r="N494" s="250"/>
      <c r="O494" s="250"/>
      <c r="P494" s="250"/>
      <c r="Q494" s="250"/>
      <c r="R494" s="250"/>
      <c r="S494" s="250"/>
      <c r="T494" s="251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2" t="s">
        <v>181</v>
      </c>
      <c r="AU494" s="252" t="s">
        <v>86</v>
      </c>
      <c r="AV494" s="13" t="s">
        <v>83</v>
      </c>
      <c r="AW494" s="13" t="s">
        <v>32</v>
      </c>
      <c r="AX494" s="13" t="s">
        <v>76</v>
      </c>
      <c r="AY494" s="252" t="s">
        <v>172</v>
      </c>
    </row>
    <row r="495" spans="1:51" s="14" customFormat="1" ht="12">
      <c r="A495" s="14"/>
      <c r="B495" s="253"/>
      <c r="C495" s="254"/>
      <c r="D495" s="244" t="s">
        <v>181</v>
      </c>
      <c r="E495" s="255" t="s">
        <v>1</v>
      </c>
      <c r="F495" s="256" t="s">
        <v>498</v>
      </c>
      <c r="G495" s="254"/>
      <c r="H495" s="257">
        <v>170</v>
      </c>
      <c r="I495" s="258"/>
      <c r="J495" s="254"/>
      <c r="K495" s="254"/>
      <c r="L495" s="259"/>
      <c r="M495" s="260"/>
      <c r="N495" s="261"/>
      <c r="O495" s="261"/>
      <c r="P495" s="261"/>
      <c r="Q495" s="261"/>
      <c r="R495" s="261"/>
      <c r="S495" s="261"/>
      <c r="T495" s="262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3" t="s">
        <v>181</v>
      </c>
      <c r="AU495" s="263" t="s">
        <v>86</v>
      </c>
      <c r="AV495" s="14" t="s">
        <v>86</v>
      </c>
      <c r="AW495" s="14" t="s">
        <v>32</v>
      </c>
      <c r="AX495" s="14" t="s">
        <v>76</v>
      </c>
      <c r="AY495" s="263" t="s">
        <v>172</v>
      </c>
    </row>
    <row r="496" spans="1:51" s="13" customFormat="1" ht="12">
      <c r="A496" s="13"/>
      <c r="B496" s="242"/>
      <c r="C496" s="243"/>
      <c r="D496" s="244" t="s">
        <v>181</v>
      </c>
      <c r="E496" s="245" t="s">
        <v>1</v>
      </c>
      <c r="F496" s="246" t="s">
        <v>616</v>
      </c>
      <c r="G496" s="243"/>
      <c r="H496" s="245" t="s">
        <v>1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2" t="s">
        <v>181</v>
      </c>
      <c r="AU496" s="252" t="s">
        <v>86</v>
      </c>
      <c r="AV496" s="13" t="s">
        <v>83</v>
      </c>
      <c r="AW496" s="13" t="s">
        <v>32</v>
      </c>
      <c r="AX496" s="13" t="s">
        <v>76</v>
      </c>
      <c r="AY496" s="252" t="s">
        <v>172</v>
      </c>
    </row>
    <row r="497" spans="1:51" s="14" customFormat="1" ht="12">
      <c r="A497" s="14"/>
      <c r="B497" s="253"/>
      <c r="C497" s="254"/>
      <c r="D497" s="244" t="s">
        <v>181</v>
      </c>
      <c r="E497" s="255" t="s">
        <v>1</v>
      </c>
      <c r="F497" s="256" t="s">
        <v>498</v>
      </c>
      <c r="G497" s="254"/>
      <c r="H497" s="257">
        <v>170</v>
      </c>
      <c r="I497" s="258"/>
      <c r="J497" s="254"/>
      <c r="K497" s="254"/>
      <c r="L497" s="259"/>
      <c r="M497" s="260"/>
      <c r="N497" s="261"/>
      <c r="O497" s="261"/>
      <c r="P497" s="261"/>
      <c r="Q497" s="261"/>
      <c r="R497" s="261"/>
      <c r="S497" s="261"/>
      <c r="T497" s="262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63" t="s">
        <v>181</v>
      </c>
      <c r="AU497" s="263" t="s">
        <v>86</v>
      </c>
      <c r="AV497" s="14" t="s">
        <v>86</v>
      </c>
      <c r="AW497" s="14" t="s">
        <v>32</v>
      </c>
      <c r="AX497" s="14" t="s">
        <v>76</v>
      </c>
      <c r="AY497" s="263" t="s">
        <v>172</v>
      </c>
    </row>
    <row r="498" spans="1:51" s="16" customFormat="1" ht="12">
      <c r="A498" s="16"/>
      <c r="B498" s="275"/>
      <c r="C498" s="276"/>
      <c r="D498" s="244" t="s">
        <v>181</v>
      </c>
      <c r="E498" s="277" t="s">
        <v>1</v>
      </c>
      <c r="F498" s="278" t="s">
        <v>188</v>
      </c>
      <c r="G498" s="276"/>
      <c r="H498" s="279">
        <v>340</v>
      </c>
      <c r="I498" s="280"/>
      <c r="J498" s="276"/>
      <c r="K498" s="276"/>
      <c r="L498" s="281"/>
      <c r="M498" s="282"/>
      <c r="N498" s="283"/>
      <c r="O498" s="283"/>
      <c r="P498" s="283"/>
      <c r="Q498" s="283"/>
      <c r="R498" s="283"/>
      <c r="S498" s="283"/>
      <c r="T498" s="284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T498" s="285" t="s">
        <v>181</v>
      </c>
      <c r="AU498" s="285" t="s">
        <v>86</v>
      </c>
      <c r="AV498" s="16" t="s">
        <v>179</v>
      </c>
      <c r="AW498" s="16" t="s">
        <v>32</v>
      </c>
      <c r="AX498" s="16" t="s">
        <v>83</v>
      </c>
      <c r="AY498" s="285" t="s">
        <v>172</v>
      </c>
    </row>
    <row r="499" spans="1:65" s="2" customFormat="1" ht="16.5" customHeight="1">
      <c r="A499" s="39"/>
      <c r="B499" s="40"/>
      <c r="C499" s="290" t="s">
        <v>617</v>
      </c>
      <c r="D499" s="290" t="s">
        <v>590</v>
      </c>
      <c r="E499" s="291" t="s">
        <v>618</v>
      </c>
      <c r="F499" s="292" t="s">
        <v>619</v>
      </c>
      <c r="G499" s="293" t="s">
        <v>240</v>
      </c>
      <c r="H499" s="294">
        <v>195.5</v>
      </c>
      <c r="I499" s="295"/>
      <c r="J499" s="296">
        <f>ROUND(I499*H499,2)</f>
        <v>0</v>
      </c>
      <c r="K499" s="292" t="s">
        <v>1</v>
      </c>
      <c r="L499" s="297"/>
      <c r="M499" s="298" t="s">
        <v>1</v>
      </c>
      <c r="N499" s="299" t="s">
        <v>41</v>
      </c>
      <c r="O499" s="92"/>
      <c r="P499" s="238">
        <f>O499*H499</f>
        <v>0</v>
      </c>
      <c r="Q499" s="238">
        <v>0.0064</v>
      </c>
      <c r="R499" s="238">
        <f>Q499*H499</f>
        <v>1.2512</v>
      </c>
      <c r="S499" s="238">
        <v>0</v>
      </c>
      <c r="T499" s="239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40" t="s">
        <v>405</v>
      </c>
      <c r="AT499" s="240" t="s">
        <v>590</v>
      </c>
      <c r="AU499" s="240" t="s">
        <v>86</v>
      </c>
      <c r="AY499" s="18" t="s">
        <v>172</v>
      </c>
      <c r="BE499" s="241">
        <f>IF(N499="základní",J499,0)</f>
        <v>0</v>
      </c>
      <c r="BF499" s="241">
        <f>IF(N499="snížená",J499,0)</f>
        <v>0</v>
      </c>
      <c r="BG499" s="241">
        <f>IF(N499="zákl. přenesená",J499,0)</f>
        <v>0</v>
      </c>
      <c r="BH499" s="241">
        <f>IF(N499="sníž. přenesená",J499,0)</f>
        <v>0</v>
      </c>
      <c r="BI499" s="241">
        <f>IF(N499="nulová",J499,0)</f>
        <v>0</v>
      </c>
      <c r="BJ499" s="18" t="s">
        <v>83</v>
      </c>
      <c r="BK499" s="241">
        <f>ROUND(I499*H499,2)</f>
        <v>0</v>
      </c>
      <c r="BL499" s="18" t="s">
        <v>284</v>
      </c>
      <c r="BM499" s="240" t="s">
        <v>620</v>
      </c>
    </row>
    <row r="500" spans="1:51" s="13" customFormat="1" ht="12">
      <c r="A500" s="13"/>
      <c r="B500" s="242"/>
      <c r="C500" s="243"/>
      <c r="D500" s="244" t="s">
        <v>181</v>
      </c>
      <c r="E500" s="245" t="s">
        <v>1</v>
      </c>
      <c r="F500" s="246" t="s">
        <v>621</v>
      </c>
      <c r="G500" s="243"/>
      <c r="H500" s="245" t="s">
        <v>1</v>
      </c>
      <c r="I500" s="247"/>
      <c r="J500" s="243"/>
      <c r="K500" s="243"/>
      <c r="L500" s="248"/>
      <c r="M500" s="249"/>
      <c r="N500" s="250"/>
      <c r="O500" s="250"/>
      <c r="P500" s="250"/>
      <c r="Q500" s="250"/>
      <c r="R500" s="250"/>
      <c r="S500" s="250"/>
      <c r="T500" s="25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2" t="s">
        <v>181</v>
      </c>
      <c r="AU500" s="252" t="s">
        <v>86</v>
      </c>
      <c r="AV500" s="13" t="s">
        <v>83</v>
      </c>
      <c r="AW500" s="13" t="s">
        <v>32</v>
      </c>
      <c r="AX500" s="13" t="s">
        <v>76</v>
      </c>
      <c r="AY500" s="252" t="s">
        <v>172</v>
      </c>
    </row>
    <row r="501" spans="1:51" s="14" customFormat="1" ht="12">
      <c r="A501" s="14"/>
      <c r="B501" s="253"/>
      <c r="C501" s="254"/>
      <c r="D501" s="244" t="s">
        <v>181</v>
      </c>
      <c r="E501" s="255" t="s">
        <v>1</v>
      </c>
      <c r="F501" s="256" t="s">
        <v>605</v>
      </c>
      <c r="G501" s="254"/>
      <c r="H501" s="257">
        <v>195.5</v>
      </c>
      <c r="I501" s="258"/>
      <c r="J501" s="254"/>
      <c r="K501" s="254"/>
      <c r="L501" s="259"/>
      <c r="M501" s="260"/>
      <c r="N501" s="261"/>
      <c r="O501" s="261"/>
      <c r="P501" s="261"/>
      <c r="Q501" s="261"/>
      <c r="R501" s="261"/>
      <c r="S501" s="261"/>
      <c r="T501" s="262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63" t="s">
        <v>181</v>
      </c>
      <c r="AU501" s="263" t="s">
        <v>86</v>
      </c>
      <c r="AV501" s="14" t="s">
        <v>86</v>
      </c>
      <c r="AW501" s="14" t="s">
        <v>32</v>
      </c>
      <c r="AX501" s="14" t="s">
        <v>83</v>
      </c>
      <c r="AY501" s="263" t="s">
        <v>172</v>
      </c>
    </row>
    <row r="502" spans="1:65" s="2" customFormat="1" ht="16.5" customHeight="1">
      <c r="A502" s="39"/>
      <c r="B502" s="40"/>
      <c r="C502" s="290" t="s">
        <v>622</v>
      </c>
      <c r="D502" s="290" t="s">
        <v>590</v>
      </c>
      <c r="E502" s="291" t="s">
        <v>623</v>
      </c>
      <c r="F502" s="292" t="s">
        <v>624</v>
      </c>
      <c r="G502" s="293" t="s">
        <v>240</v>
      </c>
      <c r="H502" s="294">
        <v>195.5</v>
      </c>
      <c r="I502" s="295"/>
      <c r="J502" s="296">
        <f>ROUND(I502*H502,2)</f>
        <v>0</v>
      </c>
      <c r="K502" s="292" t="s">
        <v>1</v>
      </c>
      <c r="L502" s="297"/>
      <c r="M502" s="298" t="s">
        <v>1</v>
      </c>
      <c r="N502" s="299" t="s">
        <v>41</v>
      </c>
      <c r="O502" s="92"/>
      <c r="P502" s="238">
        <f>O502*H502</f>
        <v>0</v>
      </c>
      <c r="Q502" s="238">
        <v>0.0064</v>
      </c>
      <c r="R502" s="238">
        <f>Q502*H502</f>
        <v>1.2512</v>
      </c>
      <c r="S502" s="238">
        <v>0</v>
      </c>
      <c r="T502" s="239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40" t="s">
        <v>405</v>
      </c>
      <c r="AT502" s="240" t="s">
        <v>590</v>
      </c>
      <c r="AU502" s="240" t="s">
        <v>86</v>
      </c>
      <c r="AY502" s="18" t="s">
        <v>172</v>
      </c>
      <c r="BE502" s="241">
        <f>IF(N502="základní",J502,0)</f>
        <v>0</v>
      </c>
      <c r="BF502" s="241">
        <f>IF(N502="snížená",J502,0)</f>
        <v>0</v>
      </c>
      <c r="BG502" s="241">
        <f>IF(N502="zákl. přenesená",J502,0)</f>
        <v>0</v>
      </c>
      <c r="BH502" s="241">
        <f>IF(N502="sníž. přenesená",J502,0)</f>
        <v>0</v>
      </c>
      <c r="BI502" s="241">
        <f>IF(N502="nulová",J502,0)</f>
        <v>0</v>
      </c>
      <c r="BJ502" s="18" t="s">
        <v>83</v>
      </c>
      <c r="BK502" s="241">
        <f>ROUND(I502*H502,2)</f>
        <v>0</v>
      </c>
      <c r="BL502" s="18" t="s">
        <v>284</v>
      </c>
      <c r="BM502" s="240" t="s">
        <v>625</v>
      </c>
    </row>
    <row r="503" spans="1:51" s="13" customFormat="1" ht="12">
      <c r="A503" s="13"/>
      <c r="B503" s="242"/>
      <c r="C503" s="243"/>
      <c r="D503" s="244" t="s">
        <v>181</v>
      </c>
      <c r="E503" s="245" t="s">
        <v>1</v>
      </c>
      <c r="F503" s="246" t="s">
        <v>621</v>
      </c>
      <c r="G503" s="243"/>
      <c r="H503" s="245" t="s">
        <v>1</v>
      </c>
      <c r="I503" s="247"/>
      <c r="J503" s="243"/>
      <c r="K503" s="243"/>
      <c r="L503" s="248"/>
      <c r="M503" s="249"/>
      <c r="N503" s="250"/>
      <c r="O503" s="250"/>
      <c r="P503" s="250"/>
      <c r="Q503" s="250"/>
      <c r="R503" s="250"/>
      <c r="S503" s="250"/>
      <c r="T503" s="25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2" t="s">
        <v>181</v>
      </c>
      <c r="AU503" s="252" t="s">
        <v>86</v>
      </c>
      <c r="AV503" s="13" t="s">
        <v>83</v>
      </c>
      <c r="AW503" s="13" t="s">
        <v>32</v>
      </c>
      <c r="AX503" s="13" t="s">
        <v>76</v>
      </c>
      <c r="AY503" s="252" t="s">
        <v>172</v>
      </c>
    </row>
    <row r="504" spans="1:51" s="14" customFormat="1" ht="12">
      <c r="A504" s="14"/>
      <c r="B504" s="253"/>
      <c r="C504" s="254"/>
      <c r="D504" s="244" t="s">
        <v>181</v>
      </c>
      <c r="E504" s="255" t="s">
        <v>1</v>
      </c>
      <c r="F504" s="256" t="s">
        <v>605</v>
      </c>
      <c r="G504" s="254"/>
      <c r="H504" s="257">
        <v>195.5</v>
      </c>
      <c r="I504" s="258"/>
      <c r="J504" s="254"/>
      <c r="K504" s="254"/>
      <c r="L504" s="259"/>
      <c r="M504" s="260"/>
      <c r="N504" s="261"/>
      <c r="O504" s="261"/>
      <c r="P504" s="261"/>
      <c r="Q504" s="261"/>
      <c r="R504" s="261"/>
      <c r="S504" s="261"/>
      <c r="T504" s="262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63" t="s">
        <v>181</v>
      </c>
      <c r="AU504" s="263" t="s">
        <v>86</v>
      </c>
      <c r="AV504" s="14" t="s">
        <v>86</v>
      </c>
      <c r="AW504" s="14" t="s">
        <v>32</v>
      </c>
      <c r="AX504" s="14" t="s">
        <v>83</v>
      </c>
      <c r="AY504" s="263" t="s">
        <v>172</v>
      </c>
    </row>
    <row r="505" spans="1:65" s="2" customFormat="1" ht="16.5" customHeight="1">
      <c r="A505" s="39"/>
      <c r="B505" s="40"/>
      <c r="C505" s="229" t="s">
        <v>626</v>
      </c>
      <c r="D505" s="229" t="s">
        <v>174</v>
      </c>
      <c r="E505" s="230" t="s">
        <v>627</v>
      </c>
      <c r="F505" s="231" t="s">
        <v>628</v>
      </c>
      <c r="G505" s="232" t="s">
        <v>402</v>
      </c>
      <c r="H505" s="233">
        <v>75.8</v>
      </c>
      <c r="I505" s="234"/>
      <c r="J505" s="235">
        <f>ROUND(I505*H505,2)</f>
        <v>0</v>
      </c>
      <c r="K505" s="231" t="s">
        <v>1</v>
      </c>
      <c r="L505" s="45"/>
      <c r="M505" s="236" t="s">
        <v>1</v>
      </c>
      <c r="N505" s="237" t="s">
        <v>41</v>
      </c>
      <c r="O505" s="92"/>
      <c r="P505" s="238">
        <f>O505*H505</f>
        <v>0</v>
      </c>
      <c r="Q505" s="238">
        <v>0</v>
      </c>
      <c r="R505" s="238">
        <f>Q505*H505</f>
        <v>0</v>
      </c>
      <c r="S505" s="238">
        <v>0</v>
      </c>
      <c r="T505" s="239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40" t="s">
        <v>284</v>
      </c>
      <c r="AT505" s="240" t="s">
        <v>174</v>
      </c>
      <c r="AU505" s="240" t="s">
        <v>86</v>
      </c>
      <c r="AY505" s="18" t="s">
        <v>172</v>
      </c>
      <c r="BE505" s="241">
        <f>IF(N505="základní",J505,0)</f>
        <v>0</v>
      </c>
      <c r="BF505" s="241">
        <f>IF(N505="snížená",J505,0)</f>
        <v>0</v>
      </c>
      <c r="BG505" s="241">
        <f>IF(N505="zákl. přenesená",J505,0)</f>
        <v>0</v>
      </c>
      <c r="BH505" s="241">
        <f>IF(N505="sníž. přenesená",J505,0)</f>
        <v>0</v>
      </c>
      <c r="BI505" s="241">
        <f>IF(N505="nulová",J505,0)</f>
        <v>0</v>
      </c>
      <c r="BJ505" s="18" t="s">
        <v>83</v>
      </c>
      <c r="BK505" s="241">
        <f>ROUND(I505*H505,2)</f>
        <v>0</v>
      </c>
      <c r="BL505" s="18" t="s">
        <v>284</v>
      </c>
      <c r="BM505" s="240" t="s">
        <v>629</v>
      </c>
    </row>
    <row r="506" spans="1:51" s="13" customFormat="1" ht="12">
      <c r="A506" s="13"/>
      <c r="B506" s="242"/>
      <c r="C506" s="243"/>
      <c r="D506" s="244" t="s">
        <v>181</v>
      </c>
      <c r="E506" s="245" t="s">
        <v>1</v>
      </c>
      <c r="F506" s="246" t="s">
        <v>185</v>
      </c>
      <c r="G506" s="243"/>
      <c r="H506" s="245" t="s">
        <v>1</v>
      </c>
      <c r="I506" s="247"/>
      <c r="J506" s="243"/>
      <c r="K506" s="243"/>
      <c r="L506" s="248"/>
      <c r="M506" s="249"/>
      <c r="N506" s="250"/>
      <c r="O506" s="250"/>
      <c r="P506" s="250"/>
      <c r="Q506" s="250"/>
      <c r="R506" s="250"/>
      <c r="S506" s="250"/>
      <c r="T506" s="25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2" t="s">
        <v>181</v>
      </c>
      <c r="AU506" s="252" t="s">
        <v>86</v>
      </c>
      <c r="AV506" s="13" t="s">
        <v>83</v>
      </c>
      <c r="AW506" s="13" t="s">
        <v>32</v>
      </c>
      <c r="AX506" s="13" t="s">
        <v>76</v>
      </c>
      <c r="AY506" s="252" t="s">
        <v>172</v>
      </c>
    </row>
    <row r="507" spans="1:51" s="14" customFormat="1" ht="12">
      <c r="A507" s="14"/>
      <c r="B507" s="253"/>
      <c r="C507" s="254"/>
      <c r="D507" s="244" t="s">
        <v>181</v>
      </c>
      <c r="E507" s="255" t="s">
        <v>1</v>
      </c>
      <c r="F507" s="256" t="s">
        <v>630</v>
      </c>
      <c r="G507" s="254"/>
      <c r="H507" s="257">
        <v>37.9</v>
      </c>
      <c r="I507" s="258"/>
      <c r="J507" s="254"/>
      <c r="K507" s="254"/>
      <c r="L507" s="259"/>
      <c r="M507" s="260"/>
      <c r="N507" s="261"/>
      <c r="O507" s="261"/>
      <c r="P507" s="261"/>
      <c r="Q507" s="261"/>
      <c r="R507" s="261"/>
      <c r="S507" s="261"/>
      <c r="T507" s="262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3" t="s">
        <v>181</v>
      </c>
      <c r="AU507" s="263" t="s">
        <v>86</v>
      </c>
      <c r="AV507" s="14" t="s">
        <v>86</v>
      </c>
      <c r="AW507" s="14" t="s">
        <v>32</v>
      </c>
      <c r="AX507" s="14" t="s">
        <v>76</v>
      </c>
      <c r="AY507" s="263" t="s">
        <v>172</v>
      </c>
    </row>
    <row r="508" spans="1:51" s="13" customFormat="1" ht="12">
      <c r="A508" s="13"/>
      <c r="B508" s="242"/>
      <c r="C508" s="243"/>
      <c r="D508" s="244" t="s">
        <v>181</v>
      </c>
      <c r="E508" s="245" t="s">
        <v>1</v>
      </c>
      <c r="F508" s="246" t="s">
        <v>224</v>
      </c>
      <c r="G508" s="243"/>
      <c r="H508" s="245" t="s">
        <v>1</v>
      </c>
      <c r="I508" s="247"/>
      <c r="J508" s="243"/>
      <c r="K508" s="243"/>
      <c r="L508" s="248"/>
      <c r="M508" s="249"/>
      <c r="N508" s="250"/>
      <c r="O508" s="250"/>
      <c r="P508" s="250"/>
      <c r="Q508" s="250"/>
      <c r="R508" s="250"/>
      <c r="S508" s="250"/>
      <c r="T508" s="25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2" t="s">
        <v>181</v>
      </c>
      <c r="AU508" s="252" t="s">
        <v>86</v>
      </c>
      <c r="AV508" s="13" t="s">
        <v>83</v>
      </c>
      <c r="AW508" s="13" t="s">
        <v>32</v>
      </c>
      <c r="AX508" s="13" t="s">
        <v>76</v>
      </c>
      <c r="AY508" s="252" t="s">
        <v>172</v>
      </c>
    </row>
    <row r="509" spans="1:51" s="14" customFormat="1" ht="12">
      <c r="A509" s="14"/>
      <c r="B509" s="253"/>
      <c r="C509" s="254"/>
      <c r="D509" s="244" t="s">
        <v>181</v>
      </c>
      <c r="E509" s="255" t="s">
        <v>1</v>
      </c>
      <c r="F509" s="256" t="s">
        <v>630</v>
      </c>
      <c r="G509" s="254"/>
      <c r="H509" s="257">
        <v>37.9</v>
      </c>
      <c r="I509" s="258"/>
      <c r="J509" s="254"/>
      <c r="K509" s="254"/>
      <c r="L509" s="259"/>
      <c r="M509" s="260"/>
      <c r="N509" s="261"/>
      <c r="O509" s="261"/>
      <c r="P509" s="261"/>
      <c r="Q509" s="261"/>
      <c r="R509" s="261"/>
      <c r="S509" s="261"/>
      <c r="T509" s="262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63" t="s">
        <v>181</v>
      </c>
      <c r="AU509" s="263" t="s">
        <v>86</v>
      </c>
      <c r="AV509" s="14" t="s">
        <v>86</v>
      </c>
      <c r="AW509" s="14" t="s">
        <v>32</v>
      </c>
      <c r="AX509" s="14" t="s">
        <v>76</v>
      </c>
      <c r="AY509" s="263" t="s">
        <v>172</v>
      </c>
    </row>
    <row r="510" spans="1:51" s="16" customFormat="1" ht="12">
      <c r="A510" s="16"/>
      <c r="B510" s="275"/>
      <c r="C510" s="276"/>
      <c r="D510" s="244" t="s">
        <v>181</v>
      </c>
      <c r="E510" s="277" t="s">
        <v>1</v>
      </c>
      <c r="F510" s="278" t="s">
        <v>188</v>
      </c>
      <c r="G510" s="276"/>
      <c r="H510" s="279">
        <v>75.8</v>
      </c>
      <c r="I510" s="280"/>
      <c r="J510" s="276"/>
      <c r="K510" s="276"/>
      <c r="L510" s="281"/>
      <c r="M510" s="282"/>
      <c r="N510" s="283"/>
      <c r="O510" s="283"/>
      <c r="P510" s="283"/>
      <c r="Q510" s="283"/>
      <c r="R510" s="283"/>
      <c r="S510" s="283"/>
      <c r="T510" s="284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T510" s="285" t="s">
        <v>181</v>
      </c>
      <c r="AU510" s="285" t="s">
        <v>86</v>
      </c>
      <c r="AV510" s="16" t="s">
        <v>179</v>
      </c>
      <c r="AW510" s="16" t="s">
        <v>32</v>
      </c>
      <c r="AX510" s="16" t="s">
        <v>83</v>
      </c>
      <c r="AY510" s="285" t="s">
        <v>172</v>
      </c>
    </row>
    <row r="511" spans="1:65" s="2" customFormat="1" ht="16.5" customHeight="1">
      <c r="A511" s="39"/>
      <c r="B511" s="40"/>
      <c r="C511" s="229" t="s">
        <v>631</v>
      </c>
      <c r="D511" s="229" t="s">
        <v>174</v>
      </c>
      <c r="E511" s="230" t="s">
        <v>632</v>
      </c>
      <c r="F511" s="231" t="s">
        <v>633</v>
      </c>
      <c r="G511" s="232" t="s">
        <v>240</v>
      </c>
      <c r="H511" s="233">
        <v>14.91</v>
      </c>
      <c r="I511" s="234"/>
      <c r="J511" s="235">
        <f>ROUND(I511*H511,2)</f>
        <v>0</v>
      </c>
      <c r="K511" s="231" t="s">
        <v>178</v>
      </c>
      <c r="L511" s="45"/>
      <c r="M511" s="236" t="s">
        <v>1</v>
      </c>
      <c r="N511" s="237" t="s">
        <v>41</v>
      </c>
      <c r="O511" s="92"/>
      <c r="P511" s="238">
        <f>O511*H511</f>
        <v>0</v>
      </c>
      <c r="Q511" s="238">
        <v>0.0004</v>
      </c>
      <c r="R511" s="238">
        <f>Q511*H511</f>
        <v>0.0059640000000000006</v>
      </c>
      <c r="S511" s="238">
        <v>0</v>
      </c>
      <c r="T511" s="239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40" t="s">
        <v>284</v>
      </c>
      <c r="AT511" s="240" t="s">
        <v>174</v>
      </c>
      <c r="AU511" s="240" t="s">
        <v>86</v>
      </c>
      <c r="AY511" s="18" t="s">
        <v>172</v>
      </c>
      <c r="BE511" s="241">
        <f>IF(N511="základní",J511,0)</f>
        <v>0</v>
      </c>
      <c r="BF511" s="241">
        <f>IF(N511="snížená",J511,0)</f>
        <v>0</v>
      </c>
      <c r="BG511" s="241">
        <f>IF(N511="zákl. přenesená",J511,0)</f>
        <v>0</v>
      </c>
      <c r="BH511" s="241">
        <f>IF(N511="sníž. přenesená",J511,0)</f>
        <v>0</v>
      </c>
      <c r="BI511" s="241">
        <f>IF(N511="nulová",J511,0)</f>
        <v>0</v>
      </c>
      <c r="BJ511" s="18" t="s">
        <v>83</v>
      </c>
      <c r="BK511" s="241">
        <f>ROUND(I511*H511,2)</f>
        <v>0</v>
      </c>
      <c r="BL511" s="18" t="s">
        <v>284</v>
      </c>
      <c r="BM511" s="240" t="s">
        <v>634</v>
      </c>
    </row>
    <row r="512" spans="1:51" s="14" customFormat="1" ht="12">
      <c r="A512" s="14"/>
      <c r="B512" s="253"/>
      <c r="C512" s="254"/>
      <c r="D512" s="244" t="s">
        <v>181</v>
      </c>
      <c r="E512" s="255" t="s">
        <v>1</v>
      </c>
      <c r="F512" s="256" t="s">
        <v>486</v>
      </c>
      <c r="G512" s="254"/>
      <c r="H512" s="257">
        <v>14.91</v>
      </c>
      <c r="I512" s="258"/>
      <c r="J512" s="254"/>
      <c r="K512" s="254"/>
      <c r="L512" s="259"/>
      <c r="M512" s="260"/>
      <c r="N512" s="261"/>
      <c r="O512" s="261"/>
      <c r="P512" s="261"/>
      <c r="Q512" s="261"/>
      <c r="R512" s="261"/>
      <c r="S512" s="261"/>
      <c r="T512" s="26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3" t="s">
        <v>181</v>
      </c>
      <c r="AU512" s="263" t="s">
        <v>86</v>
      </c>
      <c r="AV512" s="14" t="s">
        <v>86</v>
      </c>
      <c r="AW512" s="14" t="s">
        <v>32</v>
      </c>
      <c r="AX512" s="14" t="s">
        <v>83</v>
      </c>
      <c r="AY512" s="263" t="s">
        <v>172</v>
      </c>
    </row>
    <row r="513" spans="1:65" s="2" customFormat="1" ht="12">
      <c r="A513" s="39"/>
      <c r="B513" s="40"/>
      <c r="C513" s="290" t="s">
        <v>635</v>
      </c>
      <c r="D513" s="290" t="s">
        <v>590</v>
      </c>
      <c r="E513" s="291" t="s">
        <v>636</v>
      </c>
      <c r="F513" s="292" t="s">
        <v>637</v>
      </c>
      <c r="G513" s="293" t="s">
        <v>240</v>
      </c>
      <c r="H513" s="294">
        <v>17.892</v>
      </c>
      <c r="I513" s="295"/>
      <c r="J513" s="296">
        <f>ROUND(I513*H513,2)</f>
        <v>0</v>
      </c>
      <c r="K513" s="292" t="s">
        <v>178</v>
      </c>
      <c r="L513" s="297"/>
      <c r="M513" s="298" t="s">
        <v>1</v>
      </c>
      <c r="N513" s="299" t="s">
        <v>41</v>
      </c>
      <c r="O513" s="92"/>
      <c r="P513" s="238">
        <f>O513*H513</f>
        <v>0</v>
      </c>
      <c r="Q513" s="238">
        <v>0.0048</v>
      </c>
      <c r="R513" s="238">
        <f>Q513*H513</f>
        <v>0.08588159999999999</v>
      </c>
      <c r="S513" s="238">
        <v>0</v>
      </c>
      <c r="T513" s="239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40" t="s">
        <v>405</v>
      </c>
      <c r="AT513" s="240" t="s">
        <v>590</v>
      </c>
      <c r="AU513" s="240" t="s">
        <v>86</v>
      </c>
      <c r="AY513" s="18" t="s">
        <v>172</v>
      </c>
      <c r="BE513" s="241">
        <f>IF(N513="základní",J513,0)</f>
        <v>0</v>
      </c>
      <c r="BF513" s="241">
        <f>IF(N513="snížená",J513,0)</f>
        <v>0</v>
      </c>
      <c r="BG513" s="241">
        <f>IF(N513="zákl. přenesená",J513,0)</f>
        <v>0</v>
      </c>
      <c r="BH513" s="241">
        <f>IF(N513="sníž. přenesená",J513,0)</f>
        <v>0</v>
      </c>
      <c r="BI513" s="241">
        <f>IF(N513="nulová",J513,0)</f>
        <v>0</v>
      </c>
      <c r="BJ513" s="18" t="s">
        <v>83</v>
      </c>
      <c r="BK513" s="241">
        <f>ROUND(I513*H513,2)</f>
        <v>0</v>
      </c>
      <c r="BL513" s="18" t="s">
        <v>284</v>
      </c>
      <c r="BM513" s="240" t="s">
        <v>638</v>
      </c>
    </row>
    <row r="514" spans="1:51" s="14" customFormat="1" ht="12">
      <c r="A514" s="14"/>
      <c r="B514" s="253"/>
      <c r="C514" s="254"/>
      <c r="D514" s="244" t="s">
        <v>181</v>
      </c>
      <c r="E514" s="255" t="s">
        <v>1</v>
      </c>
      <c r="F514" s="256" t="s">
        <v>639</v>
      </c>
      <c r="G514" s="254"/>
      <c r="H514" s="257">
        <v>17.892</v>
      </c>
      <c r="I514" s="258"/>
      <c r="J514" s="254"/>
      <c r="K514" s="254"/>
      <c r="L514" s="259"/>
      <c r="M514" s="260"/>
      <c r="N514" s="261"/>
      <c r="O514" s="261"/>
      <c r="P514" s="261"/>
      <c r="Q514" s="261"/>
      <c r="R514" s="261"/>
      <c r="S514" s="261"/>
      <c r="T514" s="262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3" t="s">
        <v>181</v>
      </c>
      <c r="AU514" s="263" t="s">
        <v>86</v>
      </c>
      <c r="AV514" s="14" t="s">
        <v>86</v>
      </c>
      <c r="AW514" s="14" t="s">
        <v>32</v>
      </c>
      <c r="AX514" s="14" t="s">
        <v>83</v>
      </c>
      <c r="AY514" s="263" t="s">
        <v>172</v>
      </c>
    </row>
    <row r="515" spans="1:65" s="2" customFormat="1" ht="16.5" customHeight="1">
      <c r="A515" s="39"/>
      <c r="B515" s="40"/>
      <c r="C515" s="229" t="s">
        <v>640</v>
      </c>
      <c r="D515" s="229" t="s">
        <v>174</v>
      </c>
      <c r="E515" s="230" t="s">
        <v>641</v>
      </c>
      <c r="F515" s="231" t="s">
        <v>642</v>
      </c>
      <c r="G515" s="232" t="s">
        <v>373</v>
      </c>
      <c r="H515" s="233">
        <v>2.859</v>
      </c>
      <c r="I515" s="234"/>
      <c r="J515" s="235">
        <f>ROUND(I515*H515,2)</f>
        <v>0</v>
      </c>
      <c r="K515" s="231" t="s">
        <v>178</v>
      </c>
      <c r="L515" s="45"/>
      <c r="M515" s="236" t="s">
        <v>1</v>
      </c>
      <c r="N515" s="237" t="s">
        <v>41</v>
      </c>
      <c r="O515" s="92"/>
      <c r="P515" s="238">
        <f>O515*H515</f>
        <v>0</v>
      </c>
      <c r="Q515" s="238">
        <v>0</v>
      </c>
      <c r="R515" s="238">
        <f>Q515*H515</f>
        <v>0</v>
      </c>
      <c r="S515" s="238">
        <v>0</v>
      </c>
      <c r="T515" s="239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40" t="s">
        <v>284</v>
      </c>
      <c r="AT515" s="240" t="s">
        <v>174</v>
      </c>
      <c r="AU515" s="240" t="s">
        <v>86</v>
      </c>
      <c r="AY515" s="18" t="s">
        <v>172</v>
      </c>
      <c r="BE515" s="241">
        <f>IF(N515="základní",J515,0)</f>
        <v>0</v>
      </c>
      <c r="BF515" s="241">
        <f>IF(N515="snížená",J515,0)</f>
        <v>0</v>
      </c>
      <c r="BG515" s="241">
        <f>IF(N515="zákl. přenesená",J515,0)</f>
        <v>0</v>
      </c>
      <c r="BH515" s="241">
        <f>IF(N515="sníž. přenesená",J515,0)</f>
        <v>0</v>
      </c>
      <c r="BI515" s="241">
        <f>IF(N515="nulová",J515,0)</f>
        <v>0</v>
      </c>
      <c r="BJ515" s="18" t="s">
        <v>83</v>
      </c>
      <c r="BK515" s="241">
        <f>ROUND(I515*H515,2)</f>
        <v>0</v>
      </c>
      <c r="BL515" s="18" t="s">
        <v>284</v>
      </c>
      <c r="BM515" s="240" t="s">
        <v>643</v>
      </c>
    </row>
    <row r="516" spans="1:63" s="12" customFormat="1" ht="22.8" customHeight="1">
      <c r="A516" s="12"/>
      <c r="B516" s="213"/>
      <c r="C516" s="214"/>
      <c r="D516" s="215" t="s">
        <v>75</v>
      </c>
      <c r="E516" s="227" t="s">
        <v>644</v>
      </c>
      <c r="F516" s="227" t="s">
        <v>645</v>
      </c>
      <c r="G516" s="214"/>
      <c r="H516" s="214"/>
      <c r="I516" s="217"/>
      <c r="J516" s="228">
        <f>BK516</f>
        <v>0</v>
      </c>
      <c r="K516" s="214"/>
      <c r="L516" s="219"/>
      <c r="M516" s="220"/>
      <c r="N516" s="221"/>
      <c r="O516" s="221"/>
      <c r="P516" s="222">
        <f>SUM(P517:P533)</f>
        <v>0</v>
      </c>
      <c r="Q516" s="221"/>
      <c r="R516" s="222">
        <f>SUM(R517:R533)</f>
        <v>1.2484009999999999</v>
      </c>
      <c r="S516" s="221"/>
      <c r="T516" s="223">
        <f>SUM(T517:T533)</f>
        <v>0.0714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24" t="s">
        <v>86</v>
      </c>
      <c r="AT516" s="225" t="s">
        <v>75</v>
      </c>
      <c r="AU516" s="225" t="s">
        <v>83</v>
      </c>
      <c r="AY516" s="224" t="s">
        <v>172</v>
      </c>
      <c r="BK516" s="226">
        <f>SUM(BK517:BK533)</f>
        <v>0</v>
      </c>
    </row>
    <row r="517" spans="1:65" s="2" customFormat="1" ht="16.5" customHeight="1">
      <c r="A517" s="39"/>
      <c r="B517" s="40"/>
      <c r="C517" s="229" t="s">
        <v>646</v>
      </c>
      <c r="D517" s="229" t="s">
        <v>174</v>
      </c>
      <c r="E517" s="230" t="s">
        <v>647</v>
      </c>
      <c r="F517" s="231" t="s">
        <v>648</v>
      </c>
      <c r="G517" s="232" t="s">
        <v>240</v>
      </c>
      <c r="H517" s="233">
        <v>170</v>
      </c>
      <c r="I517" s="234"/>
      <c r="J517" s="235">
        <f>ROUND(I517*H517,2)</f>
        <v>0</v>
      </c>
      <c r="K517" s="231" t="s">
        <v>178</v>
      </c>
      <c r="L517" s="45"/>
      <c r="M517" s="236" t="s">
        <v>1</v>
      </c>
      <c r="N517" s="237" t="s">
        <v>41</v>
      </c>
      <c r="O517" s="92"/>
      <c r="P517" s="238">
        <f>O517*H517</f>
        <v>0</v>
      </c>
      <c r="Q517" s="238">
        <v>0</v>
      </c>
      <c r="R517" s="238">
        <f>Q517*H517</f>
        <v>0</v>
      </c>
      <c r="S517" s="238">
        <v>0.00042</v>
      </c>
      <c r="T517" s="239">
        <f>S517*H517</f>
        <v>0.0714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40" t="s">
        <v>284</v>
      </c>
      <c r="AT517" s="240" t="s">
        <v>174</v>
      </c>
      <c r="AU517" s="240" t="s">
        <v>86</v>
      </c>
      <c r="AY517" s="18" t="s">
        <v>172</v>
      </c>
      <c r="BE517" s="241">
        <f>IF(N517="základní",J517,0)</f>
        <v>0</v>
      </c>
      <c r="BF517" s="241">
        <f>IF(N517="snížená",J517,0)</f>
        <v>0</v>
      </c>
      <c r="BG517" s="241">
        <f>IF(N517="zákl. přenesená",J517,0)</f>
        <v>0</v>
      </c>
      <c r="BH517" s="241">
        <f>IF(N517="sníž. přenesená",J517,0)</f>
        <v>0</v>
      </c>
      <c r="BI517" s="241">
        <f>IF(N517="nulová",J517,0)</f>
        <v>0</v>
      </c>
      <c r="BJ517" s="18" t="s">
        <v>83</v>
      </c>
      <c r="BK517" s="241">
        <f>ROUND(I517*H517,2)</f>
        <v>0</v>
      </c>
      <c r="BL517" s="18" t="s">
        <v>284</v>
      </c>
      <c r="BM517" s="240" t="s">
        <v>649</v>
      </c>
    </row>
    <row r="518" spans="1:51" s="13" customFormat="1" ht="12">
      <c r="A518" s="13"/>
      <c r="B518" s="242"/>
      <c r="C518" s="243"/>
      <c r="D518" s="244" t="s">
        <v>181</v>
      </c>
      <c r="E518" s="245" t="s">
        <v>1</v>
      </c>
      <c r="F518" s="246" t="s">
        <v>650</v>
      </c>
      <c r="G518" s="243"/>
      <c r="H518" s="245" t="s">
        <v>1</v>
      </c>
      <c r="I518" s="247"/>
      <c r="J518" s="243"/>
      <c r="K518" s="243"/>
      <c r="L518" s="248"/>
      <c r="M518" s="249"/>
      <c r="N518" s="250"/>
      <c r="O518" s="250"/>
      <c r="P518" s="250"/>
      <c r="Q518" s="250"/>
      <c r="R518" s="250"/>
      <c r="S518" s="250"/>
      <c r="T518" s="251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2" t="s">
        <v>181</v>
      </c>
      <c r="AU518" s="252" t="s">
        <v>86</v>
      </c>
      <c r="AV518" s="13" t="s">
        <v>83</v>
      </c>
      <c r="AW518" s="13" t="s">
        <v>32</v>
      </c>
      <c r="AX518" s="13" t="s">
        <v>76</v>
      </c>
      <c r="AY518" s="252" t="s">
        <v>172</v>
      </c>
    </row>
    <row r="519" spans="1:51" s="14" customFormat="1" ht="12">
      <c r="A519" s="14"/>
      <c r="B519" s="253"/>
      <c r="C519" s="254"/>
      <c r="D519" s="244" t="s">
        <v>181</v>
      </c>
      <c r="E519" s="255" t="s">
        <v>1</v>
      </c>
      <c r="F519" s="256" t="s">
        <v>498</v>
      </c>
      <c r="G519" s="254"/>
      <c r="H519" s="257">
        <v>170</v>
      </c>
      <c r="I519" s="258"/>
      <c r="J519" s="254"/>
      <c r="K519" s="254"/>
      <c r="L519" s="259"/>
      <c r="M519" s="260"/>
      <c r="N519" s="261"/>
      <c r="O519" s="261"/>
      <c r="P519" s="261"/>
      <c r="Q519" s="261"/>
      <c r="R519" s="261"/>
      <c r="S519" s="261"/>
      <c r="T519" s="262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63" t="s">
        <v>181</v>
      </c>
      <c r="AU519" s="263" t="s">
        <v>86</v>
      </c>
      <c r="AV519" s="14" t="s">
        <v>86</v>
      </c>
      <c r="AW519" s="14" t="s">
        <v>32</v>
      </c>
      <c r="AX519" s="14" t="s">
        <v>76</v>
      </c>
      <c r="AY519" s="263" t="s">
        <v>172</v>
      </c>
    </row>
    <row r="520" spans="1:51" s="16" customFormat="1" ht="12">
      <c r="A520" s="16"/>
      <c r="B520" s="275"/>
      <c r="C520" s="276"/>
      <c r="D520" s="244" t="s">
        <v>181</v>
      </c>
      <c r="E520" s="277" t="s">
        <v>1</v>
      </c>
      <c r="F520" s="278" t="s">
        <v>188</v>
      </c>
      <c r="G520" s="276"/>
      <c r="H520" s="279">
        <v>170</v>
      </c>
      <c r="I520" s="280"/>
      <c r="J520" s="276"/>
      <c r="K520" s="276"/>
      <c r="L520" s="281"/>
      <c r="M520" s="282"/>
      <c r="N520" s="283"/>
      <c r="O520" s="283"/>
      <c r="P520" s="283"/>
      <c r="Q520" s="283"/>
      <c r="R520" s="283"/>
      <c r="S520" s="283"/>
      <c r="T520" s="284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T520" s="285" t="s">
        <v>181</v>
      </c>
      <c r="AU520" s="285" t="s">
        <v>86</v>
      </c>
      <c r="AV520" s="16" t="s">
        <v>179</v>
      </c>
      <c r="AW520" s="16" t="s">
        <v>32</v>
      </c>
      <c r="AX520" s="16" t="s">
        <v>83</v>
      </c>
      <c r="AY520" s="285" t="s">
        <v>172</v>
      </c>
    </row>
    <row r="521" spans="1:65" s="2" customFormat="1" ht="16.5" customHeight="1">
      <c r="A521" s="39"/>
      <c r="B521" s="40"/>
      <c r="C521" s="229" t="s">
        <v>651</v>
      </c>
      <c r="D521" s="229" t="s">
        <v>174</v>
      </c>
      <c r="E521" s="230" t="s">
        <v>652</v>
      </c>
      <c r="F521" s="231" t="s">
        <v>653</v>
      </c>
      <c r="G521" s="232" t="s">
        <v>240</v>
      </c>
      <c r="H521" s="233">
        <v>170</v>
      </c>
      <c r="I521" s="234"/>
      <c r="J521" s="235">
        <f>ROUND(I521*H521,2)</f>
        <v>0</v>
      </c>
      <c r="K521" s="231" t="s">
        <v>178</v>
      </c>
      <c r="L521" s="45"/>
      <c r="M521" s="236" t="s">
        <v>1</v>
      </c>
      <c r="N521" s="237" t="s">
        <v>41</v>
      </c>
      <c r="O521" s="92"/>
      <c r="P521" s="238">
        <f>O521*H521</f>
        <v>0</v>
      </c>
      <c r="Q521" s="238">
        <v>0</v>
      </c>
      <c r="R521" s="238">
        <f>Q521*H521</f>
        <v>0</v>
      </c>
      <c r="S521" s="238">
        <v>0</v>
      </c>
      <c r="T521" s="239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40" t="s">
        <v>284</v>
      </c>
      <c r="AT521" s="240" t="s">
        <v>174</v>
      </c>
      <c r="AU521" s="240" t="s">
        <v>86</v>
      </c>
      <c r="AY521" s="18" t="s">
        <v>172</v>
      </c>
      <c r="BE521" s="241">
        <f>IF(N521="základní",J521,0)</f>
        <v>0</v>
      </c>
      <c r="BF521" s="241">
        <f>IF(N521="snížená",J521,0)</f>
        <v>0</v>
      </c>
      <c r="BG521" s="241">
        <f>IF(N521="zákl. přenesená",J521,0)</f>
        <v>0</v>
      </c>
      <c r="BH521" s="241">
        <f>IF(N521="sníž. přenesená",J521,0)</f>
        <v>0</v>
      </c>
      <c r="BI521" s="241">
        <f>IF(N521="nulová",J521,0)</f>
        <v>0</v>
      </c>
      <c r="BJ521" s="18" t="s">
        <v>83</v>
      </c>
      <c r="BK521" s="241">
        <f>ROUND(I521*H521,2)</f>
        <v>0</v>
      </c>
      <c r="BL521" s="18" t="s">
        <v>284</v>
      </c>
      <c r="BM521" s="240" t="s">
        <v>654</v>
      </c>
    </row>
    <row r="522" spans="1:51" s="13" customFormat="1" ht="12">
      <c r="A522" s="13"/>
      <c r="B522" s="242"/>
      <c r="C522" s="243"/>
      <c r="D522" s="244" t="s">
        <v>181</v>
      </c>
      <c r="E522" s="245" t="s">
        <v>1</v>
      </c>
      <c r="F522" s="246" t="s">
        <v>587</v>
      </c>
      <c r="G522" s="243"/>
      <c r="H522" s="245" t="s">
        <v>1</v>
      </c>
      <c r="I522" s="247"/>
      <c r="J522" s="243"/>
      <c r="K522" s="243"/>
      <c r="L522" s="248"/>
      <c r="M522" s="249"/>
      <c r="N522" s="250"/>
      <c r="O522" s="250"/>
      <c r="P522" s="250"/>
      <c r="Q522" s="250"/>
      <c r="R522" s="250"/>
      <c r="S522" s="250"/>
      <c r="T522" s="251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2" t="s">
        <v>181</v>
      </c>
      <c r="AU522" s="252" t="s">
        <v>86</v>
      </c>
      <c r="AV522" s="13" t="s">
        <v>83</v>
      </c>
      <c r="AW522" s="13" t="s">
        <v>32</v>
      </c>
      <c r="AX522" s="13" t="s">
        <v>76</v>
      </c>
      <c r="AY522" s="252" t="s">
        <v>172</v>
      </c>
    </row>
    <row r="523" spans="1:51" s="14" customFormat="1" ht="12">
      <c r="A523" s="14"/>
      <c r="B523" s="253"/>
      <c r="C523" s="254"/>
      <c r="D523" s="244" t="s">
        <v>181</v>
      </c>
      <c r="E523" s="255" t="s">
        <v>1</v>
      </c>
      <c r="F523" s="256" t="s">
        <v>498</v>
      </c>
      <c r="G523" s="254"/>
      <c r="H523" s="257">
        <v>170</v>
      </c>
      <c r="I523" s="258"/>
      <c r="J523" s="254"/>
      <c r="K523" s="254"/>
      <c r="L523" s="259"/>
      <c r="M523" s="260"/>
      <c r="N523" s="261"/>
      <c r="O523" s="261"/>
      <c r="P523" s="261"/>
      <c r="Q523" s="261"/>
      <c r="R523" s="261"/>
      <c r="S523" s="261"/>
      <c r="T523" s="262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3" t="s">
        <v>181</v>
      </c>
      <c r="AU523" s="263" t="s">
        <v>86</v>
      </c>
      <c r="AV523" s="14" t="s">
        <v>86</v>
      </c>
      <c r="AW523" s="14" t="s">
        <v>32</v>
      </c>
      <c r="AX523" s="14" t="s">
        <v>76</v>
      </c>
      <c r="AY523" s="263" t="s">
        <v>172</v>
      </c>
    </row>
    <row r="524" spans="1:51" s="16" customFormat="1" ht="12">
      <c r="A524" s="16"/>
      <c r="B524" s="275"/>
      <c r="C524" s="276"/>
      <c r="D524" s="244" t="s">
        <v>181</v>
      </c>
      <c r="E524" s="277" t="s">
        <v>1</v>
      </c>
      <c r="F524" s="278" t="s">
        <v>188</v>
      </c>
      <c r="G524" s="276"/>
      <c r="H524" s="279">
        <v>170</v>
      </c>
      <c r="I524" s="280"/>
      <c r="J524" s="276"/>
      <c r="K524" s="276"/>
      <c r="L524" s="281"/>
      <c r="M524" s="282"/>
      <c r="N524" s="283"/>
      <c r="O524" s="283"/>
      <c r="P524" s="283"/>
      <c r="Q524" s="283"/>
      <c r="R524" s="283"/>
      <c r="S524" s="283"/>
      <c r="T524" s="284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T524" s="285" t="s">
        <v>181</v>
      </c>
      <c r="AU524" s="285" t="s">
        <v>86</v>
      </c>
      <c r="AV524" s="16" t="s">
        <v>179</v>
      </c>
      <c r="AW524" s="16" t="s">
        <v>32</v>
      </c>
      <c r="AX524" s="16" t="s">
        <v>83</v>
      </c>
      <c r="AY524" s="285" t="s">
        <v>172</v>
      </c>
    </row>
    <row r="525" spans="1:65" s="2" customFormat="1" ht="16.5" customHeight="1">
      <c r="A525" s="39"/>
      <c r="B525" s="40"/>
      <c r="C525" s="290" t="s">
        <v>655</v>
      </c>
      <c r="D525" s="290" t="s">
        <v>590</v>
      </c>
      <c r="E525" s="291" t="s">
        <v>656</v>
      </c>
      <c r="F525" s="292" t="s">
        <v>657</v>
      </c>
      <c r="G525" s="293" t="s">
        <v>240</v>
      </c>
      <c r="H525" s="294">
        <v>173.4</v>
      </c>
      <c r="I525" s="295"/>
      <c r="J525" s="296">
        <f>ROUND(I525*H525,2)</f>
        <v>0</v>
      </c>
      <c r="K525" s="292" t="s">
        <v>178</v>
      </c>
      <c r="L525" s="297"/>
      <c r="M525" s="298" t="s">
        <v>1</v>
      </c>
      <c r="N525" s="299" t="s">
        <v>41</v>
      </c>
      <c r="O525" s="92"/>
      <c r="P525" s="238">
        <f>O525*H525</f>
        <v>0</v>
      </c>
      <c r="Q525" s="238">
        <v>0.006</v>
      </c>
      <c r="R525" s="238">
        <f>Q525*H525</f>
        <v>1.0404</v>
      </c>
      <c r="S525" s="238">
        <v>0</v>
      </c>
      <c r="T525" s="23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40" t="s">
        <v>405</v>
      </c>
      <c r="AT525" s="240" t="s">
        <v>590</v>
      </c>
      <c r="AU525" s="240" t="s">
        <v>86</v>
      </c>
      <c r="AY525" s="18" t="s">
        <v>172</v>
      </c>
      <c r="BE525" s="241">
        <f>IF(N525="základní",J525,0)</f>
        <v>0</v>
      </c>
      <c r="BF525" s="241">
        <f>IF(N525="snížená",J525,0)</f>
        <v>0</v>
      </c>
      <c r="BG525" s="241">
        <f>IF(N525="zákl. přenesená",J525,0)</f>
        <v>0</v>
      </c>
      <c r="BH525" s="241">
        <f>IF(N525="sníž. přenesená",J525,0)</f>
        <v>0</v>
      </c>
      <c r="BI525" s="241">
        <f>IF(N525="nulová",J525,0)</f>
        <v>0</v>
      </c>
      <c r="BJ525" s="18" t="s">
        <v>83</v>
      </c>
      <c r="BK525" s="241">
        <f>ROUND(I525*H525,2)</f>
        <v>0</v>
      </c>
      <c r="BL525" s="18" t="s">
        <v>284</v>
      </c>
      <c r="BM525" s="240" t="s">
        <v>658</v>
      </c>
    </row>
    <row r="526" spans="1:51" s="13" customFormat="1" ht="12">
      <c r="A526" s="13"/>
      <c r="B526" s="242"/>
      <c r="C526" s="243"/>
      <c r="D526" s="244" t="s">
        <v>181</v>
      </c>
      <c r="E526" s="245" t="s">
        <v>1</v>
      </c>
      <c r="F526" s="246" t="s">
        <v>659</v>
      </c>
      <c r="G526" s="243"/>
      <c r="H526" s="245" t="s">
        <v>1</v>
      </c>
      <c r="I526" s="247"/>
      <c r="J526" s="243"/>
      <c r="K526" s="243"/>
      <c r="L526" s="248"/>
      <c r="M526" s="249"/>
      <c r="N526" s="250"/>
      <c r="O526" s="250"/>
      <c r="P526" s="250"/>
      <c r="Q526" s="250"/>
      <c r="R526" s="250"/>
      <c r="S526" s="250"/>
      <c r="T526" s="251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2" t="s">
        <v>181</v>
      </c>
      <c r="AU526" s="252" t="s">
        <v>86</v>
      </c>
      <c r="AV526" s="13" t="s">
        <v>83</v>
      </c>
      <c r="AW526" s="13" t="s">
        <v>32</v>
      </c>
      <c r="AX526" s="13" t="s">
        <v>76</v>
      </c>
      <c r="AY526" s="252" t="s">
        <v>172</v>
      </c>
    </row>
    <row r="527" spans="1:51" s="14" customFormat="1" ht="12">
      <c r="A527" s="14"/>
      <c r="B527" s="253"/>
      <c r="C527" s="254"/>
      <c r="D527" s="244" t="s">
        <v>181</v>
      </c>
      <c r="E527" s="255" t="s">
        <v>1</v>
      </c>
      <c r="F527" s="256" t="s">
        <v>660</v>
      </c>
      <c r="G527" s="254"/>
      <c r="H527" s="257">
        <v>173.4</v>
      </c>
      <c r="I527" s="258"/>
      <c r="J527" s="254"/>
      <c r="K527" s="254"/>
      <c r="L527" s="259"/>
      <c r="M527" s="260"/>
      <c r="N527" s="261"/>
      <c r="O527" s="261"/>
      <c r="P527" s="261"/>
      <c r="Q527" s="261"/>
      <c r="R527" s="261"/>
      <c r="S527" s="261"/>
      <c r="T527" s="262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63" t="s">
        <v>181</v>
      </c>
      <c r="AU527" s="263" t="s">
        <v>86</v>
      </c>
      <c r="AV527" s="14" t="s">
        <v>86</v>
      </c>
      <c r="AW527" s="14" t="s">
        <v>32</v>
      </c>
      <c r="AX527" s="14" t="s">
        <v>83</v>
      </c>
      <c r="AY527" s="263" t="s">
        <v>172</v>
      </c>
    </row>
    <row r="528" spans="1:65" s="2" customFormat="1" ht="16.5" customHeight="1">
      <c r="A528" s="39"/>
      <c r="B528" s="40"/>
      <c r="C528" s="229" t="s">
        <v>661</v>
      </c>
      <c r="D528" s="229" t="s">
        <v>174</v>
      </c>
      <c r="E528" s="230" t="s">
        <v>662</v>
      </c>
      <c r="F528" s="231" t="s">
        <v>663</v>
      </c>
      <c r="G528" s="232" t="s">
        <v>240</v>
      </c>
      <c r="H528" s="233">
        <v>14.91</v>
      </c>
      <c r="I528" s="234"/>
      <c r="J528" s="235">
        <f>ROUND(I528*H528,2)</f>
        <v>0</v>
      </c>
      <c r="K528" s="231" t="s">
        <v>178</v>
      </c>
      <c r="L528" s="45"/>
      <c r="M528" s="236" t="s">
        <v>1</v>
      </c>
      <c r="N528" s="237" t="s">
        <v>41</v>
      </c>
      <c r="O528" s="92"/>
      <c r="P528" s="238">
        <f>O528*H528</f>
        <v>0</v>
      </c>
      <c r="Q528" s="238">
        <v>0.0003</v>
      </c>
      <c r="R528" s="238">
        <f>Q528*H528</f>
        <v>0.0044729999999999995</v>
      </c>
      <c r="S528" s="238">
        <v>0</v>
      </c>
      <c r="T528" s="23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40" t="s">
        <v>284</v>
      </c>
      <c r="AT528" s="240" t="s">
        <v>174</v>
      </c>
      <c r="AU528" s="240" t="s">
        <v>86</v>
      </c>
      <c r="AY528" s="18" t="s">
        <v>172</v>
      </c>
      <c r="BE528" s="241">
        <f>IF(N528="základní",J528,0)</f>
        <v>0</v>
      </c>
      <c r="BF528" s="241">
        <f>IF(N528="snížená",J528,0)</f>
        <v>0</v>
      </c>
      <c r="BG528" s="241">
        <f>IF(N528="zákl. přenesená",J528,0)</f>
        <v>0</v>
      </c>
      <c r="BH528" s="241">
        <f>IF(N528="sníž. přenesená",J528,0)</f>
        <v>0</v>
      </c>
      <c r="BI528" s="241">
        <f>IF(N528="nulová",J528,0)</f>
        <v>0</v>
      </c>
      <c r="BJ528" s="18" t="s">
        <v>83</v>
      </c>
      <c r="BK528" s="241">
        <f>ROUND(I528*H528,2)</f>
        <v>0</v>
      </c>
      <c r="BL528" s="18" t="s">
        <v>284</v>
      </c>
      <c r="BM528" s="240" t="s">
        <v>664</v>
      </c>
    </row>
    <row r="529" spans="1:51" s="14" customFormat="1" ht="12">
      <c r="A529" s="14"/>
      <c r="B529" s="253"/>
      <c r="C529" s="254"/>
      <c r="D529" s="244" t="s">
        <v>181</v>
      </c>
      <c r="E529" s="255" t="s">
        <v>1</v>
      </c>
      <c r="F529" s="256" t="s">
        <v>486</v>
      </c>
      <c r="G529" s="254"/>
      <c r="H529" s="257">
        <v>14.91</v>
      </c>
      <c r="I529" s="258"/>
      <c r="J529" s="254"/>
      <c r="K529" s="254"/>
      <c r="L529" s="259"/>
      <c r="M529" s="260"/>
      <c r="N529" s="261"/>
      <c r="O529" s="261"/>
      <c r="P529" s="261"/>
      <c r="Q529" s="261"/>
      <c r="R529" s="261"/>
      <c r="S529" s="261"/>
      <c r="T529" s="262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63" t="s">
        <v>181</v>
      </c>
      <c r="AU529" s="263" t="s">
        <v>86</v>
      </c>
      <c r="AV529" s="14" t="s">
        <v>86</v>
      </c>
      <c r="AW529" s="14" t="s">
        <v>32</v>
      </c>
      <c r="AX529" s="14" t="s">
        <v>83</v>
      </c>
      <c r="AY529" s="263" t="s">
        <v>172</v>
      </c>
    </row>
    <row r="530" spans="1:65" s="2" customFormat="1" ht="16.5" customHeight="1">
      <c r="A530" s="39"/>
      <c r="B530" s="40"/>
      <c r="C530" s="290" t="s">
        <v>665</v>
      </c>
      <c r="D530" s="290" t="s">
        <v>590</v>
      </c>
      <c r="E530" s="291" t="s">
        <v>666</v>
      </c>
      <c r="F530" s="292" t="s">
        <v>667</v>
      </c>
      <c r="G530" s="293" t="s">
        <v>240</v>
      </c>
      <c r="H530" s="294">
        <v>15.656</v>
      </c>
      <c r="I530" s="295"/>
      <c r="J530" s="296">
        <f>ROUND(I530*H530,2)</f>
        <v>0</v>
      </c>
      <c r="K530" s="292" t="s">
        <v>178</v>
      </c>
      <c r="L530" s="297"/>
      <c r="M530" s="298" t="s">
        <v>1</v>
      </c>
      <c r="N530" s="299" t="s">
        <v>41</v>
      </c>
      <c r="O530" s="92"/>
      <c r="P530" s="238">
        <f>O530*H530</f>
        <v>0</v>
      </c>
      <c r="Q530" s="238">
        <v>0.013</v>
      </c>
      <c r="R530" s="238">
        <f>Q530*H530</f>
        <v>0.203528</v>
      </c>
      <c r="S530" s="238">
        <v>0</v>
      </c>
      <c r="T530" s="239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40" t="s">
        <v>405</v>
      </c>
      <c r="AT530" s="240" t="s">
        <v>590</v>
      </c>
      <c r="AU530" s="240" t="s">
        <v>86</v>
      </c>
      <c r="AY530" s="18" t="s">
        <v>172</v>
      </c>
      <c r="BE530" s="241">
        <f>IF(N530="základní",J530,0)</f>
        <v>0</v>
      </c>
      <c r="BF530" s="241">
        <f>IF(N530="snížená",J530,0)</f>
        <v>0</v>
      </c>
      <c r="BG530" s="241">
        <f>IF(N530="zákl. přenesená",J530,0)</f>
        <v>0</v>
      </c>
      <c r="BH530" s="241">
        <f>IF(N530="sníž. přenesená",J530,0)</f>
        <v>0</v>
      </c>
      <c r="BI530" s="241">
        <f>IF(N530="nulová",J530,0)</f>
        <v>0</v>
      </c>
      <c r="BJ530" s="18" t="s">
        <v>83</v>
      </c>
      <c r="BK530" s="241">
        <f>ROUND(I530*H530,2)</f>
        <v>0</v>
      </c>
      <c r="BL530" s="18" t="s">
        <v>284</v>
      </c>
      <c r="BM530" s="240" t="s">
        <v>668</v>
      </c>
    </row>
    <row r="531" spans="1:51" s="13" customFormat="1" ht="12">
      <c r="A531" s="13"/>
      <c r="B531" s="242"/>
      <c r="C531" s="243"/>
      <c r="D531" s="244" t="s">
        <v>181</v>
      </c>
      <c r="E531" s="245" t="s">
        <v>1</v>
      </c>
      <c r="F531" s="246" t="s">
        <v>669</v>
      </c>
      <c r="G531" s="243"/>
      <c r="H531" s="245" t="s">
        <v>1</v>
      </c>
      <c r="I531" s="247"/>
      <c r="J531" s="243"/>
      <c r="K531" s="243"/>
      <c r="L531" s="248"/>
      <c r="M531" s="249"/>
      <c r="N531" s="250"/>
      <c r="O531" s="250"/>
      <c r="P531" s="250"/>
      <c r="Q531" s="250"/>
      <c r="R531" s="250"/>
      <c r="S531" s="250"/>
      <c r="T531" s="251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2" t="s">
        <v>181</v>
      </c>
      <c r="AU531" s="252" t="s">
        <v>86</v>
      </c>
      <c r="AV531" s="13" t="s">
        <v>83</v>
      </c>
      <c r="AW531" s="13" t="s">
        <v>32</v>
      </c>
      <c r="AX531" s="13" t="s">
        <v>76</v>
      </c>
      <c r="AY531" s="252" t="s">
        <v>172</v>
      </c>
    </row>
    <row r="532" spans="1:51" s="14" customFormat="1" ht="12">
      <c r="A532" s="14"/>
      <c r="B532" s="253"/>
      <c r="C532" s="254"/>
      <c r="D532" s="244" t="s">
        <v>181</v>
      </c>
      <c r="E532" s="255" t="s">
        <v>1</v>
      </c>
      <c r="F532" s="256" t="s">
        <v>670</v>
      </c>
      <c r="G532" s="254"/>
      <c r="H532" s="257">
        <v>15.656</v>
      </c>
      <c r="I532" s="258"/>
      <c r="J532" s="254"/>
      <c r="K532" s="254"/>
      <c r="L532" s="259"/>
      <c r="M532" s="260"/>
      <c r="N532" s="261"/>
      <c r="O532" s="261"/>
      <c r="P532" s="261"/>
      <c r="Q532" s="261"/>
      <c r="R532" s="261"/>
      <c r="S532" s="261"/>
      <c r="T532" s="262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63" t="s">
        <v>181</v>
      </c>
      <c r="AU532" s="263" t="s">
        <v>86</v>
      </c>
      <c r="AV532" s="14" t="s">
        <v>86</v>
      </c>
      <c r="AW532" s="14" t="s">
        <v>32</v>
      </c>
      <c r="AX532" s="14" t="s">
        <v>83</v>
      </c>
      <c r="AY532" s="263" t="s">
        <v>172</v>
      </c>
    </row>
    <row r="533" spans="1:65" s="2" customFormat="1" ht="16.5" customHeight="1">
      <c r="A533" s="39"/>
      <c r="B533" s="40"/>
      <c r="C533" s="229" t="s">
        <v>671</v>
      </c>
      <c r="D533" s="229" t="s">
        <v>174</v>
      </c>
      <c r="E533" s="230" t="s">
        <v>672</v>
      </c>
      <c r="F533" s="231" t="s">
        <v>673</v>
      </c>
      <c r="G533" s="232" t="s">
        <v>373</v>
      </c>
      <c r="H533" s="233">
        <v>1.248</v>
      </c>
      <c r="I533" s="234"/>
      <c r="J533" s="235">
        <f>ROUND(I533*H533,2)</f>
        <v>0</v>
      </c>
      <c r="K533" s="231" t="s">
        <v>178</v>
      </c>
      <c r="L533" s="45"/>
      <c r="M533" s="236" t="s">
        <v>1</v>
      </c>
      <c r="N533" s="237" t="s">
        <v>41</v>
      </c>
      <c r="O533" s="92"/>
      <c r="P533" s="238">
        <f>O533*H533</f>
        <v>0</v>
      </c>
      <c r="Q533" s="238">
        <v>0</v>
      </c>
      <c r="R533" s="238">
        <f>Q533*H533</f>
        <v>0</v>
      </c>
      <c r="S533" s="238">
        <v>0</v>
      </c>
      <c r="T533" s="239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40" t="s">
        <v>284</v>
      </c>
      <c r="AT533" s="240" t="s">
        <v>174</v>
      </c>
      <c r="AU533" s="240" t="s">
        <v>86</v>
      </c>
      <c r="AY533" s="18" t="s">
        <v>172</v>
      </c>
      <c r="BE533" s="241">
        <f>IF(N533="základní",J533,0)</f>
        <v>0</v>
      </c>
      <c r="BF533" s="241">
        <f>IF(N533="snížená",J533,0)</f>
        <v>0</v>
      </c>
      <c r="BG533" s="241">
        <f>IF(N533="zákl. přenesená",J533,0)</f>
        <v>0</v>
      </c>
      <c r="BH533" s="241">
        <f>IF(N533="sníž. přenesená",J533,0)</f>
        <v>0</v>
      </c>
      <c r="BI533" s="241">
        <f>IF(N533="nulová",J533,0)</f>
        <v>0</v>
      </c>
      <c r="BJ533" s="18" t="s">
        <v>83</v>
      </c>
      <c r="BK533" s="241">
        <f>ROUND(I533*H533,2)</f>
        <v>0</v>
      </c>
      <c r="BL533" s="18" t="s">
        <v>284</v>
      </c>
      <c r="BM533" s="240" t="s">
        <v>674</v>
      </c>
    </row>
    <row r="534" spans="1:63" s="12" customFormat="1" ht="22.8" customHeight="1">
      <c r="A534" s="12"/>
      <c r="B534" s="213"/>
      <c r="C534" s="214"/>
      <c r="D534" s="215" t="s">
        <v>75</v>
      </c>
      <c r="E534" s="227" t="s">
        <v>675</v>
      </c>
      <c r="F534" s="227" t="s">
        <v>676</v>
      </c>
      <c r="G534" s="214"/>
      <c r="H534" s="214"/>
      <c r="I534" s="217"/>
      <c r="J534" s="228">
        <f>BK534</f>
        <v>0</v>
      </c>
      <c r="K534" s="214"/>
      <c r="L534" s="219"/>
      <c r="M534" s="220"/>
      <c r="N534" s="221"/>
      <c r="O534" s="221"/>
      <c r="P534" s="222">
        <f>SUM(P535:P554)</f>
        <v>0</v>
      </c>
      <c r="Q534" s="221"/>
      <c r="R534" s="222">
        <f>SUM(R535:R554)</f>
        <v>1.9720027500000001</v>
      </c>
      <c r="S534" s="221"/>
      <c r="T534" s="223">
        <f>SUM(T535:T554)</f>
        <v>1.8105</v>
      </c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R534" s="224" t="s">
        <v>86</v>
      </c>
      <c r="AT534" s="225" t="s">
        <v>75</v>
      </c>
      <c r="AU534" s="225" t="s">
        <v>83</v>
      </c>
      <c r="AY534" s="224" t="s">
        <v>172</v>
      </c>
      <c r="BK534" s="226">
        <f>SUM(BK535:BK554)</f>
        <v>0</v>
      </c>
    </row>
    <row r="535" spans="1:65" s="2" customFormat="1" ht="21.75" customHeight="1">
      <c r="A535" s="39"/>
      <c r="B535" s="40"/>
      <c r="C535" s="229" t="s">
        <v>677</v>
      </c>
      <c r="D535" s="229" t="s">
        <v>174</v>
      </c>
      <c r="E535" s="230" t="s">
        <v>678</v>
      </c>
      <c r="F535" s="231" t="s">
        <v>679</v>
      </c>
      <c r="G535" s="232" t="s">
        <v>240</v>
      </c>
      <c r="H535" s="233">
        <v>6.16</v>
      </c>
      <c r="I535" s="234"/>
      <c r="J535" s="235">
        <f>ROUND(I535*H535,2)</f>
        <v>0</v>
      </c>
      <c r="K535" s="231" t="s">
        <v>1</v>
      </c>
      <c r="L535" s="45"/>
      <c r="M535" s="236" t="s">
        <v>1</v>
      </c>
      <c r="N535" s="237" t="s">
        <v>41</v>
      </c>
      <c r="O535" s="92"/>
      <c r="P535" s="238">
        <f>O535*H535</f>
        <v>0</v>
      </c>
      <c r="Q535" s="238">
        <v>0.02875</v>
      </c>
      <c r="R535" s="238">
        <f>Q535*H535</f>
        <v>0.1771</v>
      </c>
      <c r="S535" s="238">
        <v>0</v>
      </c>
      <c r="T535" s="239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40" t="s">
        <v>284</v>
      </c>
      <c r="AT535" s="240" t="s">
        <v>174</v>
      </c>
      <c r="AU535" s="240" t="s">
        <v>86</v>
      </c>
      <c r="AY535" s="18" t="s">
        <v>172</v>
      </c>
      <c r="BE535" s="241">
        <f>IF(N535="základní",J535,0)</f>
        <v>0</v>
      </c>
      <c r="BF535" s="241">
        <f>IF(N535="snížená",J535,0)</f>
        <v>0</v>
      </c>
      <c r="BG535" s="241">
        <f>IF(N535="zákl. přenesená",J535,0)</f>
        <v>0</v>
      </c>
      <c r="BH535" s="241">
        <f>IF(N535="sníž. přenesená",J535,0)</f>
        <v>0</v>
      </c>
      <c r="BI535" s="241">
        <f>IF(N535="nulová",J535,0)</f>
        <v>0</v>
      </c>
      <c r="BJ535" s="18" t="s">
        <v>83</v>
      </c>
      <c r="BK535" s="241">
        <f>ROUND(I535*H535,2)</f>
        <v>0</v>
      </c>
      <c r="BL535" s="18" t="s">
        <v>284</v>
      </c>
      <c r="BM535" s="240" t="s">
        <v>680</v>
      </c>
    </row>
    <row r="536" spans="1:51" s="13" customFormat="1" ht="12">
      <c r="A536" s="13"/>
      <c r="B536" s="242"/>
      <c r="C536" s="243"/>
      <c r="D536" s="244" t="s">
        <v>181</v>
      </c>
      <c r="E536" s="245" t="s">
        <v>1</v>
      </c>
      <c r="F536" s="246" t="s">
        <v>681</v>
      </c>
      <c r="G536" s="243"/>
      <c r="H536" s="245" t="s">
        <v>1</v>
      </c>
      <c r="I536" s="247"/>
      <c r="J536" s="243"/>
      <c r="K536" s="243"/>
      <c r="L536" s="248"/>
      <c r="M536" s="249"/>
      <c r="N536" s="250"/>
      <c r="O536" s="250"/>
      <c r="P536" s="250"/>
      <c r="Q536" s="250"/>
      <c r="R536" s="250"/>
      <c r="S536" s="250"/>
      <c r="T536" s="25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2" t="s">
        <v>181</v>
      </c>
      <c r="AU536" s="252" t="s">
        <v>86</v>
      </c>
      <c r="AV536" s="13" t="s">
        <v>83</v>
      </c>
      <c r="AW536" s="13" t="s">
        <v>32</v>
      </c>
      <c r="AX536" s="13" t="s">
        <v>76</v>
      </c>
      <c r="AY536" s="252" t="s">
        <v>172</v>
      </c>
    </row>
    <row r="537" spans="1:51" s="14" customFormat="1" ht="12">
      <c r="A537" s="14"/>
      <c r="B537" s="253"/>
      <c r="C537" s="254"/>
      <c r="D537" s="244" t="s">
        <v>181</v>
      </c>
      <c r="E537" s="255" t="s">
        <v>1</v>
      </c>
      <c r="F537" s="256" t="s">
        <v>245</v>
      </c>
      <c r="G537" s="254"/>
      <c r="H537" s="257">
        <v>8.16</v>
      </c>
      <c r="I537" s="258"/>
      <c r="J537" s="254"/>
      <c r="K537" s="254"/>
      <c r="L537" s="259"/>
      <c r="M537" s="260"/>
      <c r="N537" s="261"/>
      <c r="O537" s="261"/>
      <c r="P537" s="261"/>
      <c r="Q537" s="261"/>
      <c r="R537" s="261"/>
      <c r="S537" s="261"/>
      <c r="T537" s="262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3" t="s">
        <v>181</v>
      </c>
      <c r="AU537" s="263" t="s">
        <v>86</v>
      </c>
      <c r="AV537" s="14" t="s">
        <v>86</v>
      </c>
      <c r="AW537" s="14" t="s">
        <v>32</v>
      </c>
      <c r="AX537" s="14" t="s">
        <v>76</v>
      </c>
      <c r="AY537" s="263" t="s">
        <v>172</v>
      </c>
    </row>
    <row r="538" spans="1:51" s="14" customFormat="1" ht="12">
      <c r="A538" s="14"/>
      <c r="B538" s="253"/>
      <c r="C538" s="254"/>
      <c r="D538" s="244" t="s">
        <v>181</v>
      </c>
      <c r="E538" s="255" t="s">
        <v>1</v>
      </c>
      <c r="F538" s="256" t="s">
        <v>682</v>
      </c>
      <c r="G538" s="254"/>
      <c r="H538" s="257">
        <v>-2</v>
      </c>
      <c r="I538" s="258"/>
      <c r="J538" s="254"/>
      <c r="K538" s="254"/>
      <c r="L538" s="259"/>
      <c r="M538" s="260"/>
      <c r="N538" s="261"/>
      <c r="O538" s="261"/>
      <c r="P538" s="261"/>
      <c r="Q538" s="261"/>
      <c r="R538" s="261"/>
      <c r="S538" s="261"/>
      <c r="T538" s="262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63" t="s">
        <v>181</v>
      </c>
      <c r="AU538" s="263" t="s">
        <v>86</v>
      </c>
      <c r="AV538" s="14" t="s">
        <v>86</v>
      </c>
      <c r="AW538" s="14" t="s">
        <v>32</v>
      </c>
      <c r="AX538" s="14" t="s">
        <v>76</v>
      </c>
      <c r="AY538" s="263" t="s">
        <v>172</v>
      </c>
    </row>
    <row r="539" spans="1:51" s="16" customFormat="1" ht="12">
      <c r="A539" s="16"/>
      <c r="B539" s="275"/>
      <c r="C539" s="276"/>
      <c r="D539" s="244" t="s">
        <v>181</v>
      </c>
      <c r="E539" s="277" t="s">
        <v>1</v>
      </c>
      <c r="F539" s="278" t="s">
        <v>188</v>
      </c>
      <c r="G539" s="276"/>
      <c r="H539" s="279">
        <v>6.16</v>
      </c>
      <c r="I539" s="280"/>
      <c r="J539" s="276"/>
      <c r="K539" s="276"/>
      <c r="L539" s="281"/>
      <c r="M539" s="282"/>
      <c r="N539" s="283"/>
      <c r="O539" s="283"/>
      <c r="P539" s="283"/>
      <c r="Q539" s="283"/>
      <c r="R539" s="283"/>
      <c r="S539" s="283"/>
      <c r="T539" s="284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T539" s="285" t="s">
        <v>181</v>
      </c>
      <c r="AU539" s="285" t="s">
        <v>86</v>
      </c>
      <c r="AV539" s="16" t="s">
        <v>179</v>
      </c>
      <c r="AW539" s="16" t="s">
        <v>32</v>
      </c>
      <c r="AX539" s="16" t="s">
        <v>83</v>
      </c>
      <c r="AY539" s="285" t="s">
        <v>172</v>
      </c>
    </row>
    <row r="540" spans="1:65" s="2" customFormat="1" ht="16.5" customHeight="1">
      <c r="A540" s="39"/>
      <c r="B540" s="40"/>
      <c r="C540" s="229" t="s">
        <v>683</v>
      </c>
      <c r="D540" s="229" t="s">
        <v>174</v>
      </c>
      <c r="E540" s="230" t="s">
        <v>684</v>
      </c>
      <c r="F540" s="231" t="s">
        <v>685</v>
      </c>
      <c r="G540" s="232" t="s">
        <v>240</v>
      </c>
      <c r="H540" s="233">
        <v>13.52</v>
      </c>
      <c r="I540" s="234"/>
      <c r="J540" s="235">
        <f>ROUND(I540*H540,2)</f>
        <v>0</v>
      </c>
      <c r="K540" s="231" t="s">
        <v>178</v>
      </c>
      <c r="L540" s="45"/>
      <c r="M540" s="236" t="s">
        <v>1</v>
      </c>
      <c r="N540" s="237" t="s">
        <v>41</v>
      </c>
      <c r="O540" s="92"/>
      <c r="P540" s="238">
        <f>O540*H540</f>
        <v>0</v>
      </c>
      <c r="Q540" s="238">
        <v>0.0122</v>
      </c>
      <c r="R540" s="238">
        <f>Q540*H540</f>
        <v>0.164944</v>
      </c>
      <c r="S540" s="238">
        <v>0</v>
      </c>
      <c r="T540" s="239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40" t="s">
        <v>284</v>
      </c>
      <c r="AT540" s="240" t="s">
        <v>174</v>
      </c>
      <c r="AU540" s="240" t="s">
        <v>86</v>
      </c>
      <c r="AY540" s="18" t="s">
        <v>172</v>
      </c>
      <c r="BE540" s="241">
        <f>IF(N540="základní",J540,0)</f>
        <v>0</v>
      </c>
      <c r="BF540" s="241">
        <f>IF(N540="snížená",J540,0)</f>
        <v>0</v>
      </c>
      <c r="BG540" s="241">
        <f>IF(N540="zákl. přenesená",J540,0)</f>
        <v>0</v>
      </c>
      <c r="BH540" s="241">
        <f>IF(N540="sníž. přenesená",J540,0)</f>
        <v>0</v>
      </c>
      <c r="BI540" s="241">
        <f>IF(N540="nulová",J540,0)</f>
        <v>0</v>
      </c>
      <c r="BJ540" s="18" t="s">
        <v>83</v>
      </c>
      <c r="BK540" s="241">
        <f>ROUND(I540*H540,2)</f>
        <v>0</v>
      </c>
      <c r="BL540" s="18" t="s">
        <v>284</v>
      </c>
      <c r="BM540" s="240" t="s">
        <v>686</v>
      </c>
    </row>
    <row r="541" spans="1:51" s="14" customFormat="1" ht="12">
      <c r="A541" s="14"/>
      <c r="B541" s="253"/>
      <c r="C541" s="254"/>
      <c r="D541" s="244" t="s">
        <v>181</v>
      </c>
      <c r="E541" s="255" t="s">
        <v>1</v>
      </c>
      <c r="F541" s="256" t="s">
        <v>395</v>
      </c>
      <c r="G541" s="254"/>
      <c r="H541" s="257">
        <v>6</v>
      </c>
      <c r="I541" s="258"/>
      <c r="J541" s="254"/>
      <c r="K541" s="254"/>
      <c r="L541" s="259"/>
      <c r="M541" s="260"/>
      <c r="N541" s="261"/>
      <c r="O541" s="261"/>
      <c r="P541" s="261"/>
      <c r="Q541" s="261"/>
      <c r="R541" s="261"/>
      <c r="S541" s="261"/>
      <c r="T541" s="262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3" t="s">
        <v>181</v>
      </c>
      <c r="AU541" s="263" t="s">
        <v>86</v>
      </c>
      <c r="AV541" s="14" t="s">
        <v>86</v>
      </c>
      <c r="AW541" s="14" t="s">
        <v>32</v>
      </c>
      <c r="AX541" s="14" t="s">
        <v>76</v>
      </c>
      <c r="AY541" s="263" t="s">
        <v>172</v>
      </c>
    </row>
    <row r="542" spans="1:51" s="14" customFormat="1" ht="12">
      <c r="A542" s="14"/>
      <c r="B542" s="253"/>
      <c r="C542" s="254"/>
      <c r="D542" s="244" t="s">
        <v>181</v>
      </c>
      <c r="E542" s="255" t="s">
        <v>1</v>
      </c>
      <c r="F542" s="256" t="s">
        <v>396</v>
      </c>
      <c r="G542" s="254"/>
      <c r="H542" s="257">
        <v>7.52</v>
      </c>
      <c r="I542" s="258"/>
      <c r="J542" s="254"/>
      <c r="K542" s="254"/>
      <c r="L542" s="259"/>
      <c r="M542" s="260"/>
      <c r="N542" s="261"/>
      <c r="O542" s="261"/>
      <c r="P542" s="261"/>
      <c r="Q542" s="261"/>
      <c r="R542" s="261"/>
      <c r="S542" s="261"/>
      <c r="T542" s="26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3" t="s">
        <v>181</v>
      </c>
      <c r="AU542" s="263" t="s">
        <v>86</v>
      </c>
      <c r="AV542" s="14" t="s">
        <v>86</v>
      </c>
      <c r="AW542" s="14" t="s">
        <v>32</v>
      </c>
      <c r="AX542" s="14" t="s">
        <v>76</v>
      </c>
      <c r="AY542" s="263" t="s">
        <v>172</v>
      </c>
    </row>
    <row r="543" spans="1:51" s="16" customFormat="1" ht="12">
      <c r="A543" s="16"/>
      <c r="B543" s="275"/>
      <c r="C543" s="276"/>
      <c r="D543" s="244" t="s">
        <v>181</v>
      </c>
      <c r="E543" s="277" t="s">
        <v>1</v>
      </c>
      <c r="F543" s="278" t="s">
        <v>188</v>
      </c>
      <c r="G543" s="276"/>
      <c r="H543" s="279">
        <v>13.52</v>
      </c>
      <c r="I543" s="280"/>
      <c r="J543" s="276"/>
      <c r="K543" s="276"/>
      <c r="L543" s="281"/>
      <c r="M543" s="282"/>
      <c r="N543" s="283"/>
      <c r="O543" s="283"/>
      <c r="P543" s="283"/>
      <c r="Q543" s="283"/>
      <c r="R543" s="283"/>
      <c r="S543" s="283"/>
      <c r="T543" s="284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T543" s="285" t="s">
        <v>181</v>
      </c>
      <c r="AU543" s="285" t="s">
        <v>86</v>
      </c>
      <c r="AV543" s="16" t="s">
        <v>179</v>
      </c>
      <c r="AW543" s="16" t="s">
        <v>32</v>
      </c>
      <c r="AX543" s="16" t="s">
        <v>83</v>
      </c>
      <c r="AY543" s="285" t="s">
        <v>172</v>
      </c>
    </row>
    <row r="544" spans="1:65" s="2" customFormat="1" ht="16.5" customHeight="1">
      <c r="A544" s="39"/>
      <c r="B544" s="40"/>
      <c r="C544" s="229" t="s">
        <v>687</v>
      </c>
      <c r="D544" s="229" t="s">
        <v>174</v>
      </c>
      <c r="E544" s="230" t="s">
        <v>688</v>
      </c>
      <c r="F544" s="231" t="s">
        <v>689</v>
      </c>
      <c r="G544" s="232" t="s">
        <v>240</v>
      </c>
      <c r="H544" s="233">
        <v>170</v>
      </c>
      <c r="I544" s="234"/>
      <c r="J544" s="235">
        <f>ROUND(I544*H544,2)</f>
        <v>0</v>
      </c>
      <c r="K544" s="231" t="s">
        <v>178</v>
      </c>
      <c r="L544" s="45"/>
      <c r="M544" s="236" t="s">
        <v>1</v>
      </c>
      <c r="N544" s="237" t="s">
        <v>41</v>
      </c>
      <c r="O544" s="92"/>
      <c r="P544" s="238">
        <f>O544*H544</f>
        <v>0</v>
      </c>
      <c r="Q544" s="238">
        <v>0</v>
      </c>
      <c r="R544" s="238">
        <f>Q544*H544</f>
        <v>0</v>
      </c>
      <c r="S544" s="238">
        <v>0.01065</v>
      </c>
      <c r="T544" s="239">
        <f>S544*H544</f>
        <v>1.8105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40" t="s">
        <v>284</v>
      </c>
      <c r="AT544" s="240" t="s">
        <v>174</v>
      </c>
      <c r="AU544" s="240" t="s">
        <v>86</v>
      </c>
      <c r="AY544" s="18" t="s">
        <v>172</v>
      </c>
      <c r="BE544" s="241">
        <f>IF(N544="základní",J544,0)</f>
        <v>0</v>
      </c>
      <c r="BF544" s="241">
        <f>IF(N544="snížená",J544,0)</f>
        <v>0</v>
      </c>
      <c r="BG544" s="241">
        <f>IF(N544="zákl. přenesená",J544,0)</f>
        <v>0</v>
      </c>
      <c r="BH544" s="241">
        <f>IF(N544="sníž. přenesená",J544,0)</f>
        <v>0</v>
      </c>
      <c r="BI544" s="241">
        <f>IF(N544="nulová",J544,0)</f>
        <v>0</v>
      </c>
      <c r="BJ544" s="18" t="s">
        <v>83</v>
      </c>
      <c r="BK544" s="241">
        <f>ROUND(I544*H544,2)</f>
        <v>0</v>
      </c>
      <c r="BL544" s="18" t="s">
        <v>284</v>
      </c>
      <c r="BM544" s="240" t="s">
        <v>690</v>
      </c>
    </row>
    <row r="545" spans="1:51" s="13" customFormat="1" ht="12">
      <c r="A545" s="13"/>
      <c r="B545" s="242"/>
      <c r="C545" s="243"/>
      <c r="D545" s="244" t="s">
        <v>181</v>
      </c>
      <c r="E545" s="245" t="s">
        <v>1</v>
      </c>
      <c r="F545" s="246" t="s">
        <v>691</v>
      </c>
      <c r="G545" s="243"/>
      <c r="H545" s="245" t="s">
        <v>1</v>
      </c>
      <c r="I545" s="247"/>
      <c r="J545" s="243"/>
      <c r="K545" s="243"/>
      <c r="L545" s="248"/>
      <c r="M545" s="249"/>
      <c r="N545" s="250"/>
      <c r="O545" s="250"/>
      <c r="P545" s="250"/>
      <c r="Q545" s="250"/>
      <c r="R545" s="250"/>
      <c r="S545" s="250"/>
      <c r="T545" s="251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52" t="s">
        <v>181</v>
      </c>
      <c r="AU545" s="252" t="s">
        <v>86</v>
      </c>
      <c r="AV545" s="13" t="s">
        <v>83</v>
      </c>
      <c r="AW545" s="13" t="s">
        <v>32</v>
      </c>
      <c r="AX545" s="13" t="s">
        <v>76</v>
      </c>
      <c r="AY545" s="252" t="s">
        <v>172</v>
      </c>
    </row>
    <row r="546" spans="1:51" s="14" customFormat="1" ht="12">
      <c r="A546" s="14"/>
      <c r="B546" s="253"/>
      <c r="C546" s="254"/>
      <c r="D546" s="244" t="s">
        <v>181</v>
      </c>
      <c r="E546" s="255" t="s">
        <v>1</v>
      </c>
      <c r="F546" s="256" t="s">
        <v>498</v>
      </c>
      <c r="G546" s="254"/>
      <c r="H546" s="257">
        <v>170</v>
      </c>
      <c r="I546" s="258"/>
      <c r="J546" s="254"/>
      <c r="K546" s="254"/>
      <c r="L546" s="259"/>
      <c r="M546" s="260"/>
      <c r="N546" s="261"/>
      <c r="O546" s="261"/>
      <c r="P546" s="261"/>
      <c r="Q546" s="261"/>
      <c r="R546" s="261"/>
      <c r="S546" s="261"/>
      <c r="T546" s="262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63" t="s">
        <v>181</v>
      </c>
      <c r="AU546" s="263" t="s">
        <v>86</v>
      </c>
      <c r="AV546" s="14" t="s">
        <v>86</v>
      </c>
      <c r="AW546" s="14" t="s">
        <v>32</v>
      </c>
      <c r="AX546" s="14" t="s">
        <v>76</v>
      </c>
      <c r="AY546" s="263" t="s">
        <v>172</v>
      </c>
    </row>
    <row r="547" spans="1:51" s="16" customFormat="1" ht="12">
      <c r="A547" s="16"/>
      <c r="B547" s="275"/>
      <c r="C547" s="276"/>
      <c r="D547" s="244" t="s">
        <v>181</v>
      </c>
      <c r="E547" s="277" t="s">
        <v>1</v>
      </c>
      <c r="F547" s="278" t="s">
        <v>188</v>
      </c>
      <c r="G547" s="276"/>
      <c r="H547" s="279">
        <v>170</v>
      </c>
      <c r="I547" s="280"/>
      <c r="J547" s="276"/>
      <c r="K547" s="276"/>
      <c r="L547" s="281"/>
      <c r="M547" s="282"/>
      <c r="N547" s="283"/>
      <c r="O547" s="283"/>
      <c r="P547" s="283"/>
      <c r="Q547" s="283"/>
      <c r="R547" s="283"/>
      <c r="S547" s="283"/>
      <c r="T547" s="284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T547" s="285" t="s">
        <v>181</v>
      </c>
      <c r="AU547" s="285" t="s">
        <v>86</v>
      </c>
      <c r="AV547" s="16" t="s">
        <v>179</v>
      </c>
      <c r="AW547" s="16" t="s">
        <v>32</v>
      </c>
      <c r="AX547" s="16" t="s">
        <v>83</v>
      </c>
      <c r="AY547" s="285" t="s">
        <v>172</v>
      </c>
    </row>
    <row r="548" spans="1:65" s="2" customFormat="1" ht="21.75" customHeight="1">
      <c r="A548" s="39"/>
      <c r="B548" s="40"/>
      <c r="C548" s="229" t="s">
        <v>692</v>
      </c>
      <c r="D548" s="229" t="s">
        <v>174</v>
      </c>
      <c r="E548" s="230" t="s">
        <v>693</v>
      </c>
      <c r="F548" s="231" t="s">
        <v>694</v>
      </c>
      <c r="G548" s="232" t="s">
        <v>240</v>
      </c>
      <c r="H548" s="233">
        <v>95.375</v>
      </c>
      <c r="I548" s="234"/>
      <c r="J548" s="235">
        <f>ROUND(I548*H548,2)</f>
        <v>0</v>
      </c>
      <c r="K548" s="231" t="s">
        <v>1</v>
      </c>
      <c r="L548" s="45"/>
      <c r="M548" s="236" t="s">
        <v>1</v>
      </c>
      <c r="N548" s="237" t="s">
        <v>41</v>
      </c>
      <c r="O548" s="92"/>
      <c r="P548" s="238">
        <f>O548*H548</f>
        <v>0</v>
      </c>
      <c r="Q548" s="238">
        <v>0.01709</v>
      </c>
      <c r="R548" s="238">
        <f>Q548*H548</f>
        <v>1.6299587500000001</v>
      </c>
      <c r="S548" s="238">
        <v>0</v>
      </c>
      <c r="T548" s="239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40" t="s">
        <v>284</v>
      </c>
      <c r="AT548" s="240" t="s">
        <v>174</v>
      </c>
      <c r="AU548" s="240" t="s">
        <v>86</v>
      </c>
      <c r="AY548" s="18" t="s">
        <v>172</v>
      </c>
      <c r="BE548" s="241">
        <f>IF(N548="základní",J548,0)</f>
        <v>0</v>
      </c>
      <c r="BF548" s="241">
        <f>IF(N548="snížená",J548,0)</f>
        <v>0</v>
      </c>
      <c r="BG548" s="241">
        <f>IF(N548="zákl. přenesená",J548,0)</f>
        <v>0</v>
      </c>
      <c r="BH548" s="241">
        <f>IF(N548="sníž. přenesená",J548,0)</f>
        <v>0</v>
      </c>
      <c r="BI548" s="241">
        <f>IF(N548="nulová",J548,0)</f>
        <v>0</v>
      </c>
      <c r="BJ548" s="18" t="s">
        <v>83</v>
      </c>
      <c r="BK548" s="241">
        <f>ROUND(I548*H548,2)</f>
        <v>0</v>
      </c>
      <c r="BL548" s="18" t="s">
        <v>284</v>
      </c>
      <c r="BM548" s="240" t="s">
        <v>695</v>
      </c>
    </row>
    <row r="549" spans="1:51" s="13" customFormat="1" ht="12">
      <c r="A549" s="13"/>
      <c r="B549" s="242"/>
      <c r="C549" s="243"/>
      <c r="D549" s="244" t="s">
        <v>181</v>
      </c>
      <c r="E549" s="245" t="s">
        <v>1</v>
      </c>
      <c r="F549" s="246" t="s">
        <v>185</v>
      </c>
      <c r="G549" s="243"/>
      <c r="H549" s="245" t="s">
        <v>1</v>
      </c>
      <c r="I549" s="247"/>
      <c r="J549" s="243"/>
      <c r="K549" s="243"/>
      <c r="L549" s="248"/>
      <c r="M549" s="249"/>
      <c r="N549" s="250"/>
      <c r="O549" s="250"/>
      <c r="P549" s="250"/>
      <c r="Q549" s="250"/>
      <c r="R549" s="250"/>
      <c r="S549" s="250"/>
      <c r="T549" s="251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2" t="s">
        <v>181</v>
      </c>
      <c r="AU549" s="252" t="s">
        <v>86</v>
      </c>
      <c r="AV549" s="13" t="s">
        <v>83</v>
      </c>
      <c r="AW549" s="13" t="s">
        <v>32</v>
      </c>
      <c r="AX549" s="13" t="s">
        <v>76</v>
      </c>
      <c r="AY549" s="252" t="s">
        <v>172</v>
      </c>
    </row>
    <row r="550" spans="1:51" s="14" customFormat="1" ht="12">
      <c r="A550" s="14"/>
      <c r="B550" s="253"/>
      <c r="C550" s="254"/>
      <c r="D550" s="244" t="s">
        <v>181</v>
      </c>
      <c r="E550" s="255" t="s">
        <v>1</v>
      </c>
      <c r="F550" s="256" t="s">
        <v>696</v>
      </c>
      <c r="G550" s="254"/>
      <c r="H550" s="257">
        <v>62.375</v>
      </c>
      <c r="I550" s="258"/>
      <c r="J550" s="254"/>
      <c r="K550" s="254"/>
      <c r="L550" s="259"/>
      <c r="M550" s="260"/>
      <c r="N550" s="261"/>
      <c r="O550" s="261"/>
      <c r="P550" s="261"/>
      <c r="Q550" s="261"/>
      <c r="R550" s="261"/>
      <c r="S550" s="261"/>
      <c r="T550" s="262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3" t="s">
        <v>181</v>
      </c>
      <c r="AU550" s="263" t="s">
        <v>86</v>
      </c>
      <c r="AV550" s="14" t="s">
        <v>86</v>
      </c>
      <c r="AW550" s="14" t="s">
        <v>32</v>
      </c>
      <c r="AX550" s="14" t="s">
        <v>76</v>
      </c>
      <c r="AY550" s="263" t="s">
        <v>172</v>
      </c>
    </row>
    <row r="551" spans="1:51" s="13" customFormat="1" ht="12">
      <c r="A551" s="13"/>
      <c r="B551" s="242"/>
      <c r="C551" s="243"/>
      <c r="D551" s="244" t="s">
        <v>181</v>
      </c>
      <c r="E551" s="245" t="s">
        <v>1</v>
      </c>
      <c r="F551" s="246" t="s">
        <v>224</v>
      </c>
      <c r="G551" s="243"/>
      <c r="H551" s="245" t="s">
        <v>1</v>
      </c>
      <c r="I551" s="247"/>
      <c r="J551" s="243"/>
      <c r="K551" s="243"/>
      <c r="L551" s="248"/>
      <c r="M551" s="249"/>
      <c r="N551" s="250"/>
      <c r="O551" s="250"/>
      <c r="P551" s="250"/>
      <c r="Q551" s="250"/>
      <c r="R551" s="250"/>
      <c r="S551" s="250"/>
      <c r="T551" s="25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2" t="s">
        <v>181</v>
      </c>
      <c r="AU551" s="252" t="s">
        <v>86</v>
      </c>
      <c r="AV551" s="13" t="s">
        <v>83</v>
      </c>
      <c r="AW551" s="13" t="s">
        <v>32</v>
      </c>
      <c r="AX551" s="13" t="s">
        <v>76</v>
      </c>
      <c r="AY551" s="252" t="s">
        <v>172</v>
      </c>
    </row>
    <row r="552" spans="1:51" s="14" customFormat="1" ht="12">
      <c r="A552" s="14"/>
      <c r="B552" s="253"/>
      <c r="C552" s="254"/>
      <c r="D552" s="244" t="s">
        <v>181</v>
      </c>
      <c r="E552" s="255" t="s">
        <v>1</v>
      </c>
      <c r="F552" s="256" t="s">
        <v>697</v>
      </c>
      <c r="G552" s="254"/>
      <c r="H552" s="257">
        <v>33</v>
      </c>
      <c r="I552" s="258"/>
      <c r="J552" s="254"/>
      <c r="K552" s="254"/>
      <c r="L552" s="259"/>
      <c r="M552" s="260"/>
      <c r="N552" s="261"/>
      <c r="O552" s="261"/>
      <c r="P552" s="261"/>
      <c r="Q552" s="261"/>
      <c r="R552" s="261"/>
      <c r="S552" s="261"/>
      <c r="T552" s="262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63" t="s">
        <v>181</v>
      </c>
      <c r="AU552" s="263" t="s">
        <v>86</v>
      </c>
      <c r="AV552" s="14" t="s">
        <v>86</v>
      </c>
      <c r="AW552" s="14" t="s">
        <v>32</v>
      </c>
      <c r="AX552" s="14" t="s">
        <v>76</v>
      </c>
      <c r="AY552" s="263" t="s">
        <v>172</v>
      </c>
    </row>
    <row r="553" spans="1:51" s="16" customFormat="1" ht="12">
      <c r="A553" s="16"/>
      <c r="B553" s="275"/>
      <c r="C553" s="276"/>
      <c r="D553" s="244" t="s">
        <v>181</v>
      </c>
      <c r="E553" s="277" t="s">
        <v>1</v>
      </c>
      <c r="F553" s="278" t="s">
        <v>188</v>
      </c>
      <c r="G553" s="276"/>
      <c r="H553" s="279">
        <v>95.375</v>
      </c>
      <c r="I553" s="280"/>
      <c r="J553" s="276"/>
      <c r="K553" s="276"/>
      <c r="L553" s="281"/>
      <c r="M553" s="282"/>
      <c r="N553" s="283"/>
      <c r="O553" s="283"/>
      <c r="P553" s="283"/>
      <c r="Q553" s="283"/>
      <c r="R553" s="283"/>
      <c r="S553" s="283"/>
      <c r="T553" s="284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T553" s="285" t="s">
        <v>181</v>
      </c>
      <c r="AU553" s="285" t="s">
        <v>86</v>
      </c>
      <c r="AV553" s="16" t="s">
        <v>179</v>
      </c>
      <c r="AW553" s="16" t="s">
        <v>32</v>
      </c>
      <c r="AX553" s="16" t="s">
        <v>83</v>
      </c>
      <c r="AY553" s="285" t="s">
        <v>172</v>
      </c>
    </row>
    <row r="554" spans="1:65" s="2" customFormat="1" ht="16.5" customHeight="1">
      <c r="A554" s="39"/>
      <c r="B554" s="40"/>
      <c r="C554" s="229" t="s">
        <v>698</v>
      </c>
      <c r="D554" s="229" t="s">
        <v>174</v>
      </c>
      <c r="E554" s="230" t="s">
        <v>699</v>
      </c>
      <c r="F554" s="231" t="s">
        <v>700</v>
      </c>
      <c r="G554" s="232" t="s">
        <v>373</v>
      </c>
      <c r="H554" s="233">
        <v>1.972</v>
      </c>
      <c r="I554" s="234"/>
      <c r="J554" s="235">
        <f>ROUND(I554*H554,2)</f>
        <v>0</v>
      </c>
      <c r="K554" s="231" t="s">
        <v>178</v>
      </c>
      <c r="L554" s="45"/>
      <c r="M554" s="236" t="s">
        <v>1</v>
      </c>
      <c r="N554" s="237" t="s">
        <v>41</v>
      </c>
      <c r="O554" s="92"/>
      <c r="P554" s="238">
        <f>O554*H554</f>
        <v>0</v>
      </c>
      <c r="Q554" s="238">
        <v>0</v>
      </c>
      <c r="R554" s="238">
        <f>Q554*H554</f>
        <v>0</v>
      </c>
      <c r="S554" s="238">
        <v>0</v>
      </c>
      <c r="T554" s="239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40" t="s">
        <v>284</v>
      </c>
      <c r="AT554" s="240" t="s">
        <v>174</v>
      </c>
      <c r="AU554" s="240" t="s">
        <v>86</v>
      </c>
      <c r="AY554" s="18" t="s">
        <v>172</v>
      </c>
      <c r="BE554" s="241">
        <f>IF(N554="základní",J554,0)</f>
        <v>0</v>
      </c>
      <c r="BF554" s="241">
        <f>IF(N554="snížená",J554,0)</f>
        <v>0</v>
      </c>
      <c r="BG554" s="241">
        <f>IF(N554="zákl. přenesená",J554,0)</f>
        <v>0</v>
      </c>
      <c r="BH554" s="241">
        <f>IF(N554="sníž. přenesená",J554,0)</f>
        <v>0</v>
      </c>
      <c r="BI554" s="241">
        <f>IF(N554="nulová",J554,0)</f>
        <v>0</v>
      </c>
      <c r="BJ554" s="18" t="s">
        <v>83</v>
      </c>
      <c r="BK554" s="241">
        <f>ROUND(I554*H554,2)</f>
        <v>0</v>
      </c>
      <c r="BL554" s="18" t="s">
        <v>284</v>
      </c>
      <c r="BM554" s="240" t="s">
        <v>701</v>
      </c>
    </row>
    <row r="555" spans="1:63" s="12" customFormat="1" ht="22.8" customHeight="1">
      <c r="A555" s="12"/>
      <c r="B555" s="213"/>
      <c r="C555" s="214"/>
      <c r="D555" s="215" t="s">
        <v>75</v>
      </c>
      <c r="E555" s="227" t="s">
        <v>702</v>
      </c>
      <c r="F555" s="227" t="s">
        <v>703</v>
      </c>
      <c r="G555" s="214"/>
      <c r="H555" s="214"/>
      <c r="I555" s="217"/>
      <c r="J555" s="228">
        <f>BK555</f>
        <v>0</v>
      </c>
      <c r="K555" s="214"/>
      <c r="L555" s="219"/>
      <c r="M555" s="220"/>
      <c r="N555" s="221"/>
      <c r="O555" s="221"/>
      <c r="P555" s="222">
        <f>SUM(P556:P598)</f>
        <v>0</v>
      </c>
      <c r="Q555" s="221"/>
      <c r="R555" s="222">
        <f>SUM(R556:R598)</f>
        <v>0.34</v>
      </c>
      <c r="S555" s="221"/>
      <c r="T555" s="223">
        <f>SUM(T556:T598)</f>
        <v>4.5763216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224" t="s">
        <v>86</v>
      </c>
      <c r="AT555" s="225" t="s">
        <v>75</v>
      </c>
      <c r="AU555" s="225" t="s">
        <v>83</v>
      </c>
      <c r="AY555" s="224" t="s">
        <v>172</v>
      </c>
      <c r="BK555" s="226">
        <f>SUM(BK556:BK598)</f>
        <v>0</v>
      </c>
    </row>
    <row r="556" spans="1:65" s="2" customFormat="1" ht="16.5" customHeight="1">
      <c r="A556" s="39"/>
      <c r="B556" s="40"/>
      <c r="C556" s="229" t="s">
        <v>704</v>
      </c>
      <c r="D556" s="229" t="s">
        <v>174</v>
      </c>
      <c r="E556" s="230" t="s">
        <v>705</v>
      </c>
      <c r="F556" s="231" t="s">
        <v>706</v>
      </c>
      <c r="G556" s="232" t="s">
        <v>240</v>
      </c>
      <c r="H556" s="233">
        <v>46.156</v>
      </c>
      <c r="I556" s="234"/>
      <c r="J556" s="235">
        <f>ROUND(I556*H556,2)</f>
        <v>0</v>
      </c>
      <c r="K556" s="231" t="s">
        <v>178</v>
      </c>
      <c r="L556" s="45"/>
      <c r="M556" s="236" t="s">
        <v>1</v>
      </c>
      <c r="N556" s="237" t="s">
        <v>41</v>
      </c>
      <c r="O556" s="92"/>
      <c r="P556" s="238">
        <f>O556*H556</f>
        <v>0</v>
      </c>
      <c r="Q556" s="238">
        <v>0</v>
      </c>
      <c r="R556" s="238">
        <f>Q556*H556</f>
        <v>0</v>
      </c>
      <c r="S556" s="238">
        <v>0.02465</v>
      </c>
      <c r="T556" s="239">
        <f>S556*H556</f>
        <v>1.1377453999999998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40" t="s">
        <v>284</v>
      </c>
      <c r="AT556" s="240" t="s">
        <v>174</v>
      </c>
      <c r="AU556" s="240" t="s">
        <v>86</v>
      </c>
      <c r="AY556" s="18" t="s">
        <v>172</v>
      </c>
      <c r="BE556" s="241">
        <f>IF(N556="základní",J556,0)</f>
        <v>0</v>
      </c>
      <c r="BF556" s="241">
        <f>IF(N556="snížená",J556,0)</f>
        <v>0</v>
      </c>
      <c r="BG556" s="241">
        <f>IF(N556="zákl. přenesená",J556,0)</f>
        <v>0</v>
      </c>
      <c r="BH556" s="241">
        <f>IF(N556="sníž. přenesená",J556,0)</f>
        <v>0</v>
      </c>
      <c r="BI556" s="241">
        <f>IF(N556="nulová",J556,0)</f>
        <v>0</v>
      </c>
      <c r="BJ556" s="18" t="s">
        <v>83</v>
      </c>
      <c r="BK556" s="241">
        <f>ROUND(I556*H556,2)</f>
        <v>0</v>
      </c>
      <c r="BL556" s="18" t="s">
        <v>284</v>
      </c>
      <c r="BM556" s="240" t="s">
        <v>707</v>
      </c>
    </row>
    <row r="557" spans="1:51" s="13" customFormat="1" ht="12">
      <c r="A557" s="13"/>
      <c r="B557" s="242"/>
      <c r="C557" s="243"/>
      <c r="D557" s="244" t="s">
        <v>181</v>
      </c>
      <c r="E557" s="245" t="s">
        <v>1</v>
      </c>
      <c r="F557" s="246" t="s">
        <v>478</v>
      </c>
      <c r="G557" s="243"/>
      <c r="H557" s="245" t="s">
        <v>1</v>
      </c>
      <c r="I557" s="247"/>
      <c r="J557" s="243"/>
      <c r="K557" s="243"/>
      <c r="L557" s="248"/>
      <c r="M557" s="249"/>
      <c r="N557" s="250"/>
      <c r="O557" s="250"/>
      <c r="P557" s="250"/>
      <c r="Q557" s="250"/>
      <c r="R557" s="250"/>
      <c r="S557" s="250"/>
      <c r="T557" s="251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52" t="s">
        <v>181</v>
      </c>
      <c r="AU557" s="252" t="s">
        <v>86</v>
      </c>
      <c r="AV557" s="13" t="s">
        <v>83</v>
      </c>
      <c r="AW557" s="13" t="s">
        <v>32</v>
      </c>
      <c r="AX557" s="13" t="s">
        <v>76</v>
      </c>
      <c r="AY557" s="252" t="s">
        <v>172</v>
      </c>
    </row>
    <row r="558" spans="1:51" s="14" customFormat="1" ht="12">
      <c r="A558" s="14"/>
      <c r="B558" s="253"/>
      <c r="C558" s="254"/>
      <c r="D558" s="244" t="s">
        <v>181</v>
      </c>
      <c r="E558" s="255" t="s">
        <v>1</v>
      </c>
      <c r="F558" s="256" t="s">
        <v>708</v>
      </c>
      <c r="G558" s="254"/>
      <c r="H558" s="257">
        <v>23.078</v>
      </c>
      <c r="I558" s="258"/>
      <c r="J558" s="254"/>
      <c r="K558" s="254"/>
      <c r="L558" s="259"/>
      <c r="M558" s="260"/>
      <c r="N558" s="261"/>
      <c r="O558" s="261"/>
      <c r="P558" s="261"/>
      <c r="Q558" s="261"/>
      <c r="R558" s="261"/>
      <c r="S558" s="261"/>
      <c r="T558" s="262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63" t="s">
        <v>181</v>
      </c>
      <c r="AU558" s="263" t="s">
        <v>86</v>
      </c>
      <c r="AV558" s="14" t="s">
        <v>86</v>
      </c>
      <c r="AW558" s="14" t="s">
        <v>32</v>
      </c>
      <c r="AX558" s="14" t="s">
        <v>76</v>
      </c>
      <c r="AY558" s="263" t="s">
        <v>172</v>
      </c>
    </row>
    <row r="559" spans="1:51" s="13" customFormat="1" ht="12">
      <c r="A559" s="13"/>
      <c r="B559" s="242"/>
      <c r="C559" s="243"/>
      <c r="D559" s="244" t="s">
        <v>181</v>
      </c>
      <c r="E559" s="245" t="s">
        <v>1</v>
      </c>
      <c r="F559" s="246" t="s">
        <v>480</v>
      </c>
      <c r="G559" s="243"/>
      <c r="H559" s="245" t="s">
        <v>1</v>
      </c>
      <c r="I559" s="247"/>
      <c r="J559" s="243"/>
      <c r="K559" s="243"/>
      <c r="L559" s="248"/>
      <c r="M559" s="249"/>
      <c r="N559" s="250"/>
      <c r="O559" s="250"/>
      <c r="P559" s="250"/>
      <c r="Q559" s="250"/>
      <c r="R559" s="250"/>
      <c r="S559" s="250"/>
      <c r="T559" s="251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2" t="s">
        <v>181</v>
      </c>
      <c r="AU559" s="252" t="s">
        <v>86</v>
      </c>
      <c r="AV559" s="13" t="s">
        <v>83</v>
      </c>
      <c r="AW559" s="13" t="s">
        <v>32</v>
      </c>
      <c r="AX559" s="13" t="s">
        <v>76</v>
      </c>
      <c r="AY559" s="252" t="s">
        <v>172</v>
      </c>
    </row>
    <row r="560" spans="1:51" s="14" customFormat="1" ht="12">
      <c r="A560" s="14"/>
      <c r="B560" s="253"/>
      <c r="C560" s="254"/>
      <c r="D560" s="244" t="s">
        <v>181</v>
      </c>
      <c r="E560" s="255" t="s">
        <v>1</v>
      </c>
      <c r="F560" s="256" t="s">
        <v>708</v>
      </c>
      <c r="G560" s="254"/>
      <c r="H560" s="257">
        <v>23.078</v>
      </c>
      <c r="I560" s="258"/>
      <c r="J560" s="254"/>
      <c r="K560" s="254"/>
      <c r="L560" s="259"/>
      <c r="M560" s="260"/>
      <c r="N560" s="261"/>
      <c r="O560" s="261"/>
      <c r="P560" s="261"/>
      <c r="Q560" s="261"/>
      <c r="R560" s="261"/>
      <c r="S560" s="261"/>
      <c r="T560" s="262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63" t="s">
        <v>181</v>
      </c>
      <c r="AU560" s="263" t="s">
        <v>86</v>
      </c>
      <c r="AV560" s="14" t="s">
        <v>86</v>
      </c>
      <c r="AW560" s="14" t="s">
        <v>32</v>
      </c>
      <c r="AX560" s="14" t="s">
        <v>76</v>
      </c>
      <c r="AY560" s="263" t="s">
        <v>172</v>
      </c>
    </row>
    <row r="561" spans="1:51" s="16" customFormat="1" ht="12">
      <c r="A561" s="16"/>
      <c r="B561" s="275"/>
      <c r="C561" s="276"/>
      <c r="D561" s="244" t="s">
        <v>181</v>
      </c>
      <c r="E561" s="277" t="s">
        <v>1</v>
      </c>
      <c r="F561" s="278" t="s">
        <v>188</v>
      </c>
      <c r="G561" s="276"/>
      <c r="H561" s="279">
        <v>46.156</v>
      </c>
      <c r="I561" s="280"/>
      <c r="J561" s="276"/>
      <c r="K561" s="276"/>
      <c r="L561" s="281"/>
      <c r="M561" s="282"/>
      <c r="N561" s="283"/>
      <c r="O561" s="283"/>
      <c r="P561" s="283"/>
      <c r="Q561" s="283"/>
      <c r="R561" s="283"/>
      <c r="S561" s="283"/>
      <c r="T561" s="284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T561" s="285" t="s">
        <v>181</v>
      </c>
      <c r="AU561" s="285" t="s">
        <v>86</v>
      </c>
      <c r="AV561" s="16" t="s">
        <v>179</v>
      </c>
      <c r="AW561" s="16" t="s">
        <v>32</v>
      </c>
      <c r="AX561" s="16" t="s">
        <v>83</v>
      </c>
      <c r="AY561" s="285" t="s">
        <v>172</v>
      </c>
    </row>
    <row r="562" spans="1:65" s="2" customFormat="1" ht="16.5" customHeight="1">
      <c r="A562" s="39"/>
      <c r="B562" s="40"/>
      <c r="C562" s="229" t="s">
        <v>709</v>
      </c>
      <c r="D562" s="229" t="s">
        <v>174</v>
      </c>
      <c r="E562" s="230" t="s">
        <v>710</v>
      </c>
      <c r="F562" s="231" t="s">
        <v>711</v>
      </c>
      <c r="G562" s="232" t="s">
        <v>240</v>
      </c>
      <c r="H562" s="233">
        <v>46.156</v>
      </c>
      <c r="I562" s="234"/>
      <c r="J562" s="235">
        <f>ROUND(I562*H562,2)</f>
        <v>0</v>
      </c>
      <c r="K562" s="231" t="s">
        <v>178</v>
      </c>
      <c r="L562" s="45"/>
      <c r="M562" s="236" t="s">
        <v>1</v>
      </c>
      <c r="N562" s="237" t="s">
        <v>41</v>
      </c>
      <c r="O562" s="92"/>
      <c r="P562" s="238">
        <f>O562*H562</f>
        <v>0</v>
      </c>
      <c r="Q562" s="238">
        <v>0</v>
      </c>
      <c r="R562" s="238">
        <f>Q562*H562</f>
        <v>0</v>
      </c>
      <c r="S562" s="238">
        <v>0.008</v>
      </c>
      <c r="T562" s="239">
        <f>S562*H562</f>
        <v>0.369248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40" t="s">
        <v>284</v>
      </c>
      <c r="AT562" s="240" t="s">
        <v>174</v>
      </c>
      <c r="AU562" s="240" t="s">
        <v>86</v>
      </c>
      <c r="AY562" s="18" t="s">
        <v>172</v>
      </c>
      <c r="BE562" s="241">
        <f>IF(N562="základní",J562,0)</f>
        <v>0</v>
      </c>
      <c r="BF562" s="241">
        <f>IF(N562="snížená",J562,0)</f>
        <v>0</v>
      </c>
      <c r="BG562" s="241">
        <f>IF(N562="zákl. přenesená",J562,0)</f>
        <v>0</v>
      </c>
      <c r="BH562" s="241">
        <f>IF(N562="sníž. přenesená",J562,0)</f>
        <v>0</v>
      </c>
      <c r="BI562" s="241">
        <f>IF(N562="nulová",J562,0)</f>
        <v>0</v>
      </c>
      <c r="BJ562" s="18" t="s">
        <v>83</v>
      </c>
      <c r="BK562" s="241">
        <f>ROUND(I562*H562,2)</f>
        <v>0</v>
      </c>
      <c r="BL562" s="18" t="s">
        <v>284</v>
      </c>
      <c r="BM562" s="240" t="s">
        <v>712</v>
      </c>
    </row>
    <row r="563" spans="1:51" s="13" customFormat="1" ht="12">
      <c r="A563" s="13"/>
      <c r="B563" s="242"/>
      <c r="C563" s="243"/>
      <c r="D563" s="244" t="s">
        <v>181</v>
      </c>
      <c r="E563" s="245" t="s">
        <v>1</v>
      </c>
      <c r="F563" s="246" t="s">
        <v>713</v>
      </c>
      <c r="G563" s="243"/>
      <c r="H563" s="245" t="s">
        <v>1</v>
      </c>
      <c r="I563" s="247"/>
      <c r="J563" s="243"/>
      <c r="K563" s="243"/>
      <c r="L563" s="248"/>
      <c r="M563" s="249"/>
      <c r="N563" s="250"/>
      <c r="O563" s="250"/>
      <c r="P563" s="250"/>
      <c r="Q563" s="250"/>
      <c r="R563" s="250"/>
      <c r="S563" s="250"/>
      <c r="T563" s="251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2" t="s">
        <v>181</v>
      </c>
      <c r="AU563" s="252" t="s">
        <v>86</v>
      </c>
      <c r="AV563" s="13" t="s">
        <v>83</v>
      </c>
      <c r="AW563" s="13" t="s">
        <v>32</v>
      </c>
      <c r="AX563" s="13" t="s">
        <v>76</v>
      </c>
      <c r="AY563" s="252" t="s">
        <v>172</v>
      </c>
    </row>
    <row r="564" spans="1:51" s="14" customFormat="1" ht="12">
      <c r="A564" s="14"/>
      <c r="B564" s="253"/>
      <c r="C564" s="254"/>
      <c r="D564" s="244" t="s">
        <v>181</v>
      </c>
      <c r="E564" s="255" t="s">
        <v>1</v>
      </c>
      <c r="F564" s="256" t="s">
        <v>714</v>
      </c>
      <c r="G564" s="254"/>
      <c r="H564" s="257">
        <v>46.156</v>
      </c>
      <c r="I564" s="258"/>
      <c r="J564" s="254"/>
      <c r="K564" s="254"/>
      <c r="L564" s="259"/>
      <c r="M564" s="260"/>
      <c r="N564" s="261"/>
      <c r="O564" s="261"/>
      <c r="P564" s="261"/>
      <c r="Q564" s="261"/>
      <c r="R564" s="261"/>
      <c r="S564" s="261"/>
      <c r="T564" s="262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63" t="s">
        <v>181</v>
      </c>
      <c r="AU564" s="263" t="s">
        <v>86</v>
      </c>
      <c r="AV564" s="14" t="s">
        <v>86</v>
      </c>
      <c r="AW564" s="14" t="s">
        <v>32</v>
      </c>
      <c r="AX564" s="14" t="s">
        <v>83</v>
      </c>
      <c r="AY564" s="263" t="s">
        <v>172</v>
      </c>
    </row>
    <row r="565" spans="1:65" s="2" customFormat="1" ht="16.5" customHeight="1">
      <c r="A565" s="39"/>
      <c r="B565" s="40"/>
      <c r="C565" s="229" t="s">
        <v>715</v>
      </c>
      <c r="D565" s="229" t="s">
        <v>174</v>
      </c>
      <c r="E565" s="230" t="s">
        <v>716</v>
      </c>
      <c r="F565" s="231" t="s">
        <v>717</v>
      </c>
      <c r="G565" s="232" t="s">
        <v>240</v>
      </c>
      <c r="H565" s="233">
        <v>61.988</v>
      </c>
      <c r="I565" s="234"/>
      <c r="J565" s="235">
        <f>ROUND(I565*H565,2)</f>
        <v>0</v>
      </c>
      <c r="K565" s="231" t="s">
        <v>178</v>
      </c>
      <c r="L565" s="45"/>
      <c r="M565" s="236" t="s">
        <v>1</v>
      </c>
      <c r="N565" s="237" t="s">
        <v>41</v>
      </c>
      <c r="O565" s="92"/>
      <c r="P565" s="238">
        <f>O565*H565</f>
        <v>0</v>
      </c>
      <c r="Q565" s="238">
        <v>0</v>
      </c>
      <c r="R565" s="238">
        <f>Q565*H565</f>
        <v>0</v>
      </c>
      <c r="S565" s="238">
        <v>0.02465</v>
      </c>
      <c r="T565" s="239">
        <f>S565*H565</f>
        <v>1.5280041999999998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40" t="s">
        <v>284</v>
      </c>
      <c r="AT565" s="240" t="s">
        <v>174</v>
      </c>
      <c r="AU565" s="240" t="s">
        <v>86</v>
      </c>
      <c r="AY565" s="18" t="s">
        <v>172</v>
      </c>
      <c r="BE565" s="241">
        <f>IF(N565="základní",J565,0)</f>
        <v>0</v>
      </c>
      <c r="BF565" s="241">
        <f>IF(N565="snížená",J565,0)</f>
        <v>0</v>
      </c>
      <c r="BG565" s="241">
        <f>IF(N565="zákl. přenesená",J565,0)</f>
        <v>0</v>
      </c>
      <c r="BH565" s="241">
        <f>IF(N565="sníž. přenesená",J565,0)</f>
        <v>0</v>
      </c>
      <c r="BI565" s="241">
        <f>IF(N565="nulová",J565,0)</f>
        <v>0</v>
      </c>
      <c r="BJ565" s="18" t="s">
        <v>83</v>
      </c>
      <c r="BK565" s="241">
        <f>ROUND(I565*H565,2)</f>
        <v>0</v>
      </c>
      <c r="BL565" s="18" t="s">
        <v>284</v>
      </c>
      <c r="BM565" s="240" t="s">
        <v>718</v>
      </c>
    </row>
    <row r="566" spans="1:51" s="13" customFormat="1" ht="12">
      <c r="A566" s="13"/>
      <c r="B566" s="242"/>
      <c r="C566" s="243"/>
      <c r="D566" s="244" t="s">
        <v>181</v>
      </c>
      <c r="E566" s="245" t="s">
        <v>1</v>
      </c>
      <c r="F566" s="246" t="s">
        <v>478</v>
      </c>
      <c r="G566" s="243"/>
      <c r="H566" s="245" t="s">
        <v>1</v>
      </c>
      <c r="I566" s="247"/>
      <c r="J566" s="243"/>
      <c r="K566" s="243"/>
      <c r="L566" s="248"/>
      <c r="M566" s="249"/>
      <c r="N566" s="250"/>
      <c r="O566" s="250"/>
      <c r="P566" s="250"/>
      <c r="Q566" s="250"/>
      <c r="R566" s="250"/>
      <c r="S566" s="250"/>
      <c r="T566" s="251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2" t="s">
        <v>181</v>
      </c>
      <c r="AU566" s="252" t="s">
        <v>86</v>
      </c>
      <c r="AV566" s="13" t="s">
        <v>83</v>
      </c>
      <c r="AW566" s="13" t="s">
        <v>32</v>
      </c>
      <c r="AX566" s="13" t="s">
        <v>76</v>
      </c>
      <c r="AY566" s="252" t="s">
        <v>172</v>
      </c>
    </row>
    <row r="567" spans="1:51" s="14" customFormat="1" ht="12">
      <c r="A567" s="14"/>
      <c r="B567" s="253"/>
      <c r="C567" s="254"/>
      <c r="D567" s="244" t="s">
        <v>181</v>
      </c>
      <c r="E567" s="255" t="s">
        <v>1</v>
      </c>
      <c r="F567" s="256" t="s">
        <v>719</v>
      </c>
      <c r="G567" s="254"/>
      <c r="H567" s="257">
        <v>23.869</v>
      </c>
      <c r="I567" s="258"/>
      <c r="J567" s="254"/>
      <c r="K567" s="254"/>
      <c r="L567" s="259"/>
      <c r="M567" s="260"/>
      <c r="N567" s="261"/>
      <c r="O567" s="261"/>
      <c r="P567" s="261"/>
      <c r="Q567" s="261"/>
      <c r="R567" s="261"/>
      <c r="S567" s="261"/>
      <c r="T567" s="262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3" t="s">
        <v>181</v>
      </c>
      <c r="AU567" s="263" t="s">
        <v>86</v>
      </c>
      <c r="AV567" s="14" t="s">
        <v>86</v>
      </c>
      <c r="AW567" s="14" t="s">
        <v>32</v>
      </c>
      <c r="AX567" s="14" t="s">
        <v>76</v>
      </c>
      <c r="AY567" s="263" t="s">
        <v>172</v>
      </c>
    </row>
    <row r="568" spans="1:51" s="13" customFormat="1" ht="12">
      <c r="A568" s="13"/>
      <c r="B568" s="242"/>
      <c r="C568" s="243"/>
      <c r="D568" s="244" t="s">
        <v>181</v>
      </c>
      <c r="E568" s="245" t="s">
        <v>1</v>
      </c>
      <c r="F568" s="246" t="s">
        <v>480</v>
      </c>
      <c r="G568" s="243"/>
      <c r="H568" s="245" t="s">
        <v>1</v>
      </c>
      <c r="I568" s="247"/>
      <c r="J568" s="243"/>
      <c r="K568" s="243"/>
      <c r="L568" s="248"/>
      <c r="M568" s="249"/>
      <c r="N568" s="250"/>
      <c r="O568" s="250"/>
      <c r="P568" s="250"/>
      <c r="Q568" s="250"/>
      <c r="R568" s="250"/>
      <c r="S568" s="250"/>
      <c r="T568" s="251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52" t="s">
        <v>181</v>
      </c>
      <c r="AU568" s="252" t="s">
        <v>86</v>
      </c>
      <c r="AV568" s="13" t="s">
        <v>83</v>
      </c>
      <c r="AW568" s="13" t="s">
        <v>32</v>
      </c>
      <c r="AX568" s="13" t="s">
        <v>76</v>
      </c>
      <c r="AY568" s="252" t="s">
        <v>172</v>
      </c>
    </row>
    <row r="569" spans="1:51" s="14" customFormat="1" ht="12">
      <c r="A569" s="14"/>
      <c r="B569" s="253"/>
      <c r="C569" s="254"/>
      <c r="D569" s="244" t="s">
        <v>181</v>
      </c>
      <c r="E569" s="255" t="s">
        <v>1</v>
      </c>
      <c r="F569" s="256" t="s">
        <v>720</v>
      </c>
      <c r="G569" s="254"/>
      <c r="H569" s="257">
        <v>23.869</v>
      </c>
      <c r="I569" s="258"/>
      <c r="J569" s="254"/>
      <c r="K569" s="254"/>
      <c r="L569" s="259"/>
      <c r="M569" s="260"/>
      <c r="N569" s="261"/>
      <c r="O569" s="261"/>
      <c r="P569" s="261"/>
      <c r="Q569" s="261"/>
      <c r="R569" s="261"/>
      <c r="S569" s="261"/>
      <c r="T569" s="262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3" t="s">
        <v>181</v>
      </c>
      <c r="AU569" s="263" t="s">
        <v>86</v>
      </c>
      <c r="AV569" s="14" t="s">
        <v>86</v>
      </c>
      <c r="AW569" s="14" t="s">
        <v>32</v>
      </c>
      <c r="AX569" s="14" t="s">
        <v>76</v>
      </c>
      <c r="AY569" s="263" t="s">
        <v>172</v>
      </c>
    </row>
    <row r="570" spans="1:51" s="13" customFormat="1" ht="12">
      <c r="A570" s="13"/>
      <c r="B570" s="242"/>
      <c r="C570" s="243"/>
      <c r="D570" s="244" t="s">
        <v>181</v>
      </c>
      <c r="E570" s="245" t="s">
        <v>1</v>
      </c>
      <c r="F570" s="246" t="s">
        <v>721</v>
      </c>
      <c r="G570" s="243"/>
      <c r="H570" s="245" t="s">
        <v>1</v>
      </c>
      <c r="I570" s="247"/>
      <c r="J570" s="243"/>
      <c r="K570" s="243"/>
      <c r="L570" s="248"/>
      <c r="M570" s="249"/>
      <c r="N570" s="250"/>
      <c r="O570" s="250"/>
      <c r="P570" s="250"/>
      <c r="Q570" s="250"/>
      <c r="R570" s="250"/>
      <c r="S570" s="250"/>
      <c r="T570" s="251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2" t="s">
        <v>181</v>
      </c>
      <c r="AU570" s="252" t="s">
        <v>86</v>
      </c>
      <c r="AV570" s="13" t="s">
        <v>83</v>
      </c>
      <c r="AW570" s="13" t="s">
        <v>32</v>
      </c>
      <c r="AX570" s="13" t="s">
        <v>76</v>
      </c>
      <c r="AY570" s="252" t="s">
        <v>172</v>
      </c>
    </row>
    <row r="571" spans="1:51" s="14" customFormat="1" ht="12">
      <c r="A571" s="14"/>
      <c r="B571" s="253"/>
      <c r="C571" s="254"/>
      <c r="D571" s="244" t="s">
        <v>181</v>
      </c>
      <c r="E571" s="255" t="s">
        <v>1</v>
      </c>
      <c r="F571" s="256" t="s">
        <v>722</v>
      </c>
      <c r="G571" s="254"/>
      <c r="H571" s="257">
        <v>14.25</v>
      </c>
      <c r="I571" s="258"/>
      <c r="J571" s="254"/>
      <c r="K571" s="254"/>
      <c r="L571" s="259"/>
      <c r="M571" s="260"/>
      <c r="N571" s="261"/>
      <c r="O571" s="261"/>
      <c r="P571" s="261"/>
      <c r="Q571" s="261"/>
      <c r="R571" s="261"/>
      <c r="S571" s="261"/>
      <c r="T571" s="262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3" t="s">
        <v>181</v>
      </c>
      <c r="AU571" s="263" t="s">
        <v>86</v>
      </c>
      <c r="AV571" s="14" t="s">
        <v>86</v>
      </c>
      <c r="AW571" s="14" t="s">
        <v>32</v>
      </c>
      <c r="AX571" s="14" t="s">
        <v>76</v>
      </c>
      <c r="AY571" s="263" t="s">
        <v>172</v>
      </c>
    </row>
    <row r="572" spans="1:51" s="15" customFormat="1" ht="12">
      <c r="A572" s="15"/>
      <c r="B572" s="264"/>
      <c r="C572" s="265"/>
      <c r="D572" s="244" t="s">
        <v>181</v>
      </c>
      <c r="E572" s="266" t="s">
        <v>114</v>
      </c>
      <c r="F572" s="267" t="s">
        <v>187</v>
      </c>
      <c r="G572" s="265"/>
      <c r="H572" s="268">
        <v>61.988</v>
      </c>
      <c r="I572" s="269"/>
      <c r="J572" s="265"/>
      <c r="K572" s="265"/>
      <c r="L572" s="270"/>
      <c r="M572" s="271"/>
      <c r="N572" s="272"/>
      <c r="O572" s="272"/>
      <c r="P572" s="272"/>
      <c r="Q572" s="272"/>
      <c r="R572" s="272"/>
      <c r="S572" s="272"/>
      <c r="T572" s="273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74" t="s">
        <v>181</v>
      </c>
      <c r="AU572" s="274" t="s">
        <v>86</v>
      </c>
      <c r="AV572" s="15" t="s">
        <v>97</v>
      </c>
      <c r="AW572" s="15" t="s">
        <v>32</v>
      </c>
      <c r="AX572" s="15" t="s">
        <v>76</v>
      </c>
      <c r="AY572" s="274" t="s">
        <v>172</v>
      </c>
    </row>
    <row r="573" spans="1:51" s="16" customFormat="1" ht="12">
      <c r="A573" s="16"/>
      <c r="B573" s="275"/>
      <c r="C573" s="276"/>
      <c r="D573" s="244" t="s">
        <v>181</v>
      </c>
      <c r="E573" s="277" t="s">
        <v>1</v>
      </c>
      <c r="F573" s="278" t="s">
        <v>188</v>
      </c>
      <c r="G573" s="276"/>
      <c r="H573" s="279">
        <v>61.988</v>
      </c>
      <c r="I573" s="280"/>
      <c r="J573" s="276"/>
      <c r="K573" s="276"/>
      <c r="L573" s="281"/>
      <c r="M573" s="282"/>
      <c r="N573" s="283"/>
      <c r="O573" s="283"/>
      <c r="P573" s="283"/>
      <c r="Q573" s="283"/>
      <c r="R573" s="283"/>
      <c r="S573" s="283"/>
      <c r="T573" s="284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T573" s="285" t="s">
        <v>181</v>
      </c>
      <c r="AU573" s="285" t="s">
        <v>86</v>
      </c>
      <c r="AV573" s="16" t="s">
        <v>179</v>
      </c>
      <c r="AW573" s="16" t="s">
        <v>32</v>
      </c>
      <c r="AX573" s="16" t="s">
        <v>83</v>
      </c>
      <c r="AY573" s="285" t="s">
        <v>172</v>
      </c>
    </row>
    <row r="574" spans="1:65" s="2" customFormat="1" ht="16.5" customHeight="1">
      <c r="A574" s="39"/>
      <c r="B574" s="40"/>
      <c r="C574" s="229" t="s">
        <v>723</v>
      </c>
      <c r="D574" s="229" t="s">
        <v>174</v>
      </c>
      <c r="E574" s="230" t="s">
        <v>724</v>
      </c>
      <c r="F574" s="231" t="s">
        <v>725</v>
      </c>
      <c r="G574" s="232" t="s">
        <v>240</v>
      </c>
      <c r="H574" s="233">
        <v>61.988</v>
      </c>
      <c r="I574" s="234"/>
      <c r="J574" s="235">
        <f>ROUND(I574*H574,2)</f>
        <v>0</v>
      </c>
      <c r="K574" s="231" t="s">
        <v>178</v>
      </c>
      <c r="L574" s="45"/>
      <c r="M574" s="236" t="s">
        <v>1</v>
      </c>
      <c r="N574" s="237" t="s">
        <v>41</v>
      </c>
      <c r="O574" s="92"/>
      <c r="P574" s="238">
        <f>O574*H574</f>
        <v>0</v>
      </c>
      <c r="Q574" s="238">
        <v>0</v>
      </c>
      <c r="R574" s="238">
        <f>Q574*H574</f>
        <v>0</v>
      </c>
      <c r="S574" s="238">
        <v>0.008</v>
      </c>
      <c r="T574" s="239">
        <f>S574*H574</f>
        <v>0.495904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40" t="s">
        <v>284</v>
      </c>
      <c r="AT574" s="240" t="s">
        <v>174</v>
      </c>
      <c r="AU574" s="240" t="s">
        <v>86</v>
      </c>
      <c r="AY574" s="18" t="s">
        <v>172</v>
      </c>
      <c r="BE574" s="241">
        <f>IF(N574="základní",J574,0)</f>
        <v>0</v>
      </c>
      <c r="BF574" s="241">
        <f>IF(N574="snížená",J574,0)</f>
        <v>0</v>
      </c>
      <c r="BG574" s="241">
        <f>IF(N574="zákl. přenesená",J574,0)</f>
        <v>0</v>
      </c>
      <c r="BH574" s="241">
        <f>IF(N574="sníž. přenesená",J574,0)</f>
        <v>0</v>
      </c>
      <c r="BI574" s="241">
        <f>IF(N574="nulová",J574,0)</f>
        <v>0</v>
      </c>
      <c r="BJ574" s="18" t="s">
        <v>83</v>
      </c>
      <c r="BK574" s="241">
        <f>ROUND(I574*H574,2)</f>
        <v>0</v>
      </c>
      <c r="BL574" s="18" t="s">
        <v>284</v>
      </c>
      <c r="BM574" s="240" t="s">
        <v>726</v>
      </c>
    </row>
    <row r="575" spans="1:51" s="14" customFormat="1" ht="12">
      <c r="A575" s="14"/>
      <c r="B575" s="253"/>
      <c r="C575" s="254"/>
      <c r="D575" s="244" t="s">
        <v>181</v>
      </c>
      <c r="E575" s="255" t="s">
        <v>1</v>
      </c>
      <c r="F575" s="256" t="s">
        <v>114</v>
      </c>
      <c r="G575" s="254"/>
      <c r="H575" s="257">
        <v>61.988</v>
      </c>
      <c r="I575" s="258"/>
      <c r="J575" s="254"/>
      <c r="K575" s="254"/>
      <c r="L575" s="259"/>
      <c r="M575" s="260"/>
      <c r="N575" s="261"/>
      <c r="O575" s="261"/>
      <c r="P575" s="261"/>
      <c r="Q575" s="261"/>
      <c r="R575" s="261"/>
      <c r="S575" s="261"/>
      <c r="T575" s="262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3" t="s">
        <v>181</v>
      </c>
      <c r="AU575" s="263" t="s">
        <v>86</v>
      </c>
      <c r="AV575" s="14" t="s">
        <v>86</v>
      </c>
      <c r="AW575" s="14" t="s">
        <v>32</v>
      </c>
      <c r="AX575" s="14" t="s">
        <v>83</v>
      </c>
      <c r="AY575" s="263" t="s">
        <v>172</v>
      </c>
    </row>
    <row r="576" spans="1:65" s="2" customFormat="1" ht="16.5" customHeight="1">
      <c r="A576" s="39"/>
      <c r="B576" s="40"/>
      <c r="C576" s="229" t="s">
        <v>727</v>
      </c>
      <c r="D576" s="229" t="s">
        <v>174</v>
      </c>
      <c r="E576" s="230" t="s">
        <v>728</v>
      </c>
      <c r="F576" s="231" t="s">
        <v>729</v>
      </c>
      <c r="G576" s="232" t="s">
        <v>730</v>
      </c>
      <c r="H576" s="233">
        <v>1</v>
      </c>
      <c r="I576" s="234"/>
      <c r="J576" s="235">
        <f>ROUND(I576*H576,2)</f>
        <v>0</v>
      </c>
      <c r="K576" s="231" t="s">
        <v>178</v>
      </c>
      <c r="L576" s="45"/>
      <c r="M576" s="236" t="s">
        <v>1</v>
      </c>
      <c r="N576" s="237" t="s">
        <v>41</v>
      </c>
      <c r="O576" s="92"/>
      <c r="P576" s="238">
        <f>O576*H576</f>
        <v>0</v>
      </c>
      <c r="Q576" s="238">
        <v>0</v>
      </c>
      <c r="R576" s="238">
        <f>Q576*H576</f>
        <v>0</v>
      </c>
      <c r="S576" s="238">
        <v>0.005</v>
      </c>
      <c r="T576" s="239">
        <f>S576*H576</f>
        <v>0.005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40" t="s">
        <v>284</v>
      </c>
      <c r="AT576" s="240" t="s">
        <v>174</v>
      </c>
      <c r="AU576" s="240" t="s">
        <v>86</v>
      </c>
      <c r="AY576" s="18" t="s">
        <v>172</v>
      </c>
      <c r="BE576" s="241">
        <f>IF(N576="základní",J576,0)</f>
        <v>0</v>
      </c>
      <c r="BF576" s="241">
        <f>IF(N576="snížená",J576,0)</f>
        <v>0</v>
      </c>
      <c r="BG576" s="241">
        <f>IF(N576="zákl. přenesená",J576,0)</f>
        <v>0</v>
      </c>
      <c r="BH576" s="241">
        <f>IF(N576="sníž. přenesená",J576,0)</f>
        <v>0</v>
      </c>
      <c r="BI576" s="241">
        <f>IF(N576="nulová",J576,0)</f>
        <v>0</v>
      </c>
      <c r="BJ576" s="18" t="s">
        <v>83</v>
      </c>
      <c r="BK576" s="241">
        <f>ROUND(I576*H576,2)</f>
        <v>0</v>
      </c>
      <c r="BL576" s="18" t="s">
        <v>284</v>
      </c>
      <c r="BM576" s="240" t="s">
        <v>731</v>
      </c>
    </row>
    <row r="577" spans="1:51" s="13" customFormat="1" ht="12">
      <c r="A577" s="13"/>
      <c r="B577" s="242"/>
      <c r="C577" s="243"/>
      <c r="D577" s="244" t="s">
        <v>181</v>
      </c>
      <c r="E577" s="245" t="s">
        <v>1</v>
      </c>
      <c r="F577" s="246" t="s">
        <v>244</v>
      </c>
      <c r="G577" s="243"/>
      <c r="H577" s="245" t="s">
        <v>1</v>
      </c>
      <c r="I577" s="247"/>
      <c r="J577" s="243"/>
      <c r="K577" s="243"/>
      <c r="L577" s="248"/>
      <c r="M577" s="249"/>
      <c r="N577" s="250"/>
      <c r="O577" s="250"/>
      <c r="P577" s="250"/>
      <c r="Q577" s="250"/>
      <c r="R577" s="250"/>
      <c r="S577" s="250"/>
      <c r="T577" s="251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2" t="s">
        <v>181</v>
      </c>
      <c r="AU577" s="252" t="s">
        <v>86</v>
      </c>
      <c r="AV577" s="13" t="s">
        <v>83</v>
      </c>
      <c r="AW577" s="13" t="s">
        <v>32</v>
      </c>
      <c r="AX577" s="13" t="s">
        <v>76</v>
      </c>
      <c r="AY577" s="252" t="s">
        <v>172</v>
      </c>
    </row>
    <row r="578" spans="1:51" s="14" customFormat="1" ht="12">
      <c r="A578" s="14"/>
      <c r="B578" s="253"/>
      <c r="C578" s="254"/>
      <c r="D578" s="244" t="s">
        <v>181</v>
      </c>
      <c r="E578" s="255" t="s">
        <v>1</v>
      </c>
      <c r="F578" s="256" t="s">
        <v>83</v>
      </c>
      <c r="G578" s="254"/>
      <c r="H578" s="257">
        <v>1</v>
      </c>
      <c r="I578" s="258"/>
      <c r="J578" s="254"/>
      <c r="K578" s="254"/>
      <c r="L578" s="259"/>
      <c r="M578" s="260"/>
      <c r="N578" s="261"/>
      <c r="O578" s="261"/>
      <c r="P578" s="261"/>
      <c r="Q578" s="261"/>
      <c r="R578" s="261"/>
      <c r="S578" s="261"/>
      <c r="T578" s="262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3" t="s">
        <v>181</v>
      </c>
      <c r="AU578" s="263" t="s">
        <v>86</v>
      </c>
      <c r="AV578" s="14" t="s">
        <v>86</v>
      </c>
      <c r="AW578" s="14" t="s">
        <v>32</v>
      </c>
      <c r="AX578" s="14" t="s">
        <v>83</v>
      </c>
      <c r="AY578" s="263" t="s">
        <v>172</v>
      </c>
    </row>
    <row r="579" spans="1:65" s="2" customFormat="1" ht="16.5" customHeight="1">
      <c r="A579" s="39"/>
      <c r="B579" s="40"/>
      <c r="C579" s="229" t="s">
        <v>732</v>
      </c>
      <c r="D579" s="229" t="s">
        <v>174</v>
      </c>
      <c r="E579" s="230" t="s">
        <v>733</v>
      </c>
      <c r="F579" s="231" t="s">
        <v>734</v>
      </c>
      <c r="G579" s="232" t="s">
        <v>730</v>
      </c>
      <c r="H579" s="233">
        <v>2</v>
      </c>
      <c r="I579" s="234"/>
      <c r="J579" s="235">
        <f>ROUND(I579*H579,2)</f>
        <v>0</v>
      </c>
      <c r="K579" s="231" t="s">
        <v>1</v>
      </c>
      <c r="L579" s="45"/>
      <c r="M579" s="236" t="s">
        <v>1</v>
      </c>
      <c r="N579" s="237" t="s">
        <v>41</v>
      </c>
      <c r="O579" s="92"/>
      <c r="P579" s="238">
        <f>O579*H579</f>
        <v>0</v>
      </c>
      <c r="Q579" s="238">
        <v>0.17</v>
      </c>
      <c r="R579" s="238">
        <f>Q579*H579</f>
        <v>0.34</v>
      </c>
      <c r="S579" s="238">
        <v>0</v>
      </c>
      <c r="T579" s="239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40" t="s">
        <v>284</v>
      </c>
      <c r="AT579" s="240" t="s">
        <v>174</v>
      </c>
      <c r="AU579" s="240" t="s">
        <v>86</v>
      </c>
      <c r="AY579" s="18" t="s">
        <v>172</v>
      </c>
      <c r="BE579" s="241">
        <f>IF(N579="základní",J579,0)</f>
        <v>0</v>
      </c>
      <c r="BF579" s="241">
        <f>IF(N579="snížená",J579,0)</f>
        <v>0</v>
      </c>
      <c r="BG579" s="241">
        <f>IF(N579="zákl. přenesená",J579,0)</f>
        <v>0</v>
      </c>
      <c r="BH579" s="241">
        <f>IF(N579="sníž. přenesená",J579,0)</f>
        <v>0</v>
      </c>
      <c r="BI579" s="241">
        <f>IF(N579="nulová",J579,0)</f>
        <v>0</v>
      </c>
      <c r="BJ579" s="18" t="s">
        <v>83</v>
      </c>
      <c r="BK579" s="241">
        <f>ROUND(I579*H579,2)</f>
        <v>0</v>
      </c>
      <c r="BL579" s="18" t="s">
        <v>284</v>
      </c>
      <c r="BM579" s="240" t="s">
        <v>735</v>
      </c>
    </row>
    <row r="580" spans="1:51" s="14" customFormat="1" ht="12">
      <c r="A580" s="14"/>
      <c r="B580" s="253"/>
      <c r="C580" s="254"/>
      <c r="D580" s="244" t="s">
        <v>181</v>
      </c>
      <c r="E580" s="255" t="s">
        <v>1</v>
      </c>
      <c r="F580" s="256" t="s">
        <v>86</v>
      </c>
      <c r="G580" s="254"/>
      <c r="H580" s="257">
        <v>2</v>
      </c>
      <c r="I580" s="258"/>
      <c r="J580" s="254"/>
      <c r="K580" s="254"/>
      <c r="L580" s="259"/>
      <c r="M580" s="260"/>
      <c r="N580" s="261"/>
      <c r="O580" s="261"/>
      <c r="P580" s="261"/>
      <c r="Q580" s="261"/>
      <c r="R580" s="261"/>
      <c r="S580" s="261"/>
      <c r="T580" s="262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63" t="s">
        <v>181</v>
      </c>
      <c r="AU580" s="263" t="s">
        <v>86</v>
      </c>
      <c r="AV580" s="14" t="s">
        <v>86</v>
      </c>
      <c r="AW580" s="14" t="s">
        <v>32</v>
      </c>
      <c r="AX580" s="14" t="s">
        <v>83</v>
      </c>
      <c r="AY580" s="263" t="s">
        <v>172</v>
      </c>
    </row>
    <row r="581" spans="1:65" s="2" customFormat="1" ht="21.75" customHeight="1">
      <c r="A581" s="39"/>
      <c r="B581" s="40"/>
      <c r="C581" s="229" t="s">
        <v>736</v>
      </c>
      <c r="D581" s="229" t="s">
        <v>174</v>
      </c>
      <c r="E581" s="230" t="s">
        <v>737</v>
      </c>
      <c r="F581" s="231" t="s">
        <v>738</v>
      </c>
      <c r="G581" s="232" t="s">
        <v>730</v>
      </c>
      <c r="H581" s="233">
        <v>6</v>
      </c>
      <c r="I581" s="234"/>
      <c r="J581" s="235">
        <f>ROUND(I581*H581,2)</f>
        <v>0</v>
      </c>
      <c r="K581" s="231" t="s">
        <v>1</v>
      </c>
      <c r="L581" s="45"/>
      <c r="M581" s="236" t="s">
        <v>1</v>
      </c>
      <c r="N581" s="237" t="s">
        <v>41</v>
      </c>
      <c r="O581" s="92"/>
      <c r="P581" s="238">
        <f>O581*H581</f>
        <v>0</v>
      </c>
      <c r="Q581" s="238">
        <v>0</v>
      </c>
      <c r="R581" s="238">
        <f>Q581*H581</f>
        <v>0</v>
      </c>
      <c r="S581" s="238">
        <v>0.1</v>
      </c>
      <c r="T581" s="239">
        <f>S581*H581</f>
        <v>0.6000000000000001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40" t="s">
        <v>284</v>
      </c>
      <c r="AT581" s="240" t="s">
        <v>174</v>
      </c>
      <c r="AU581" s="240" t="s">
        <v>86</v>
      </c>
      <c r="AY581" s="18" t="s">
        <v>172</v>
      </c>
      <c r="BE581" s="241">
        <f>IF(N581="základní",J581,0)</f>
        <v>0</v>
      </c>
      <c r="BF581" s="241">
        <f>IF(N581="snížená",J581,0)</f>
        <v>0</v>
      </c>
      <c r="BG581" s="241">
        <f>IF(N581="zákl. přenesená",J581,0)</f>
        <v>0</v>
      </c>
      <c r="BH581" s="241">
        <f>IF(N581="sníž. přenesená",J581,0)</f>
        <v>0</v>
      </c>
      <c r="BI581" s="241">
        <f>IF(N581="nulová",J581,0)</f>
        <v>0</v>
      </c>
      <c r="BJ581" s="18" t="s">
        <v>83</v>
      </c>
      <c r="BK581" s="241">
        <f>ROUND(I581*H581,2)</f>
        <v>0</v>
      </c>
      <c r="BL581" s="18" t="s">
        <v>284</v>
      </c>
      <c r="BM581" s="240" t="s">
        <v>739</v>
      </c>
    </row>
    <row r="582" spans="1:51" s="14" customFormat="1" ht="12">
      <c r="A582" s="14"/>
      <c r="B582" s="253"/>
      <c r="C582" s="254"/>
      <c r="D582" s="244" t="s">
        <v>181</v>
      </c>
      <c r="E582" s="255" t="s">
        <v>1</v>
      </c>
      <c r="F582" s="256" t="s">
        <v>740</v>
      </c>
      <c r="G582" s="254"/>
      <c r="H582" s="257">
        <v>6</v>
      </c>
      <c r="I582" s="258"/>
      <c r="J582" s="254"/>
      <c r="K582" s="254"/>
      <c r="L582" s="259"/>
      <c r="M582" s="260"/>
      <c r="N582" s="261"/>
      <c r="O582" s="261"/>
      <c r="P582" s="261"/>
      <c r="Q582" s="261"/>
      <c r="R582" s="261"/>
      <c r="S582" s="261"/>
      <c r="T582" s="262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3" t="s">
        <v>181</v>
      </c>
      <c r="AU582" s="263" t="s">
        <v>86</v>
      </c>
      <c r="AV582" s="14" t="s">
        <v>86</v>
      </c>
      <c r="AW582" s="14" t="s">
        <v>32</v>
      </c>
      <c r="AX582" s="14" t="s">
        <v>83</v>
      </c>
      <c r="AY582" s="263" t="s">
        <v>172</v>
      </c>
    </row>
    <row r="583" spans="1:65" s="2" customFormat="1" ht="21.75" customHeight="1">
      <c r="A583" s="39"/>
      <c r="B583" s="40"/>
      <c r="C583" s="229" t="s">
        <v>741</v>
      </c>
      <c r="D583" s="229" t="s">
        <v>174</v>
      </c>
      <c r="E583" s="230" t="s">
        <v>742</v>
      </c>
      <c r="F583" s="231" t="s">
        <v>743</v>
      </c>
      <c r="G583" s="232" t="s">
        <v>730</v>
      </c>
      <c r="H583" s="233">
        <v>2</v>
      </c>
      <c r="I583" s="234"/>
      <c r="J583" s="235">
        <f>ROUND(I583*H583,2)</f>
        <v>0</v>
      </c>
      <c r="K583" s="231" t="s">
        <v>1</v>
      </c>
      <c r="L583" s="45"/>
      <c r="M583" s="236" t="s">
        <v>1</v>
      </c>
      <c r="N583" s="237" t="s">
        <v>41</v>
      </c>
      <c r="O583" s="92"/>
      <c r="P583" s="238">
        <f>O583*H583</f>
        <v>0</v>
      </c>
      <c r="Q583" s="238">
        <v>0</v>
      </c>
      <c r="R583" s="238">
        <f>Q583*H583</f>
        <v>0</v>
      </c>
      <c r="S583" s="238">
        <v>0.15</v>
      </c>
      <c r="T583" s="239">
        <f>S583*H583</f>
        <v>0.3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40" t="s">
        <v>284</v>
      </c>
      <c r="AT583" s="240" t="s">
        <v>174</v>
      </c>
      <c r="AU583" s="240" t="s">
        <v>86</v>
      </c>
      <c r="AY583" s="18" t="s">
        <v>172</v>
      </c>
      <c r="BE583" s="241">
        <f>IF(N583="základní",J583,0)</f>
        <v>0</v>
      </c>
      <c r="BF583" s="241">
        <f>IF(N583="snížená",J583,0)</f>
        <v>0</v>
      </c>
      <c r="BG583" s="241">
        <f>IF(N583="zákl. přenesená",J583,0)</f>
        <v>0</v>
      </c>
      <c r="BH583" s="241">
        <f>IF(N583="sníž. přenesená",J583,0)</f>
        <v>0</v>
      </c>
      <c r="BI583" s="241">
        <f>IF(N583="nulová",J583,0)</f>
        <v>0</v>
      </c>
      <c r="BJ583" s="18" t="s">
        <v>83</v>
      </c>
      <c r="BK583" s="241">
        <f>ROUND(I583*H583,2)</f>
        <v>0</v>
      </c>
      <c r="BL583" s="18" t="s">
        <v>284</v>
      </c>
      <c r="BM583" s="240" t="s">
        <v>744</v>
      </c>
    </row>
    <row r="584" spans="1:51" s="13" customFormat="1" ht="12">
      <c r="A584" s="13"/>
      <c r="B584" s="242"/>
      <c r="C584" s="243"/>
      <c r="D584" s="244" t="s">
        <v>181</v>
      </c>
      <c r="E584" s="245" t="s">
        <v>1</v>
      </c>
      <c r="F584" s="246" t="s">
        <v>185</v>
      </c>
      <c r="G584" s="243"/>
      <c r="H584" s="245" t="s">
        <v>1</v>
      </c>
      <c r="I584" s="247"/>
      <c r="J584" s="243"/>
      <c r="K584" s="243"/>
      <c r="L584" s="248"/>
      <c r="M584" s="249"/>
      <c r="N584" s="250"/>
      <c r="O584" s="250"/>
      <c r="P584" s="250"/>
      <c r="Q584" s="250"/>
      <c r="R584" s="250"/>
      <c r="S584" s="250"/>
      <c r="T584" s="251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2" t="s">
        <v>181</v>
      </c>
      <c r="AU584" s="252" t="s">
        <v>86</v>
      </c>
      <c r="AV584" s="13" t="s">
        <v>83</v>
      </c>
      <c r="AW584" s="13" t="s">
        <v>32</v>
      </c>
      <c r="AX584" s="13" t="s">
        <v>76</v>
      </c>
      <c r="AY584" s="252" t="s">
        <v>172</v>
      </c>
    </row>
    <row r="585" spans="1:51" s="14" customFormat="1" ht="12">
      <c r="A585" s="14"/>
      <c r="B585" s="253"/>
      <c r="C585" s="254"/>
      <c r="D585" s="244" t="s">
        <v>181</v>
      </c>
      <c r="E585" s="255" t="s">
        <v>1</v>
      </c>
      <c r="F585" s="256" t="s">
        <v>83</v>
      </c>
      <c r="G585" s="254"/>
      <c r="H585" s="257">
        <v>1</v>
      </c>
      <c r="I585" s="258"/>
      <c r="J585" s="254"/>
      <c r="K585" s="254"/>
      <c r="L585" s="259"/>
      <c r="M585" s="260"/>
      <c r="N585" s="261"/>
      <c r="O585" s="261"/>
      <c r="P585" s="261"/>
      <c r="Q585" s="261"/>
      <c r="R585" s="261"/>
      <c r="S585" s="261"/>
      <c r="T585" s="262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3" t="s">
        <v>181</v>
      </c>
      <c r="AU585" s="263" t="s">
        <v>86</v>
      </c>
      <c r="AV585" s="14" t="s">
        <v>86</v>
      </c>
      <c r="AW585" s="14" t="s">
        <v>32</v>
      </c>
      <c r="AX585" s="14" t="s">
        <v>76</v>
      </c>
      <c r="AY585" s="263" t="s">
        <v>172</v>
      </c>
    </row>
    <row r="586" spans="1:51" s="13" customFormat="1" ht="12">
      <c r="A586" s="13"/>
      <c r="B586" s="242"/>
      <c r="C586" s="243"/>
      <c r="D586" s="244" t="s">
        <v>181</v>
      </c>
      <c r="E586" s="245" t="s">
        <v>1</v>
      </c>
      <c r="F586" s="246" t="s">
        <v>224</v>
      </c>
      <c r="G586" s="243"/>
      <c r="H586" s="245" t="s">
        <v>1</v>
      </c>
      <c r="I586" s="247"/>
      <c r="J586" s="243"/>
      <c r="K586" s="243"/>
      <c r="L586" s="248"/>
      <c r="M586" s="249"/>
      <c r="N586" s="250"/>
      <c r="O586" s="250"/>
      <c r="P586" s="250"/>
      <c r="Q586" s="250"/>
      <c r="R586" s="250"/>
      <c r="S586" s="250"/>
      <c r="T586" s="251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2" t="s">
        <v>181</v>
      </c>
      <c r="AU586" s="252" t="s">
        <v>86</v>
      </c>
      <c r="AV586" s="13" t="s">
        <v>83</v>
      </c>
      <c r="AW586" s="13" t="s">
        <v>32</v>
      </c>
      <c r="AX586" s="13" t="s">
        <v>76</v>
      </c>
      <c r="AY586" s="252" t="s">
        <v>172</v>
      </c>
    </row>
    <row r="587" spans="1:51" s="14" customFormat="1" ht="12">
      <c r="A587" s="14"/>
      <c r="B587" s="253"/>
      <c r="C587" s="254"/>
      <c r="D587" s="244" t="s">
        <v>181</v>
      </c>
      <c r="E587" s="255" t="s">
        <v>1</v>
      </c>
      <c r="F587" s="256" t="s">
        <v>83</v>
      </c>
      <c r="G587" s="254"/>
      <c r="H587" s="257">
        <v>1</v>
      </c>
      <c r="I587" s="258"/>
      <c r="J587" s="254"/>
      <c r="K587" s="254"/>
      <c r="L587" s="259"/>
      <c r="M587" s="260"/>
      <c r="N587" s="261"/>
      <c r="O587" s="261"/>
      <c r="P587" s="261"/>
      <c r="Q587" s="261"/>
      <c r="R587" s="261"/>
      <c r="S587" s="261"/>
      <c r="T587" s="262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3" t="s">
        <v>181</v>
      </c>
      <c r="AU587" s="263" t="s">
        <v>86</v>
      </c>
      <c r="AV587" s="14" t="s">
        <v>86</v>
      </c>
      <c r="AW587" s="14" t="s">
        <v>32</v>
      </c>
      <c r="AX587" s="14" t="s">
        <v>76</v>
      </c>
      <c r="AY587" s="263" t="s">
        <v>172</v>
      </c>
    </row>
    <row r="588" spans="1:51" s="16" customFormat="1" ht="12">
      <c r="A588" s="16"/>
      <c r="B588" s="275"/>
      <c r="C588" s="276"/>
      <c r="D588" s="244" t="s">
        <v>181</v>
      </c>
      <c r="E588" s="277" t="s">
        <v>1</v>
      </c>
      <c r="F588" s="278" t="s">
        <v>188</v>
      </c>
      <c r="G588" s="276"/>
      <c r="H588" s="279">
        <v>2</v>
      </c>
      <c r="I588" s="280"/>
      <c r="J588" s="276"/>
      <c r="K588" s="276"/>
      <c r="L588" s="281"/>
      <c r="M588" s="282"/>
      <c r="N588" s="283"/>
      <c r="O588" s="283"/>
      <c r="P588" s="283"/>
      <c r="Q588" s="283"/>
      <c r="R588" s="283"/>
      <c r="S588" s="283"/>
      <c r="T588" s="284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T588" s="285" t="s">
        <v>181</v>
      </c>
      <c r="AU588" s="285" t="s">
        <v>86</v>
      </c>
      <c r="AV588" s="16" t="s">
        <v>179</v>
      </c>
      <c r="AW588" s="16" t="s">
        <v>32</v>
      </c>
      <c r="AX588" s="16" t="s">
        <v>83</v>
      </c>
      <c r="AY588" s="285" t="s">
        <v>172</v>
      </c>
    </row>
    <row r="589" spans="1:65" s="2" customFormat="1" ht="12">
      <c r="A589" s="39"/>
      <c r="B589" s="40"/>
      <c r="C589" s="229" t="s">
        <v>745</v>
      </c>
      <c r="D589" s="229" t="s">
        <v>174</v>
      </c>
      <c r="E589" s="230" t="s">
        <v>746</v>
      </c>
      <c r="F589" s="231" t="s">
        <v>747</v>
      </c>
      <c r="G589" s="232" t="s">
        <v>730</v>
      </c>
      <c r="H589" s="233">
        <v>2</v>
      </c>
      <c r="I589" s="234"/>
      <c r="J589" s="235">
        <f>ROUND(I589*H589,2)</f>
        <v>0</v>
      </c>
      <c r="K589" s="231" t="s">
        <v>1</v>
      </c>
      <c r="L589" s="45"/>
      <c r="M589" s="236" t="s">
        <v>1</v>
      </c>
      <c r="N589" s="237" t="s">
        <v>41</v>
      </c>
      <c r="O589" s="92"/>
      <c r="P589" s="238">
        <f>O589*H589</f>
        <v>0</v>
      </c>
      <c r="Q589" s="238">
        <v>0</v>
      </c>
      <c r="R589" s="238">
        <f>Q589*H589</f>
        <v>0</v>
      </c>
      <c r="S589" s="238">
        <v>0.07</v>
      </c>
      <c r="T589" s="239">
        <f>S589*H589</f>
        <v>0.14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40" t="s">
        <v>284</v>
      </c>
      <c r="AT589" s="240" t="s">
        <v>174</v>
      </c>
      <c r="AU589" s="240" t="s">
        <v>86</v>
      </c>
      <c r="AY589" s="18" t="s">
        <v>172</v>
      </c>
      <c r="BE589" s="241">
        <f>IF(N589="základní",J589,0)</f>
        <v>0</v>
      </c>
      <c r="BF589" s="241">
        <f>IF(N589="snížená",J589,0)</f>
        <v>0</v>
      </c>
      <c r="BG589" s="241">
        <f>IF(N589="zákl. přenesená",J589,0)</f>
        <v>0</v>
      </c>
      <c r="BH589" s="241">
        <f>IF(N589="sníž. přenesená",J589,0)</f>
        <v>0</v>
      </c>
      <c r="BI589" s="241">
        <f>IF(N589="nulová",J589,0)</f>
        <v>0</v>
      </c>
      <c r="BJ589" s="18" t="s">
        <v>83</v>
      </c>
      <c r="BK589" s="241">
        <f>ROUND(I589*H589,2)</f>
        <v>0</v>
      </c>
      <c r="BL589" s="18" t="s">
        <v>284</v>
      </c>
      <c r="BM589" s="240" t="s">
        <v>748</v>
      </c>
    </row>
    <row r="590" spans="1:51" s="13" customFormat="1" ht="12">
      <c r="A590" s="13"/>
      <c r="B590" s="242"/>
      <c r="C590" s="243"/>
      <c r="D590" s="244" t="s">
        <v>181</v>
      </c>
      <c r="E590" s="245" t="s">
        <v>1</v>
      </c>
      <c r="F590" s="246" t="s">
        <v>275</v>
      </c>
      <c r="G590" s="243"/>
      <c r="H590" s="245" t="s">
        <v>1</v>
      </c>
      <c r="I590" s="247"/>
      <c r="J590" s="243"/>
      <c r="K590" s="243"/>
      <c r="L590" s="248"/>
      <c r="M590" s="249"/>
      <c r="N590" s="250"/>
      <c r="O590" s="250"/>
      <c r="P590" s="250"/>
      <c r="Q590" s="250"/>
      <c r="R590" s="250"/>
      <c r="S590" s="250"/>
      <c r="T590" s="251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52" t="s">
        <v>181</v>
      </c>
      <c r="AU590" s="252" t="s">
        <v>86</v>
      </c>
      <c r="AV590" s="13" t="s">
        <v>83</v>
      </c>
      <c r="AW590" s="13" t="s">
        <v>32</v>
      </c>
      <c r="AX590" s="13" t="s">
        <v>76</v>
      </c>
      <c r="AY590" s="252" t="s">
        <v>172</v>
      </c>
    </row>
    <row r="591" spans="1:51" s="14" customFormat="1" ht="12">
      <c r="A591" s="14"/>
      <c r="B591" s="253"/>
      <c r="C591" s="254"/>
      <c r="D591" s="244" t="s">
        <v>181</v>
      </c>
      <c r="E591" s="255" t="s">
        <v>1</v>
      </c>
      <c r="F591" s="256" t="s">
        <v>86</v>
      </c>
      <c r="G591" s="254"/>
      <c r="H591" s="257">
        <v>2</v>
      </c>
      <c r="I591" s="258"/>
      <c r="J591" s="254"/>
      <c r="K591" s="254"/>
      <c r="L591" s="259"/>
      <c r="M591" s="260"/>
      <c r="N591" s="261"/>
      <c r="O591" s="261"/>
      <c r="P591" s="261"/>
      <c r="Q591" s="261"/>
      <c r="R591" s="261"/>
      <c r="S591" s="261"/>
      <c r="T591" s="262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63" t="s">
        <v>181</v>
      </c>
      <c r="AU591" s="263" t="s">
        <v>86</v>
      </c>
      <c r="AV591" s="14" t="s">
        <v>86</v>
      </c>
      <c r="AW591" s="14" t="s">
        <v>32</v>
      </c>
      <c r="AX591" s="14" t="s">
        <v>83</v>
      </c>
      <c r="AY591" s="263" t="s">
        <v>172</v>
      </c>
    </row>
    <row r="592" spans="1:65" s="2" customFormat="1" ht="12">
      <c r="A592" s="39"/>
      <c r="B592" s="40"/>
      <c r="C592" s="229" t="s">
        <v>749</v>
      </c>
      <c r="D592" s="229" t="s">
        <v>174</v>
      </c>
      <c r="E592" s="230" t="s">
        <v>750</v>
      </c>
      <c r="F592" s="231" t="s">
        <v>751</v>
      </c>
      <c r="G592" s="232" t="s">
        <v>240</v>
      </c>
      <c r="H592" s="233">
        <v>7.52</v>
      </c>
      <c r="I592" s="234"/>
      <c r="J592" s="235">
        <f>ROUND(I592*H592,2)</f>
        <v>0</v>
      </c>
      <c r="K592" s="231" t="s">
        <v>1</v>
      </c>
      <c r="L592" s="45"/>
      <c r="M592" s="236" t="s">
        <v>1</v>
      </c>
      <c r="N592" s="237" t="s">
        <v>41</v>
      </c>
      <c r="O592" s="92"/>
      <c r="P592" s="238">
        <f>O592*H592</f>
        <v>0</v>
      </c>
      <c r="Q592" s="238">
        <v>0</v>
      </c>
      <c r="R592" s="238">
        <f>Q592*H592</f>
        <v>0</v>
      </c>
      <c r="S592" s="238">
        <v>0</v>
      </c>
      <c r="T592" s="239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40" t="s">
        <v>284</v>
      </c>
      <c r="AT592" s="240" t="s">
        <v>174</v>
      </c>
      <c r="AU592" s="240" t="s">
        <v>86</v>
      </c>
      <c r="AY592" s="18" t="s">
        <v>172</v>
      </c>
      <c r="BE592" s="241">
        <f>IF(N592="základní",J592,0)</f>
        <v>0</v>
      </c>
      <c r="BF592" s="241">
        <f>IF(N592="snížená",J592,0)</f>
        <v>0</v>
      </c>
      <c r="BG592" s="241">
        <f>IF(N592="zákl. přenesená",J592,0)</f>
        <v>0</v>
      </c>
      <c r="BH592" s="241">
        <f>IF(N592="sníž. přenesená",J592,0)</f>
        <v>0</v>
      </c>
      <c r="BI592" s="241">
        <f>IF(N592="nulová",J592,0)</f>
        <v>0</v>
      </c>
      <c r="BJ592" s="18" t="s">
        <v>83</v>
      </c>
      <c r="BK592" s="241">
        <f>ROUND(I592*H592,2)</f>
        <v>0</v>
      </c>
      <c r="BL592" s="18" t="s">
        <v>284</v>
      </c>
      <c r="BM592" s="240" t="s">
        <v>752</v>
      </c>
    </row>
    <row r="593" spans="1:51" s="14" customFormat="1" ht="12">
      <c r="A593" s="14"/>
      <c r="B593" s="253"/>
      <c r="C593" s="254"/>
      <c r="D593" s="244" t="s">
        <v>181</v>
      </c>
      <c r="E593" s="255" t="s">
        <v>1</v>
      </c>
      <c r="F593" s="256" t="s">
        <v>396</v>
      </c>
      <c r="G593" s="254"/>
      <c r="H593" s="257">
        <v>7.52</v>
      </c>
      <c r="I593" s="258"/>
      <c r="J593" s="254"/>
      <c r="K593" s="254"/>
      <c r="L593" s="259"/>
      <c r="M593" s="260"/>
      <c r="N593" s="261"/>
      <c r="O593" s="261"/>
      <c r="P593" s="261"/>
      <c r="Q593" s="261"/>
      <c r="R593" s="261"/>
      <c r="S593" s="261"/>
      <c r="T593" s="262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63" t="s">
        <v>181</v>
      </c>
      <c r="AU593" s="263" t="s">
        <v>86</v>
      </c>
      <c r="AV593" s="14" t="s">
        <v>86</v>
      </c>
      <c r="AW593" s="14" t="s">
        <v>32</v>
      </c>
      <c r="AX593" s="14" t="s">
        <v>83</v>
      </c>
      <c r="AY593" s="263" t="s">
        <v>172</v>
      </c>
    </row>
    <row r="594" spans="1:65" s="2" customFormat="1" ht="12">
      <c r="A594" s="39"/>
      <c r="B594" s="40"/>
      <c r="C594" s="229" t="s">
        <v>753</v>
      </c>
      <c r="D594" s="229" t="s">
        <v>174</v>
      </c>
      <c r="E594" s="230" t="s">
        <v>754</v>
      </c>
      <c r="F594" s="231" t="s">
        <v>755</v>
      </c>
      <c r="G594" s="232" t="s">
        <v>730</v>
      </c>
      <c r="H594" s="233">
        <v>2</v>
      </c>
      <c r="I594" s="234"/>
      <c r="J594" s="235">
        <f>ROUND(I594*H594,2)</f>
        <v>0</v>
      </c>
      <c r="K594" s="231" t="s">
        <v>1</v>
      </c>
      <c r="L594" s="45"/>
      <c r="M594" s="236" t="s">
        <v>1</v>
      </c>
      <c r="N594" s="237" t="s">
        <v>41</v>
      </c>
      <c r="O594" s="92"/>
      <c r="P594" s="238">
        <f>O594*H594</f>
        <v>0</v>
      </c>
      <c r="Q594" s="238">
        <v>0</v>
      </c>
      <c r="R594" s="238">
        <f>Q594*H594</f>
        <v>0</v>
      </c>
      <c r="S594" s="238">
        <v>0</v>
      </c>
      <c r="T594" s="239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40" t="s">
        <v>284</v>
      </c>
      <c r="AT594" s="240" t="s">
        <v>174</v>
      </c>
      <c r="AU594" s="240" t="s">
        <v>86</v>
      </c>
      <c r="AY594" s="18" t="s">
        <v>172</v>
      </c>
      <c r="BE594" s="241">
        <f>IF(N594="základní",J594,0)</f>
        <v>0</v>
      </c>
      <c r="BF594" s="241">
        <f>IF(N594="snížená",J594,0)</f>
        <v>0</v>
      </c>
      <c r="BG594" s="241">
        <f>IF(N594="zákl. přenesená",J594,0)</f>
        <v>0</v>
      </c>
      <c r="BH594" s="241">
        <f>IF(N594="sníž. přenesená",J594,0)</f>
        <v>0</v>
      </c>
      <c r="BI594" s="241">
        <f>IF(N594="nulová",J594,0)</f>
        <v>0</v>
      </c>
      <c r="BJ594" s="18" t="s">
        <v>83</v>
      </c>
      <c r="BK594" s="241">
        <f>ROUND(I594*H594,2)</f>
        <v>0</v>
      </c>
      <c r="BL594" s="18" t="s">
        <v>284</v>
      </c>
      <c r="BM594" s="240" t="s">
        <v>756</v>
      </c>
    </row>
    <row r="595" spans="1:65" s="2" customFormat="1" ht="12">
      <c r="A595" s="39"/>
      <c r="B595" s="40"/>
      <c r="C595" s="229" t="s">
        <v>757</v>
      </c>
      <c r="D595" s="229" t="s">
        <v>174</v>
      </c>
      <c r="E595" s="230" t="s">
        <v>758</v>
      </c>
      <c r="F595" s="231" t="s">
        <v>759</v>
      </c>
      <c r="G595" s="232" t="s">
        <v>730</v>
      </c>
      <c r="H595" s="233">
        <v>2</v>
      </c>
      <c r="I595" s="234"/>
      <c r="J595" s="235">
        <f>ROUND(I595*H595,2)</f>
        <v>0</v>
      </c>
      <c r="K595" s="231" t="s">
        <v>1</v>
      </c>
      <c r="L595" s="45"/>
      <c r="M595" s="236" t="s">
        <v>1</v>
      </c>
      <c r="N595" s="237" t="s">
        <v>41</v>
      </c>
      <c r="O595" s="92"/>
      <c r="P595" s="238">
        <f>O595*H595</f>
        <v>0</v>
      </c>
      <c r="Q595" s="238">
        <v>0</v>
      </c>
      <c r="R595" s="238">
        <f>Q595*H595</f>
        <v>0</v>
      </c>
      <c r="S595" s="238">
        <v>0</v>
      </c>
      <c r="T595" s="239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40" t="s">
        <v>284</v>
      </c>
      <c r="AT595" s="240" t="s">
        <v>174</v>
      </c>
      <c r="AU595" s="240" t="s">
        <v>86</v>
      </c>
      <c r="AY595" s="18" t="s">
        <v>172</v>
      </c>
      <c r="BE595" s="241">
        <f>IF(N595="základní",J595,0)</f>
        <v>0</v>
      </c>
      <c r="BF595" s="241">
        <f>IF(N595="snížená",J595,0)</f>
        <v>0</v>
      </c>
      <c r="BG595" s="241">
        <f>IF(N595="zákl. přenesená",J595,0)</f>
        <v>0</v>
      </c>
      <c r="BH595" s="241">
        <f>IF(N595="sníž. přenesená",J595,0)</f>
        <v>0</v>
      </c>
      <c r="BI595" s="241">
        <f>IF(N595="nulová",J595,0)</f>
        <v>0</v>
      </c>
      <c r="BJ595" s="18" t="s">
        <v>83</v>
      </c>
      <c r="BK595" s="241">
        <f>ROUND(I595*H595,2)</f>
        <v>0</v>
      </c>
      <c r="BL595" s="18" t="s">
        <v>284</v>
      </c>
      <c r="BM595" s="240" t="s">
        <v>760</v>
      </c>
    </row>
    <row r="596" spans="1:65" s="2" customFormat="1" ht="12">
      <c r="A596" s="39"/>
      <c r="B596" s="40"/>
      <c r="C596" s="229" t="s">
        <v>761</v>
      </c>
      <c r="D596" s="229" t="s">
        <v>174</v>
      </c>
      <c r="E596" s="230" t="s">
        <v>762</v>
      </c>
      <c r="F596" s="231" t="s">
        <v>763</v>
      </c>
      <c r="G596" s="232" t="s">
        <v>730</v>
      </c>
      <c r="H596" s="233">
        <v>2</v>
      </c>
      <c r="I596" s="234"/>
      <c r="J596" s="235">
        <f>ROUND(I596*H596,2)</f>
        <v>0</v>
      </c>
      <c r="K596" s="231" t="s">
        <v>1</v>
      </c>
      <c r="L596" s="45"/>
      <c r="M596" s="236" t="s">
        <v>1</v>
      </c>
      <c r="N596" s="237" t="s">
        <v>41</v>
      </c>
      <c r="O596" s="92"/>
      <c r="P596" s="238">
        <f>O596*H596</f>
        <v>0</v>
      </c>
      <c r="Q596" s="238">
        <v>0</v>
      </c>
      <c r="R596" s="238">
        <f>Q596*H596</f>
        <v>0</v>
      </c>
      <c r="S596" s="238">
        <v>0</v>
      </c>
      <c r="T596" s="239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40" t="s">
        <v>284</v>
      </c>
      <c r="AT596" s="240" t="s">
        <v>174</v>
      </c>
      <c r="AU596" s="240" t="s">
        <v>86</v>
      </c>
      <c r="AY596" s="18" t="s">
        <v>172</v>
      </c>
      <c r="BE596" s="241">
        <f>IF(N596="základní",J596,0)</f>
        <v>0</v>
      </c>
      <c r="BF596" s="241">
        <f>IF(N596="snížená",J596,0)</f>
        <v>0</v>
      </c>
      <c r="BG596" s="241">
        <f>IF(N596="zákl. přenesená",J596,0)</f>
        <v>0</v>
      </c>
      <c r="BH596" s="241">
        <f>IF(N596="sníž. přenesená",J596,0)</f>
        <v>0</v>
      </c>
      <c r="BI596" s="241">
        <f>IF(N596="nulová",J596,0)</f>
        <v>0</v>
      </c>
      <c r="BJ596" s="18" t="s">
        <v>83</v>
      </c>
      <c r="BK596" s="241">
        <f>ROUND(I596*H596,2)</f>
        <v>0</v>
      </c>
      <c r="BL596" s="18" t="s">
        <v>284</v>
      </c>
      <c r="BM596" s="240" t="s">
        <v>764</v>
      </c>
    </row>
    <row r="597" spans="1:65" s="2" customFormat="1" ht="33" customHeight="1">
      <c r="A597" s="39"/>
      <c r="B597" s="40"/>
      <c r="C597" s="229" t="s">
        <v>765</v>
      </c>
      <c r="D597" s="229" t="s">
        <v>174</v>
      </c>
      <c r="E597" s="230" t="s">
        <v>766</v>
      </c>
      <c r="F597" s="231" t="s">
        <v>767</v>
      </c>
      <c r="G597" s="232" t="s">
        <v>491</v>
      </c>
      <c r="H597" s="233">
        <v>1</v>
      </c>
      <c r="I597" s="234"/>
      <c r="J597" s="235">
        <f>ROUND(I597*H597,2)</f>
        <v>0</v>
      </c>
      <c r="K597" s="231" t="s">
        <v>1</v>
      </c>
      <c r="L597" s="45"/>
      <c r="M597" s="236" t="s">
        <v>1</v>
      </c>
      <c r="N597" s="237" t="s">
        <v>41</v>
      </c>
      <c r="O597" s="92"/>
      <c r="P597" s="238">
        <f>O597*H597</f>
        <v>0</v>
      </c>
      <c r="Q597" s="238">
        <v>0</v>
      </c>
      <c r="R597" s="238">
        <f>Q597*H597</f>
        <v>0</v>
      </c>
      <c r="S597" s="238">
        <v>0.00042</v>
      </c>
      <c r="T597" s="239">
        <f>S597*H597</f>
        <v>0.00042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40" t="s">
        <v>284</v>
      </c>
      <c r="AT597" s="240" t="s">
        <v>174</v>
      </c>
      <c r="AU597" s="240" t="s">
        <v>86</v>
      </c>
      <c r="AY597" s="18" t="s">
        <v>172</v>
      </c>
      <c r="BE597" s="241">
        <f>IF(N597="základní",J597,0)</f>
        <v>0</v>
      </c>
      <c r="BF597" s="241">
        <f>IF(N597="snížená",J597,0)</f>
        <v>0</v>
      </c>
      <c r="BG597" s="241">
        <f>IF(N597="zákl. přenesená",J597,0)</f>
        <v>0</v>
      </c>
      <c r="BH597" s="241">
        <f>IF(N597="sníž. přenesená",J597,0)</f>
        <v>0</v>
      </c>
      <c r="BI597" s="241">
        <f>IF(N597="nulová",J597,0)</f>
        <v>0</v>
      </c>
      <c r="BJ597" s="18" t="s">
        <v>83</v>
      </c>
      <c r="BK597" s="241">
        <f>ROUND(I597*H597,2)</f>
        <v>0</v>
      </c>
      <c r="BL597" s="18" t="s">
        <v>284</v>
      </c>
      <c r="BM597" s="240" t="s">
        <v>768</v>
      </c>
    </row>
    <row r="598" spans="1:47" s="2" customFormat="1" ht="12">
      <c r="A598" s="39"/>
      <c r="B598" s="40"/>
      <c r="C598" s="41"/>
      <c r="D598" s="244" t="s">
        <v>192</v>
      </c>
      <c r="E598" s="41"/>
      <c r="F598" s="286" t="s">
        <v>769</v>
      </c>
      <c r="G598" s="41"/>
      <c r="H598" s="41"/>
      <c r="I598" s="287"/>
      <c r="J598" s="41"/>
      <c r="K598" s="41"/>
      <c r="L598" s="45"/>
      <c r="M598" s="288"/>
      <c r="N598" s="289"/>
      <c r="O598" s="92"/>
      <c r="P598" s="92"/>
      <c r="Q598" s="92"/>
      <c r="R598" s="92"/>
      <c r="S598" s="92"/>
      <c r="T598" s="93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192</v>
      </c>
      <c r="AU598" s="18" t="s">
        <v>86</v>
      </c>
    </row>
    <row r="599" spans="1:63" s="12" customFormat="1" ht="22.8" customHeight="1">
      <c r="A599" s="12"/>
      <c r="B599" s="213"/>
      <c r="C599" s="214"/>
      <c r="D599" s="215" t="s">
        <v>75</v>
      </c>
      <c r="E599" s="227" t="s">
        <v>770</v>
      </c>
      <c r="F599" s="227" t="s">
        <v>771</v>
      </c>
      <c r="G599" s="214"/>
      <c r="H599" s="214"/>
      <c r="I599" s="217"/>
      <c r="J599" s="228">
        <f>BK599</f>
        <v>0</v>
      </c>
      <c r="K599" s="214"/>
      <c r="L599" s="219"/>
      <c r="M599" s="220"/>
      <c r="N599" s="221"/>
      <c r="O599" s="221"/>
      <c r="P599" s="222">
        <f>SUM(P600:P640)</f>
        <v>0</v>
      </c>
      <c r="Q599" s="221"/>
      <c r="R599" s="222">
        <f>SUM(R600:R640)</f>
        <v>0.004618000000000001</v>
      </c>
      <c r="S599" s="221"/>
      <c r="T599" s="223">
        <f>SUM(T600:T640)</f>
        <v>0.12798</v>
      </c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R599" s="224" t="s">
        <v>86</v>
      </c>
      <c r="AT599" s="225" t="s">
        <v>75</v>
      </c>
      <c r="AU599" s="225" t="s">
        <v>83</v>
      </c>
      <c r="AY599" s="224" t="s">
        <v>172</v>
      </c>
      <c r="BK599" s="226">
        <f>SUM(BK600:BK640)</f>
        <v>0</v>
      </c>
    </row>
    <row r="600" spans="1:65" s="2" customFormat="1" ht="12">
      <c r="A600" s="39"/>
      <c r="B600" s="40"/>
      <c r="C600" s="229" t="s">
        <v>772</v>
      </c>
      <c r="D600" s="229" t="s">
        <v>174</v>
      </c>
      <c r="E600" s="230" t="s">
        <v>773</v>
      </c>
      <c r="F600" s="231" t="s">
        <v>774</v>
      </c>
      <c r="G600" s="232" t="s">
        <v>730</v>
      </c>
      <c r="H600" s="233">
        <v>2</v>
      </c>
      <c r="I600" s="234"/>
      <c r="J600" s="235">
        <f>ROUND(I600*H600,2)</f>
        <v>0</v>
      </c>
      <c r="K600" s="231" t="s">
        <v>1</v>
      </c>
      <c r="L600" s="45"/>
      <c r="M600" s="236" t="s">
        <v>1</v>
      </c>
      <c r="N600" s="237" t="s">
        <v>41</v>
      </c>
      <c r="O600" s="92"/>
      <c r="P600" s="238">
        <f>O600*H600</f>
        <v>0</v>
      </c>
      <c r="Q600" s="238">
        <v>6E-05</v>
      </c>
      <c r="R600" s="238">
        <f>Q600*H600</f>
        <v>0.00012</v>
      </c>
      <c r="S600" s="238">
        <v>0</v>
      </c>
      <c r="T600" s="239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40" t="s">
        <v>284</v>
      </c>
      <c r="AT600" s="240" t="s">
        <v>174</v>
      </c>
      <c r="AU600" s="240" t="s">
        <v>86</v>
      </c>
      <c r="AY600" s="18" t="s">
        <v>172</v>
      </c>
      <c r="BE600" s="241">
        <f>IF(N600="základní",J600,0)</f>
        <v>0</v>
      </c>
      <c r="BF600" s="241">
        <f>IF(N600="snížená",J600,0)</f>
        <v>0</v>
      </c>
      <c r="BG600" s="241">
        <f>IF(N600="zákl. přenesená",J600,0)</f>
        <v>0</v>
      </c>
      <c r="BH600" s="241">
        <f>IF(N600="sníž. přenesená",J600,0)</f>
        <v>0</v>
      </c>
      <c r="BI600" s="241">
        <f>IF(N600="nulová",J600,0)</f>
        <v>0</v>
      </c>
      <c r="BJ600" s="18" t="s">
        <v>83</v>
      </c>
      <c r="BK600" s="241">
        <f>ROUND(I600*H600,2)</f>
        <v>0</v>
      </c>
      <c r="BL600" s="18" t="s">
        <v>284</v>
      </c>
      <c r="BM600" s="240" t="s">
        <v>775</v>
      </c>
    </row>
    <row r="601" spans="1:65" s="2" customFormat="1" ht="33" customHeight="1">
      <c r="A601" s="39"/>
      <c r="B601" s="40"/>
      <c r="C601" s="229" t="s">
        <v>776</v>
      </c>
      <c r="D601" s="229" t="s">
        <v>174</v>
      </c>
      <c r="E601" s="230" t="s">
        <v>777</v>
      </c>
      <c r="F601" s="231" t="s">
        <v>778</v>
      </c>
      <c r="G601" s="232" t="s">
        <v>730</v>
      </c>
      <c r="H601" s="233">
        <v>1</v>
      </c>
      <c r="I601" s="234"/>
      <c r="J601" s="235">
        <f>ROUND(I601*H601,2)</f>
        <v>0</v>
      </c>
      <c r="K601" s="231" t="s">
        <v>1</v>
      </c>
      <c r="L601" s="45"/>
      <c r="M601" s="236" t="s">
        <v>1</v>
      </c>
      <c r="N601" s="237" t="s">
        <v>41</v>
      </c>
      <c r="O601" s="92"/>
      <c r="P601" s="238">
        <f>O601*H601</f>
        <v>0</v>
      </c>
      <c r="Q601" s="238">
        <v>6E-05</v>
      </c>
      <c r="R601" s="238">
        <f>Q601*H601</f>
        <v>6E-05</v>
      </c>
      <c r="S601" s="238">
        <v>0</v>
      </c>
      <c r="T601" s="239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40" t="s">
        <v>284</v>
      </c>
      <c r="AT601" s="240" t="s">
        <v>174</v>
      </c>
      <c r="AU601" s="240" t="s">
        <v>86</v>
      </c>
      <c r="AY601" s="18" t="s">
        <v>172</v>
      </c>
      <c r="BE601" s="241">
        <f>IF(N601="základní",J601,0)</f>
        <v>0</v>
      </c>
      <c r="BF601" s="241">
        <f>IF(N601="snížená",J601,0)</f>
        <v>0</v>
      </c>
      <c r="BG601" s="241">
        <f>IF(N601="zákl. přenesená",J601,0)</f>
        <v>0</v>
      </c>
      <c r="BH601" s="241">
        <f>IF(N601="sníž. přenesená",J601,0)</f>
        <v>0</v>
      </c>
      <c r="BI601" s="241">
        <f>IF(N601="nulová",J601,0)</f>
        <v>0</v>
      </c>
      <c r="BJ601" s="18" t="s">
        <v>83</v>
      </c>
      <c r="BK601" s="241">
        <f>ROUND(I601*H601,2)</f>
        <v>0</v>
      </c>
      <c r="BL601" s="18" t="s">
        <v>284</v>
      </c>
      <c r="BM601" s="240" t="s">
        <v>779</v>
      </c>
    </row>
    <row r="602" spans="1:65" s="2" customFormat="1" ht="21.75" customHeight="1">
      <c r="A602" s="39"/>
      <c r="B602" s="40"/>
      <c r="C602" s="229" t="s">
        <v>780</v>
      </c>
      <c r="D602" s="229" t="s">
        <v>174</v>
      </c>
      <c r="E602" s="230" t="s">
        <v>781</v>
      </c>
      <c r="F602" s="231" t="s">
        <v>782</v>
      </c>
      <c r="G602" s="232" t="s">
        <v>240</v>
      </c>
      <c r="H602" s="233">
        <v>47.8</v>
      </c>
      <c r="I602" s="234"/>
      <c r="J602" s="235">
        <f>ROUND(I602*H602,2)</f>
        <v>0</v>
      </c>
      <c r="K602" s="231" t="s">
        <v>1</v>
      </c>
      <c r="L602" s="45"/>
      <c r="M602" s="236" t="s">
        <v>1</v>
      </c>
      <c r="N602" s="237" t="s">
        <v>41</v>
      </c>
      <c r="O602" s="92"/>
      <c r="P602" s="238">
        <f>O602*H602</f>
        <v>0</v>
      </c>
      <c r="Q602" s="238">
        <v>6E-05</v>
      </c>
      <c r="R602" s="238">
        <f>Q602*H602</f>
        <v>0.002868</v>
      </c>
      <c r="S602" s="238">
        <v>0</v>
      </c>
      <c r="T602" s="239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40" t="s">
        <v>284</v>
      </c>
      <c r="AT602" s="240" t="s">
        <v>174</v>
      </c>
      <c r="AU602" s="240" t="s">
        <v>86</v>
      </c>
      <c r="AY602" s="18" t="s">
        <v>172</v>
      </c>
      <c r="BE602" s="241">
        <f>IF(N602="základní",J602,0)</f>
        <v>0</v>
      </c>
      <c r="BF602" s="241">
        <f>IF(N602="snížená",J602,0)</f>
        <v>0</v>
      </c>
      <c r="BG602" s="241">
        <f>IF(N602="zákl. přenesená",J602,0)</f>
        <v>0</v>
      </c>
      <c r="BH602" s="241">
        <f>IF(N602="sníž. přenesená",J602,0)</f>
        <v>0</v>
      </c>
      <c r="BI602" s="241">
        <f>IF(N602="nulová",J602,0)</f>
        <v>0</v>
      </c>
      <c r="BJ602" s="18" t="s">
        <v>83</v>
      </c>
      <c r="BK602" s="241">
        <f>ROUND(I602*H602,2)</f>
        <v>0</v>
      </c>
      <c r="BL602" s="18" t="s">
        <v>284</v>
      </c>
      <c r="BM602" s="240" t="s">
        <v>783</v>
      </c>
    </row>
    <row r="603" spans="1:51" s="13" customFormat="1" ht="12">
      <c r="A603" s="13"/>
      <c r="B603" s="242"/>
      <c r="C603" s="243"/>
      <c r="D603" s="244" t="s">
        <v>181</v>
      </c>
      <c r="E603" s="245" t="s">
        <v>1</v>
      </c>
      <c r="F603" s="246" t="s">
        <v>784</v>
      </c>
      <c r="G603" s="243"/>
      <c r="H603" s="245" t="s">
        <v>1</v>
      </c>
      <c r="I603" s="247"/>
      <c r="J603" s="243"/>
      <c r="K603" s="243"/>
      <c r="L603" s="248"/>
      <c r="M603" s="249"/>
      <c r="N603" s="250"/>
      <c r="O603" s="250"/>
      <c r="P603" s="250"/>
      <c r="Q603" s="250"/>
      <c r="R603" s="250"/>
      <c r="S603" s="250"/>
      <c r="T603" s="251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52" t="s">
        <v>181</v>
      </c>
      <c r="AU603" s="252" t="s">
        <v>86</v>
      </c>
      <c r="AV603" s="13" t="s">
        <v>83</v>
      </c>
      <c r="AW603" s="13" t="s">
        <v>32</v>
      </c>
      <c r="AX603" s="13" t="s">
        <v>76</v>
      </c>
      <c r="AY603" s="252" t="s">
        <v>172</v>
      </c>
    </row>
    <row r="604" spans="1:51" s="14" customFormat="1" ht="12">
      <c r="A604" s="14"/>
      <c r="B604" s="253"/>
      <c r="C604" s="254"/>
      <c r="D604" s="244" t="s">
        <v>181</v>
      </c>
      <c r="E604" s="255" t="s">
        <v>1</v>
      </c>
      <c r="F604" s="256" t="s">
        <v>383</v>
      </c>
      <c r="G604" s="254"/>
      <c r="H604" s="257">
        <v>23.9</v>
      </c>
      <c r="I604" s="258"/>
      <c r="J604" s="254"/>
      <c r="K604" s="254"/>
      <c r="L604" s="259"/>
      <c r="M604" s="260"/>
      <c r="N604" s="261"/>
      <c r="O604" s="261"/>
      <c r="P604" s="261"/>
      <c r="Q604" s="261"/>
      <c r="R604" s="261"/>
      <c r="S604" s="261"/>
      <c r="T604" s="262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3" t="s">
        <v>181</v>
      </c>
      <c r="AU604" s="263" t="s">
        <v>86</v>
      </c>
      <c r="AV604" s="14" t="s">
        <v>86</v>
      </c>
      <c r="AW604" s="14" t="s">
        <v>32</v>
      </c>
      <c r="AX604" s="14" t="s">
        <v>76</v>
      </c>
      <c r="AY604" s="263" t="s">
        <v>172</v>
      </c>
    </row>
    <row r="605" spans="1:51" s="14" customFormat="1" ht="12">
      <c r="A605" s="14"/>
      <c r="B605" s="253"/>
      <c r="C605" s="254"/>
      <c r="D605" s="244" t="s">
        <v>181</v>
      </c>
      <c r="E605" s="255" t="s">
        <v>1</v>
      </c>
      <c r="F605" s="256" t="s">
        <v>785</v>
      </c>
      <c r="G605" s="254"/>
      <c r="H605" s="257">
        <v>23.9</v>
      </c>
      <c r="I605" s="258"/>
      <c r="J605" s="254"/>
      <c r="K605" s="254"/>
      <c r="L605" s="259"/>
      <c r="M605" s="260"/>
      <c r="N605" s="261"/>
      <c r="O605" s="261"/>
      <c r="P605" s="261"/>
      <c r="Q605" s="261"/>
      <c r="R605" s="261"/>
      <c r="S605" s="261"/>
      <c r="T605" s="262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63" t="s">
        <v>181</v>
      </c>
      <c r="AU605" s="263" t="s">
        <v>86</v>
      </c>
      <c r="AV605" s="14" t="s">
        <v>86</v>
      </c>
      <c r="AW605" s="14" t="s">
        <v>32</v>
      </c>
      <c r="AX605" s="14" t="s">
        <v>76</v>
      </c>
      <c r="AY605" s="263" t="s">
        <v>172</v>
      </c>
    </row>
    <row r="606" spans="1:51" s="16" customFormat="1" ht="12">
      <c r="A606" s="16"/>
      <c r="B606" s="275"/>
      <c r="C606" s="276"/>
      <c r="D606" s="244" t="s">
        <v>181</v>
      </c>
      <c r="E606" s="277" t="s">
        <v>1</v>
      </c>
      <c r="F606" s="278" t="s">
        <v>188</v>
      </c>
      <c r="G606" s="276"/>
      <c r="H606" s="279">
        <v>47.8</v>
      </c>
      <c r="I606" s="280"/>
      <c r="J606" s="276"/>
      <c r="K606" s="276"/>
      <c r="L606" s="281"/>
      <c r="M606" s="282"/>
      <c r="N606" s="283"/>
      <c r="O606" s="283"/>
      <c r="P606" s="283"/>
      <c r="Q606" s="283"/>
      <c r="R606" s="283"/>
      <c r="S606" s="283"/>
      <c r="T606" s="284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T606" s="285" t="s">
        <v>181</v>
      </c>
      <c r="AU606" s="285" t="s">
        <v>86</v>
      </c>
      <c r="AV606" s="16" t="s">
        <v>179</v>
      </c>
      <c r="AW606" s="16" t="s">
        <v>32</v>
      </c>
      <c r="AX606" s="16" t="s">
        <v>83</v>
      </c>
      <c r="AY606" s="285" t="s">
        <v>172</v>
      </c>
    </row>
    <row r="607" spans="1:65" s="2" customFormat="1" ht="16.5" customHeight="1">
      <c r="A607" s="39"/>
      <c r="B607" s="40"/>
      <c r="C607" s="229" t="s">
        <v>786</v>
      </c>
      <c r="D607" s="229" t="s">
        <v>174</v>
      </c>
      <c r="E607" s="230" t="s">
        <v>787</v>
      </c>
      <c r="F607" s="231" t="s">
        <v>788</v>
      </c>
      <c r="G607" s="232" t="s">
        <v>730</v>
      </c>
      <c r="H607" s="233">
        <v>14</v>
      </c>
      <c r="I607" s="234"/>
      <c r="J607" s="235">
        <f>ROUND(I607*H607,2)</f>
        <v>0</v>
      </c>
      <c r="K607" s="231" t="s">
        <v>1</v>
      </c>
      <c r="L607" s="45"/>
      <c r="M607" s="236" t="s">
        <v>1</v>
      </c>
      <c r="N607" s="237" t="s">
        <v>41</v>
      </c>
      <c r="O607" s="92"/>
      <c r="P607" s="238">
        <f>O607*H607</f>
        <v>0</v>
      </c>
      <c r="Q607" s="238">
        <v>6E-05</v>
      </c>
      <c r="R607" s="238">
        <f>Q607*H607</f>
        <v>0.00084</v>
      </c>
      <c r="S607" s="238">
        <v>0</v>
      </c>
      <c r="T607" s="239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40" t="s">
        <v>284</v>
      </c>
      <c r="AT607" s="240" t="s">
        <v>174</v>
      </c>
      <c r="AU607" s="240" t="s">
        <v>86</v>
      </c>
      <c r="AY607" s="18" t="s">
        <v>172</v>
      </c>
      <c r="BE607" s="241">
        <f>IF(N607="základní",J607,0)</f>
        <v>0</v>
      </c>
      <c r="BF607" s="241">
        <f>IF(N607="snížená",J607,0)</f>
        <v>0</v>
      </c>
      <c r="BG607" s="241">
        <f>IF(N607="zákl. přenesená",J607,0)</f>
        <v>0</v>
      </c>
      <c r="BH607" s="241">
        <f>IF(N607="sníž. přenesená",J607,0)</f>
        <v>0</v>
      </c>
      <c r="BI607" s="241">
        <f>IF(N607="nulová",J607,0)</f>
        <v>0</v>
      </c>
      <c r="BJ607" s="18" t="s">
        <v>83</v>
      </c>
      <c r="BK607" s="241">
        <f>ROUND(I607*H607,2)</f>
        <v>0</v>
      </c>
      <c r="BL607" s="18" t="s">
        <v>284</v>
      </c>
      <c r="BM607" s="240" t="s">
        <v>789</v>
      </c>
    </row>
    <row r="608" spans="1:65" s="2" customFormat="1" ht="16.5" customHeight="1">
      <c r="A608" s="39"/>
      <c r="B608" s="40"/>
      <c r="C608" s="229" t="s">
        <v>790</v>
      </c>
      <c r="D608" s="229" t="s">
        <v>174</v>
      </c>
      <c r="E608" s="230" t="s">
        <v>791</v>
      </c>
      <c r="F608" s="231" t="s">
        <v>792</v>
      </c>
      <c r="G608" s="232" t="s">
        <v>402</v>
      </c>
      <c r="H608" s="233">
        <v>16.2</v>
      </c>
      <c r="I608" s="234"/>
      <c r="J608" s="235">
        <f>ROUND(I608*H608,2)</f>
        <v>0</v>
      </c>
      <c r="K608" s="231" t="s">
        <v>178</v>
      </c>
      <c r="L608" s="45"/>
      <c r="M608" s="236" t="s">
        <v>1</v>
      </c>
      <c r="N608" s="237" t="s">
        <v>41</v>
      </c>
      <c r="O608" s="92"/>
      <c r="P608" s="238">
        <f>O608*H608</f>
        <v>0</v>
      </c>
      <c r="Q608" s="238">
        <v>0</v>
      </c>
      <c r="R608" s="238">
        <f>Q608*H608</f>
        <v>0</v>
      </c>
      <c r="S608" s="238">
        <v>0.003</v>
      </c>
      <c r="T608" s="239">
        <f>S608*H608</f>
        <v>0.0486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40" t="s">
        <v>284</v>
      </c>
      <c r="AT608" s="240" t="s">
        <v>174</v>
      </c>
      <c r="AU608" s="240" t="s">
        <v>86</v>
      </c>
      <c r="AY608" s="18" t="s">
        <v>172</v>
      </c>
      <c r="BE608" s="241">
        <f>IF(N608="základní",J608,0)</f>
        <v>0</v>
      </c>
      <c r="BF608" s="241">
        <f>IF(N608="snížená",J608,0)</f>
        <v>0</v>
      </c>
      <c r="BG608" s="241">
        <f>IF(N608="zákl. přenesená",J608,0)</f>
        <v>0</v>
      </c>
      <c r="BH608" s="241">
        <f>IF(N608="sníž. přenesená",J608,0)</f>
        <v>0</v>
      </c>
      <c r="BI608" s="241">
        <f>IF(N608="nulová",J608,0)</f>
        <v>0</v>
      </c>
      <c r="BJ608" s="18" t="s">
        <v>83</v>
      </c>
      <c r="BK608" s="241">
        <f>ROUND(I608*H608,2)</f>
        <v>0</v>
      </c>
      <c r="BL608" s="18" t="s">
        <v>284</v>
      </c>
      <c r="BM608" s="240" t="s">
        <v>793</v>
      </c>
    </row>
    <row r="609" spans="1:51" s="14" customFormat="1" ht="12">
      <c r="A609" s="14"/>
      <c r="B609" s="253"/>
      <c r="C609" s="254"/>
      <c r="D609" s="244" t="s">
        <v>181</v>
      </c>
      <c r="E609" s="255" t="s">
        <v>1</v>
      </c>
      <c r="F609" s="256" t="s">
        <v>794</v>
      </c>
      <c r="G609" s="254"/>
      <c r="H609" s="257">
        <v>16.2</v>
      </c>
      <c r="I609" s="258"/>
      <c r="J609" s="254"/>
      <c r="K609" s="254"/>
      <c r="L609" s="259"/>
      <c r="M609" s="260"/>
      <c r="N609" s="261"/>
      <c r="O609" s="261"/>
      <c r="P609" s="261"/>
      <c r="Q609" s="261"/>
      <c r="R609" s="261"/>
      <c r="S609" s="261"/>
      <c r="T609" s="262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63" t="s">
        <v>181</v>
      </c>
      <c r="AU609" s="263" t="s">
        <v>86</v>
      </c>
      <c r="AV609" s="14" t="s">
        <v>86</v>
      </c>
      <c r="AW609" s="14" t="s">
        <v>32</v>
      </c>
      <c r="AX609" s="14" t="s">
        <v>83</v>
      </c>
      <c r="AY609" s="263" t="s">
        <v>172</v>
      </c>
    </row>
    <row r="610" spans="1:65" s="2" customFormat="1" ht="16.5" customHeight="1">
      <c r="A610" s="39"/>
      <c r="B610" s="40"/>
      <c r="C610" s="229" t="s">
        <v>795</v>
      </c>
      <c r="D610" s="229" t="s">
        <v>174</v>
      </c>
      <c r="E610" s="230" t="s">
        <v>796</v>
      </c>
      <c r="F610" s="231" t="s">
        <v>797</v>
      </c>
      <c r="G610" s="232" t="s">
        <v>402</v>
      </c>
      <c r="H610" s="233">
        <v>14.6</v>
      </c>
      <c r="I610" s="234"/>
      <c r="J610" s="235">
        <f>ROUND(I610*H610,2)</f>
        <v>0</v>
      </c>
      <c r="K610" s="231" t="s">
        <v>1</v>
      </c>
      <c r="L610" s="45"/>
      <c r="M610" s="236" t="s">
        <v>1</v>
      </c>
      <c r="N610" s="237" t="s">
        <v>41</v>
      </c>
      <c r="O610" s="92"/>
      <c r="P610" s="238">
        <f>O610*H610</f>
        <v>0</v>
      </c>
      <c r="Q610" s="238">
        <v>5E-05</v>
      </c>
      <c r="R610" s="238">
        <f>Q610*H610</f>
        <v>0.00073</v>
      </c>
      <c r="S610" s="238">
        <v>0</v>
      </c>
      <c r="T610" s="239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40" t="s">
        <v>284</v>
      </c>
      <c r="AT610" s="240" t="s">
        <v>174</v>
      </c>
      <c r="AU610" s="240" t="s">
        <v>86</v>
      </c>
      <c r="AY610" s="18" t="s">
        <v>172</v>
      </c>
      <c r="BE610" s="241">
        <f>IF(N610="základní",J610,0)</f>
        <v>0</v>
      </c>
      <c r="BF610" s="241">
        <f>IF(N610="snížená",J610,0)</f>
        <v>0</v>
      </c>
      <c r="BG610" s="241">
        <f>IF(N610="zákl. přenesená",J610,0)</f>
        <v>0</v>
      </c>
      <c r="BH610" s="241">
        <f>IF(N610="sníž. přenesená",J610,0)</f>
        <v>0</v>
      </c>
      <c r="BI610" s="241">
        <f>IF(N610="nulová",J610,0)</f>
        <v>0</v>
      </c>
      <c r="BJ610" s="18" t="s">
        <v>83</v>
      </c>
      <c r="BK610" s="241">
        <f>ROUND(I610*H610,2)</f>
        <v>0</v>
      </c>
      <c r="BL610" s="18" t="s">
        <v>284</v>
      </c>
      <c r="BM610" s="240" t="s">
        <v>798</v>
      </c>
    </row>
    <row r="611" spans="1:51" s="14" customFormat="1" ht="12">
      <c r="A611" s="14"/>
      <c r="B611" s="253"/>
      <c r="C611" s="254"/>
      <c r="D611" s="244" t="s">
        <v>181</v>
      </c>
      <c r="E611" s="255" t="s">
        <v>1</v>
      </c>
      <c r="F611" s="256" t="s">
        <v>404</v>
      </c>
      <c r="G611" s="254"/>
      <c r="H611" s="257">
        <v>14.6</v>
      </c>
      <c r="I611" s="258"/>
      <c r="J611" s="254"/>
      <c r="K611" s="254"/>
      <c r="L611" s="259"/>
      <c r="M611" s="260"/>
      <c r="N611" s="261"/>
      <c r="O611" s="261"/>
      <c r="P611" s="261"/>
      <c r="Q611" s="261"/>
      <c r="R611" s="261"/>
      <c r="S611" s="261"/>
      <c r="T611" s="262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3" t="s">
        <v>181</v>
      </c>
      <c r="AU611" s="263" t="s">
        <v>86</v>
      </c>
      <c r="AV611" s="14" t="s">
        <v>86</v>
      </c>
      <c r="AW611" s="14" t="s">
        <v>32</v>
      </c>
      <c r="AX611" s="14" t="s">
        <v>83</v>
      </c>
      <c r="AY611" s="263" t="s">
        <v>172</v>
      </c>
    </row>
    <row r="612" spans="1:65" s="2" customFormat="1" ht="16.5" customHeight="1">
      <c r="A612" s="39"/>
      <c r="B612" s="40"/>
      <c r="C612" s="229" t="s">
        <v>799</v>
      </c>
      <c r="D612" s="229" t="s">
        <v>174</v>
      </c>
      <c r="E612" s="230" t="s">
        <v>800</v>
      </c>
      <c r="F612" s="231" t="s">
        <v>801</v>
      </c>
      <c r="G612" s="232" t="s">
        <v>730</v>
      </c>
      <c r="H612" s="233">
        <v>10</v>
      </c>
      <c r="I612" s="234"/>
      <c r="J612" s="235">
        <f>ROUND(I612*H612,2)</f>
        <v>0</v>
      </c>
      <c r="K612" s="231" t="s">
        <v>1</v>
      </c>
      <c r="L612" s="45"/>
      <c r="M612" s="236" t="s">
        <v>1</v>
      </c>
      <c r="N612" s="237" t="s">
        <v>41</v>
      </c>
      <c r="O612" s="92"/>
      <c r="P612" s="238">
        <f>O612*H612</f>
        <v>0</v>
      </c>
      <c r="Q612" s="238">
        <v>0</v>
      </c>
      <c r="R612" s="238">
        <f>Q612*H612</f>
        <v>0</v>
      </c>
      <c r="S612" s="238">
        <v>0</v>
      </c>
      <c r="T612" s="239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40" t="s">
        <v>284</v>
      </c>
      <c r="AT612" s="240" t="s">
        <v>174</v>
      </c>
      <c r="AU612" s="240" t="s">
        <v>86</v>
      </c>
      <c r="AY612" s="18" t="s">
        <v>172</v>
      </c>
      <c r="BE612" s="241">
        <f>IF(N612="základní",J612,0)</f>
        <v>0</v>
      </c>
      <c r="BF612" s="241">
        <f>IF(N612="snížená",J612,0)</f>
        <v>0</v>
      </c>
      <c r="BG612" s="241">
        <f>IF(N612="zákl. přenesená",J612,0)</f>
        <v>0</v>
      </c>
      <c r="BH612" s="241">
        <f>IF(N612="sníž. přenesená",J612,0)</f>
        <v>0</v>
      </c>
      <c r="BI612" s="241">
        <f>IF(N612="nulová",J612,0)</f>
        <v>0</v>
      </c>
      <c r="BJ612" s="18" t="s">
        <v>83</v>
      </c>
      <c r="BK612" s="241">
        <f>ROUND(I612*H612,2)</f>
        <v>0</v>
      </c>
      <c r="BL612" s="18" t="s">
        <v>284</v>
      </c>
      <c r="BM612" s="240" t="s">
        <v>802</v>
      </c>
    </row>
    <row r="613" spans="1:65" s="2" customFormat="1" ht="12">
      <c r="A613" s="39"/>
      <c r="B613" s="40"/>
      <c r="C613" s="229" t="s">
        <v>803</v>
      </c>
      <c r="D613" s="229" t="s">
        <v>174</v>
      </c>
      <c r="E613" s="230" t="s">
        <v>804</v>
      </c>
      <c r="F613" s="231" t="s">
        <v>805</v>
      </c>
      <c r="G613" s="232" t="s">
        <v>730</v>
      </c>
      <c r="H613" s="233">
        <v>1</v>
      </c>
      <c r="I613" s="234"/>
      <c r="J613" s="235">
        <f>ROUND(I613*H613,2)</f>
        <v>0</v>
      </c>
      <c r="K613" s="231" t="s">
        <v>1</v>
      </c>
      <c r="L613" s="45"/>
      <c r="M613" s="236" t="s">
        <v>1</v>
      </c>
      <c r="N613" s="237" t="s">
        <v>41</v>
      </c>
      <c r="O613" s="92"/>
      <c r="P613" s="238">
        <f>O613*H613</f>
        <v>0</v>
      </c>
      <c r="Q613" s="238">
        <v>0</v>
      </c>
      <c r="R613" s="238">
        <f>Q613*H613</f>
        <v>0</v>
      </c>
      <c r="S613" s="238">
        <v>0</v>
      </c>
      <c r="T613" s="239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40" t="s">
        <v>284</v>
      </c>
      <c r="AT613" s="240" t="s">
        <v>174</v>
      </c>
      <c r="AU613" s="240" t="s">
        <v>86</v>
      </c>
      <c r="AY613" s="18" t="s">
        <v>172</v>
      </c>
      <c r="BE613" s="241">
        <f>IF(N613="základní",J613,0)</f>
        <v>0</v>
      </c>
      <c r="BF613" s="241">
        <f>IF(N613="snížená",J613,0)</f>
        <v>0</v>
      </c>
      <c r="BG613" s="241">
        <f>IF(N613="zákl. přenesená",J613,0)</f>
        <v>0</v>
      </c>
      <c r="BH613" s="241">
        <f>IF(N613="sníž. přenesená",J613,0)</f>
        <v>0</v>
      </c>
      <c r="BI613" s="241">
        <f>IF(N613="nulová",J613,0)</f>
        <v>0</v>
      </c>
      <c r="BJ613" s="18" t="s">
        <v>83</v>
      </c>
      <c r="BK613" s="241">
        <f>ROUND(I613*H613,2)</f>
        <v>0</v>
      </c>
      <c r="BL613" s="18" t="s">
        <v>284</v>
      </c>
      <c r="BM613" s="240" t="s">
        <v>806</v>
      </c>
    </row>
    <row r="614" spans="1:65" s="2" customFormat="1" ht="12">
      <c r="A614" s="39"/>
      <c r="B614" s="40"/>
      <c r="C614" s="229" t="s">
        <v>807</v>
      </c>
      <c r="D614" s="229" t="s">
        <v>174</v>
      </c>
      <c r="E614" s="230" t="s">
        <v>808</v>
      </c>
      <c r="F614" s="231" t="s">
        <v>809</v>
      </c>
      <c r="G614" s="232" t="s">
        <v>730</v>
      </c>
      <c r="H614" s="233">
        <v>1</v>
      </c>
      <c r="I614" s="234"/>
      <c r="J614" s="235">
        <f>ROUND(I614*H614,2)</f>
        <v>0</v>
      </c>
      <c r="K614" s="231" t="s">
        <v>1</v>
      </c>
      <c r="L614" s="45"/>
      <c r="M614" s="236" t="s">
        <v>1</v>
      </c>
      <c r="N614" s="237" t="s">
        <v>41</v>
      </c>
      <c r="O614" s="92"/>
      <c r="P614" s="238">
        <f>O614*H614</f>
        <v>0</v>
      </c>
      <c r="Q614" s="238">
        <v>0</v>
      </c>
      <c r="R614" s="238">
        <f>Q614*H614</f>
        <v>0</v>
      </c>
      <c r="S614" s="238">
        <v>0.00042</v>
      </c>
      <c r="T614" s="239">
        <f>S614*H614</f>
        <v>0.00042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40" t="s">
        <v>284</v>
      </c>
      <c r="AT614" s="240" t="s">
        <v>174</v>
      </c>
      <c r="AU614" s="240" t="s">
        <v>86</v>
      </c>
      <c r="AY614" s="18" t="s">
        <v>172</v>
      </c>
      <c r="BE614" s="241">
        <f>IF(N614="základní",J614,0)</f>
        <v>0</v>
      </c>
      <c r="BF614" s="241">
        <f>IF(N614="snížená",J614,0)</f>
        <v>0</v>
      </c>
      <c r="BG614" s="241">
        <f>IF(N614="zákl. přenesená",J614,0)</f>
        <v>0</v>
      </c>
      <c r="BH614" s="241">
        <f>IF(N614="sníž. přenesená",J614,0)</f>
        <v>0</v>
      </c>
      <c r="BI614" s="241">
        <f>IF(N614="nulová",J614,0)</f>
        <v>0</v>
      </c>
      <c r="BJ614" s="18" t="s">
        <v>83</v>
      </c>
      <c r="BK614" s="241">
        <f>ROUND(I614*H614,2)</f>
        <v>0</v>
      </c>
      <c r="BL614" s="18" t="s">
        <v>284</v>
      </c>
      <c r="BM614" s="240" t="s">
        <v>810</v>
      </c>
    </row>
    <row r="615" spans="1:47" s="2" customFormat="1" ht="12">
      <c r="A615" s="39"/>
      <c r="B615" s="40"/>
      <c r="C615" s="41"/>
      <c r="D615" s="244" t="s">
        <v>192</v>
      </c>
      <c r="E615" s="41"/>
      <c r="F615" s="286" t="s">
        <v>811</v>
      </c>
      <c r="G615" s="41"/>
      <c r="H615" s="41"/>
      <c r="I615" s="287"/>
      <c r="J615" s="41"/>
      <c r="K615" s="41"/>
      <c r="L615" s="45"/>
      <c r="M615" s="288"/>
      <c r="N615" s="289"/>
      <c r="O615" s="92"/>
      <c r="P615" s="92"/>
      <c r="Q615" s="92"/>
      <c r="R615" s="92"/>
      <c r="S615" s="92"/>
      <c r="T615" s="93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192</v>
      </c>
      <c r="AU615" s="18" t="s">
        <v>86</v>
      </c>
    </row>
    <row r="616" spans="1:65" s="2" customFormat="1" ht="12">
      <c r="A616" s="39"/>
      <c r="B616" s="40"/>
      <c r="C616" s="229" t="s">
        <v>812</v>
      </c>
      <c r="D616" s="229" t="s">
        <v>174</v>
      </c>
      <c r="E616" s="230" t="s">
        <v>813</v>
      </c>
      <c r="F616" s="231" t="s">
        <v>814</v>
      </c>
      <c r="G616" s="232" t="s">
        <v>730</v>
      </c>
      <c r="H616" s="233">
        <v>1</v>
      </c>
      <c r="I616" s="234"/>
      <c r="J616" s="235">
        <f>ROUND(I616*H616,2)</f>
        <v>0</v>
      </c>
      <c r="K616" s="231" t="s">
        <v>1</v>
      </c>
      <c r="L616" s="45"/>
      <c r="M616" s="236" t="s">
        <v>1</v>
      </c>
      <c r="N616" s="237" t="s">
        <v>41</v>
      </c>
      <c r="O616" s="92"/>
      <c r="P616" s="238">
        <f>O616*H616</f>
        <v>0</v>
      </c>
      <c r="Q616" s="238">
        <v>0</v>
      </c>
      <c r="R616" s="238">
        <f>Q616*H616</f>
        <v>0</v>
      </c>
      <c r="S616" s="238">
        <v>0.00042</v>
      </c>
      <c r="T616" s="239">
        <f>S616*H616</f>
        <v>0.00042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40" t="s">
        <v>284</v>
      </c>
      <c r="AT616" s="240" t="s">
        <v>174</v>
      </c>
      <c r="AU616" s="240" t="s">
        <v>86</v>
      </c>
      <c r="AY616" s="18" t="s">
        <v>172</v>
      </c>
      <c r="BE616" s="241">
        <f>IF(N616="základní",J616,0)</f>
        <v>0</v>
      </c>
      <c r="BF616" s="241">
        <f>IF(N616="snížená",J616,0)</f>
        <v>0</v>
      </c>
      <c r="BG616" s="241">
        <f>IF(N616="zákl. přenesená",J616,0)</f>
        <v>0</v>
      </c>
      <c r="BH616" s="241">
        <f>IF(N616="sníž. přenesená",J616,0)</f>
        <v>0</v>
      </c>
      <c r="BI616" s="241">
        <f>IF(N616="nulová",J616,0)</f>
        <v>0</v>
      </c>
      <c r="BJ616" s="18" t="s">
        <v>83</v>
      </c>
      <c r="BK616" s="241">
        <f>ROUND(I616*H616,2)</f>
        <v>0</v>
      </c>
      <c r="BL616" s="18" t="s">
        <v>284</v>
      </c>
      <c r="BM616" s="240" t="s">
        <v>815</v>
      </c>
    </row>
    <row r="617" spans="1:47" s="2" customFormat="1" ht="12">
      <c r="A617" s="39"/>
      <c r="B617" s="40"/>
      <c r="C617" s="41"/>
      <c r="D617" s="244" t="s">
        <v>192</v>
      </c>
      <c r="E617" s="41"/>
      <c r="F617" s="286" t="s">
        <v>811</v>
      </c>
      <c r="G617" s="41"/>
      <c r="H617" s="41"/>
      <c r="I617" s="287"/>
      <c r="J617" s="41"/>
      <c r="K617" s="41"/>
      <c r="L617" s="45"/>
      <c r="M617" s="288"/>
      <c r="N617" s="289"/>
      <c r="O617" s="92"/>
      <c r="P617" s="92"/>
      <c r="Q617" s="92"/>
      <c r="R617" s="92"/>
      <c r="S617" s="92"/>
      <c r="T617" s="93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192</v>
      </c>
      <c r="AU617" s="18" t="s">
        <v>86</v>
      </c>
    </row>
    <row r="618" spans="1:65" s="2" customFormat="1" ht="12">
      <c r="A618" s="39"/>
      <c r="B618" s="40"/>
      <c r="C618" s="229" t="s">
        <v>816</v>
      </c>
      <c r="D618" s="229" t="s">
        <v>174</v>
      </c>
      <c r="E618" s="230" t="s">
        <v>817</v>
      </c>
      <c r="F618" s="231" t="s">
        <v>818</v>
      </c>
      <c r="G618" s="232" t="s">
        <v>730</v>
      </c>
      <c r="H618" s="233">
        <v>2</v>
      </c>
      <c r="I618" s="234"/>
      <c r="J618" s="235">
        <f>ROUND(I618*H618,2)</f>
        <v>0</v>
      </c>
      <c r="K618" s="231" t="s">
        <v>1</v>
      </c>
      <c r="L618" s="45"/>
      <c r="M618" s="236" t="s">
        <v>1</v>
      </c>
      <c r="N618" s="237" t="s">
        <v>41</v>
      </c>
      <c r="O618" s="92"/>
      <c r="P618" s="238">
        <f>O618*H618</f>
        <v>0</v>
      </c>
      <c r="Q618" s="238">
        <v>0</v>
      </c>
      <c r="R618" s="238">
        <f>Q618*H618</f>
        <v>0</v>
      </c>
      <c r="S618" s="238">
        <v>0.00042</v>
      </c>
      <c r="T618" s="239">
        <f>S618*H618</f>
        <v>0.00084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40" t="s">
        <v>284</v>
      </c>
      <c r="AT618" s="240" t="s">
        <v>174</v>
      </c>
      <c r="AU618" s="240" t="s">
        <v>86</v>
      </c>
      <c r="AY618" s="18" t="s">
        <v>172</v>
      </c>
      <c r="BE618" s="241">
        <f>IF(N618="základní",J618,0)</f>
        <v>0</v>
      </c>
      <c r="BF618" s="241">
        <f>IF(N618="snížená",J618,0)</f>
        <v>0</v>
      </c>
      <c r="BG618" s="241">
        <f>IF(N618="zákl. přenesená",J618,0)</f>
        <v>0</v>
      </c>
      <c r="BH618" s="241">
        <f>IF(N618="sníž. přenesená",J618,0)</f>
        <v>0</v>
      </c>
      <c r="BI618" s="241">
        <f>IF(N618="nulová",J618,0)</f>
        <v>0</v>
      </c>
      <c r="BJ618" s="18" t="s">
        <v>83</v>
      </c>
      <c r="BK618" s="241">
        <f>ROUND(I618*H618,2)</f>
        <v>0</v>
      </c>
      <c r="BL618" s="18" t="s">
        <v>284</v>
      </c>
      <c r="BM618" s="240" t="s">
        <v>819</v>
      </c>
    </row>
    <row r="619" spans="1:65" s="2" customFormat="1" ht="12">
      <c r="A619" s="39"/>
      <c r="B619" s="40"/>
      <c r="C619" s="229" t="s">
        <v>820</v>
      </c>
      <c r="D619" s="229" t="s">
        <v>174</v>
      </c>
      <c r="E619" s="230" t="s">
        <v>821</v>
      </c>
      <c r="F619" s="231" t="s">
        <v>822</v>
      </c>
      <c r="G619" s="232" t="s">
        <v>730</v>
      </c>
      <c r="H619" s="233">
        <v>1</v>
      </c>
      <c r="I619" s="234"/>
      <c r="J619" s="235">
        <f>ROUND(I619*H619,2)</f>
        <v>0</v>
      </c>
      <c r="K619" s="231" t="s">
        <v>1</v>
      </c>
      <c r="L619" s="45"/>
      <c r="M619" s="236" t="s">
        <v>1</v>
      </c>
      <c r="N619" s="237" t="s">
        <v>41</v>
      </c>
      <c r="O619" s="92"/>
      <c r="P619" s="238">
        <f>O619*H619</f>
        <v>0</v>
      </c>
      <c r="Q619" s="238">
        <v>0</v>
      </c>
      <c r="R619" s="238">
        <f>Q619*H619</f>
        <v>0</v>
      </c>
      <c r="S619" s="238">
        <v>0.00042</v>
      </c>
      <c r="T619" s="239">
        <f>S619*H619</f>
        <v>0.00042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40" t="s">
        <v>284</v>
      </c>
      <c r="AT619" s="240" t="s">
        <v>174</v>
      </c>
      <c r="AU619" s="240" t="s">
        <v>86</v>
      </c>
      <c r="AY619" s="18" t="s">
        <v>172</v>
      </c>
      <c r="BE619" s="241">
        <f>IF(N619="základní",J619,0)</f>
        <v>0</v>
      </c>
      <c r="BF619" s="241">
        <f>IF(N619="snížená",J619,0)</f>
        <v>0</v>
      </c>
      <c r="BG619" s="241">
        <f>IF(N619="zákl. přenesená",J619,0)</f>
        <v>0</v>
      </c>
      <c r="BH619" s="241">
        <f>IF(N619="sníž. přenesená",J619,0)</f>
        <v>0</v>
      </c>
      <c r="BI619" s="241">
        <f>IF(N619="nulová",J619,0)</f>
        <v>0</v>
      </c>
      <c r="BJ619" s="18" t="s">
        <v>83</v>
      </c>
      <c r="BK619" s="241">
        <f>ROUND(I619*H619,2)</f>
        <v>0</v>
      </c>
      <c r="BL619" s="18" t="s">
        <v>284</v>
      </c>
      <c r="BM619" s="240" t="s">
        <v>823</v>
      </c>
    </row>
    <row r="620" spans="1:47" s="2" customFormat="1" ht="12">
      <c r="A620" s="39"/>
      <c r="B620" s="40"/>
      <c r="C620" s="41"/>
      <c r="D620" s="244" t="s">
        <v>192</v>
      </c>
      <c r="E620" s="41"/>
      <c r="F620" s="286" t="s">
        <v>811</v>
      </c>
      <c r="G620" s="41"/>
      <c r="H620" s="41"/>
      <c r="I620" s="287"/>
      <c r="J620" s="41"/>
      <c r="K620" s="41"/>
      <c r="L620" s="45"/>
      <c r="M620" s="288"/>
      <c r="N620" s="289"/>
      <c r="O620" s="92"/>
      <c r="P620" s="92"/>
      <c r="Q620" s="92"/>
      <c r="R620" s="92"/>
      <c r="S620" s="92"/>
      <c r="T620" s="93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8" t="s">
        <v>192</v>
      </c>
      <c r="AU620" s="18" t="s">
        <v>86</v>
      </c>
    </row>
    <row r="621" spans="1:65" s="2" customFormat="1" ht="12">
      <c r="A621" s="39"/>
      <c r="B621" s="40"/>
      <c r="C621" s="229" t="s">
        <v>824</v>
      </c>
      <c r="D621" s="229" t="s">
        <v>174</v>
      </c>
      <c r="E621" s="230" t="s">
        <v>825</v>
      </c>
      <c r="F621" s="231" t="s">
        <v>826</v>
      </c>
      <c r="G621" s="232" t="s">
        <v>730</v>
      </c>
      <c r="H621" s="233">
        <v>1</v>
      </c>
      <c r="I621" s="234"/>
      <c r="J621" s="235">
        <f>ROUND(I621*H621,2)</f>
        <v>0</v>
      </c>
      <c r="K621" s="231" t="s">
        <v>1</v>
      </c>
      <c r="L621" s="45"/>
      <c r="M621" s="236" t="s">
        <v>1</v>
      </c>
      <c r="N621" s="237" t="s">
        <v>41</v>
      </c>
      <c r="O621" s="92"/>
      <c r="P621" s="238">
        <f>O621*H621</f>
        <v>0</v>
      </c>
      <c r="Q621" s="238">
        <v>0</v>
      </c>
      <c r="R621" s="238">
        <f>Q621*H621</f>
        <v>0</v>
      </c>
      <c r="S621" s="238">
        <v>0.00042</v>
      </c>
      <c r="T621" s="239">
        <f>S621*H621</f>
        <v>0.00042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240" t="s">
        <v>284</v>
      </c>
      <c r="AT621" s="240" t="s">
        <v>174</v>
      </c>
      <c r="AU621" s="240" t="s">
        <v>86</v>
      </c>
      <c r="AY621" s="18" t="s">
        <v>172</v>
      </c>
      <c r="BE621" s="241">
        <f>IF(N621="základní",J621,0)</f>
        <v>0</v>
      </c>
      <c r="BF621" s="241">
        <f>IF(N621="snížená",J621,0)</f>
        <v>0</v>
      </c>
      <c r="BG621" s="241">
        <f>IF(N621="zákl. přenesená",J621,0)</f>
        <v>0</v>
      </c>
      <c r="BH621" s="241">
        <f>IF(N621="sníž. přenesená",J621,0)</f>
        <v>0</v>
      </c>
      <c r="BI621" s="241">
        <f>IF(N621="nulová",J621,0)</f>
        <v>0</v>
      </c>
      <c r="BJ621" s="18" t="s">
        <v>83</v>
      </c>
      <c r="BK621" s="241">
        <f>ROUND(I621*H621,2)</f>
        <v>0</v>
      </c>
      <c r="BL621" s="18" t="s">
        <v>284</v>
      </c>
      <c r="BM621" s="240" t="s">
        <v>827</v>
      </c>
    </row>
    <row r="622" spans="1:47" s="2" customFormat="1" ht="12">
      <c r="A622" s="39"/>
      <c r="B622" s="40"/>
      <c r="C622" s="41"/>
      <c r="D622" s="244" t="s">
        <v>192</v>
      </c>
      <c r="E622" s="41"/>
      <c r="F622" s="286" t="s">
        <v>811</v>
      </c>
      <c r="G622" s="41"/>
      <c r="H622" s="41"/>
      <c r="I622" s="287"/>
      <c r="J622" s="41"/>
      <c r="K622" s="41"/>
      <c r="L622" s="45"/>
      <c r="M622" s="288"/>
      <c r="N622" s="289"/>
      <c r="O622" s="92"/>
      <c r="P622" s="92"/>
      <c r="Q622" s="92"/>
      <c r="R622" s="92"/>
      <c r="S622" s="92"/>
      <c r="T622" s="93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T622" s="18" t="s">
        <v>192</v>
      </c>
      <c r="AU622" s="18" t="s">
        <v>86</v>
      </c>
    </row>
    <row r="623" spans="1:65" s="2" customFormat="1" ht="12">
      <c r="A623" s="39"/>
      <c r="B623" s="40"/>
      <c r="C623" s="229" t="s">
        <v>828</v>
      </c>
      <c r="D623" s="229" t="s">
        <v>174</v>
      </c>
      <c r="E623" s="230" t="s">
        <v>829</v>
      </c>
      <c r="F623" s="231" t="s">
        <v>830</v>
      </c>
      <c r="G623" s="232" t="s">
        <v>730</v>
      </c>
      <c r="H623" s="233">
        <v>1</v>
      </c>
      <c r="I623" s="234"/>
      <c r="J623" s="235">
        <f>ROUND(I623*H623,2)</f>
        <v>0</v>
      </c>
      <c r="K623" s="231" t="s">
        <v>1</v>
      </c>
      <c r="L623" s="45"/>
      <c r="M623" s="236" t="s">
        <v>1</v>
      </c>
      <c r="N623" s="237" t="s">
        <v>41</v>
      </c>
      <c r="O623" s="92"/>
      <c r="P623" s="238">
        <f>O623*H623</f>
        <v>0</v>
      </c>
      <c r="Q623" s="238">
        <v>0</v>
      </c>
      <c r="R623" s="238">
        <f>Q623*H623</f>
        <v>0</v>
      </c>
      <c r="S623" s="238">
        <v>0.00042</v>
      </c>
      <c r="T623" s="239">
        <f>S623*H623</f>
        <v>0.00042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40" t="s">
        <v>284</v>
      </c>
      <c r="AT623" s="240" t="s">
        <v>174</v>
      </c>
      <c r="AU623" s="240" t="s">
        <v>86</v>
      </c>
      <c r="AY623" s="18" t="s">
        <v>172</v>
      </c>
      <c r="BE623" s="241">
        <f>IF(N623="základní",J623,0)</f>
        <v>0</v>
      </c>
      <c r="BF623" s="241">
        <f>IF(N623="snížená",J623,0)</f>
        <v>0</v>
      </c>
      <c r="BG623" s="241">
        <f>IF(N623="zákl. přenesená",J623,0)</f>
        <v>0</v>
      </c>
      <c r="BH623" s="241">
        <f>IF(N623="sníž. přenesená",J623,0)</f>
        <v>0</v>
      </c>
      <c r="BI623" s="241">
        <f>IF(N623="nulová",J623,0)</f>
        <v>0</v>
      </c>
      <c r="BJ623" s="18" t="s">
        <v>83</v>
      </c>
      <c r="BK623" s="241">
        <f>ROUND(I623*H623,2)</f>
        <v>0</v>
      </c>
      <c r="BL623" s="18" t="s">
        <v>284</v>
      </c>
      <c r="BM623" s="240" t="s">
        <v>831</v>
      </c>
    </row>
    <row r="624" spans="1:65" s="2" customFormat="1" ht="12">
      <c r="A624" s="39"/>
      <c r="B624" s="40"/>
      <c r="C624" s="229" t="s">
        <v>832</v>
      </c>
      <c r="D624" s="229" t="s">
        <v>174</v>
      </c>
      <c r="E624" s="230" t="s">
        <v>833</v>
      </c>
      <c r="F624" s="231" t="s">
        <v>834</v>
      </c>
      <c r="G624" s="232" t="s">
        <v>730</v>
      </c>
      <c r="H624" s="233">
        <v>1</v>
      </c>
      <c r="I624" s="234"/>
      <c r="J624" s="235">
        <f>ROUND(I624*H624,2)</f>
        <v>0</v>
      </c>
      <c r="K624" s="231" t="s">
        <v>1</v>
      </c>
      <c r="L624" s="45"/>
      <c r="M624" s="236" t="s">
        <v>1</v>
      </c>
      <c r="N624" s="237" t="s">
        <v>41</v>
      </c>
      <c r="O624" s="92"/>
      <c r="P624" s="238">
        <f>O624*H624</f>
        <v>0</v>
      </c>
      <c r="Q624" s="238">
        <v>0</v>
      </c>
      <c r="R624" s="238">
        <f>Q624*H624</f>
        <v>0</v>
      </c>
      <c r="S624" s="238">
        <v>0.00042</v>
      </c>
      <c r="T624" s="239">
        <f>S624*H624</f>
        <v>0.00042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40" t="s">
        <v>284</v>
      </c>
      <c r="AT624" s="240" t="s">
        <v>174</v>
      </c>
      <c r="AU624" s="240" t="s">
        <v>86</v>
      </c>
      <c r="AY624" s="18" t="s">
        <v>172</v>
      </c>
      <c r="BE624" s="241">
        <f>IF(N624="základní",J624,0)</f>
        <v>0</v>
      </c>
      <c r="BF624" s="241">
        <f>IF(N624="snížená",J624,0)</f>
        <v>0</v>
      </c>
      <c r="BG624" s="241">
        <f>IF(N624="zákl. přenesená",J624,0)</f>
        <v>0</v>
      </c>
      <c r="BH624" s="241">
        <f>IF(N624="sníž. přenesená",J624,0)</f>
        <v>0</v>
      </c>
      <c r="BI624" s="241">
        <f>IF(N624="nulová",J624,0)</f>
        <v>0</v>
      </c>
      <c r="BJ624" s="18" t="s">
        <v>83</v>
      </c>
      <c r="BK624" s="241">
        <f>ROUND(I624*H624,2)</f>
        <v>0</v>
      </c>
      <c r="BL624" s="18" t="s">
        <v>284</v>
      </c>
      <c r="BM624" s="240" t="s">
        <v>835</v>
      </c>
    </row>
    <row r="625" spans="1:47" s="2" customFormat="1" ht="12">
      <c r="A625" s="39"/>
      <c r="B625" s="40"/>
      <c r="C625" s="41"/>
      <c r="D625" s="244" t="s">
        <v>192</v>
      </c>
      <c r="E625" s="41"/>
      <c r="F625" s="286" t="s">
        <v>193</v>
      </c>
      <c r="G625" s="41"/>
      <c r="H625" s="41"/>
      <c r="I625" s="287"/>
      <c r="J625" s="41"/>
      <c r="K625" s="41"/>
      <c r="L625" s="45"/>
      <c r="M625" s="288"/>
      <c r="N625" s="289"/>
      <c r="O625" s="92"/>
      <c r="P625" s="92"/>
      <c r="Q625" s="92"/>
      <c r="R625" s="92"/>
      <c r="S625" s="92"/>
      <c r="T625" s="93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192</v>
      </c>
      <c r="AU625" s="18" t="s">
        <v>86</v>
      </c>
    </row>
    <row r="626" spans="1:65" s="2" customFormat="1" ht="12">
      <c r="A626" s="39"/>
      <c r="B626" s="40"/>
      <c r="C626" s="229" t="s">
        <v>836</v>
      </c>
      <c r="D626" s="229" t="s">
        <v>174</v>
      </c>
      <c r="E626" s="230" t="s">
        <v>837</v>
      </c>
      <c r="F626" s="231" t="s">
        <v>838</v>
      </c>
      <c r="G626" s="232" t="s">
        <v>730</v>
      </c>
      <c r="H626" s="233">
        <v>2</v>
      </c>
      <c r="I626" s="234"/>
      <c r="J626" s="235">
        <f>ROUND(I626*H626,2)</f>
        <v>0</v>
      </c>
      <c r="K626" s="231" t="s">
        <v>1</v>
      </c>
      <c r="L626" s="45"/>
      <c r="M626" s="236" t="s">
        <v>1</v>
      </c>
      <c r="N626" s="237" t="s">
        <v>41</v>
      </c>
      <c r="O626" s="92"/>
      <c r="P626" s="238">
        <f>O626*H626</f>
        <v>0</v>
      </c>
      <c r="Q626" s="238">
        <v>0</v>
      </c>
      <c r="R626" s="238">
        <f>Q626*H626</f>
        <v>0</v>
      </c>
      <c r="S626" s="238">
        <v>0.00042</v>
      </c>
      <c r="T626" s="239">
        <f>S626*H626</f>
        <v>0.00084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40" t="s">
        <v>284</v>
      </c>
      <c r="AT626" s="240" t="s">
        <v>174</v>
      </c>
      <c r="AU626" s="240" t="s">
        <v>86</v>
      </c>
      <c r="AY626" s="18" t="s">
        <v>172</v>
      </c>
      <c r="BE626" s="241">
        <f>IF(N626="základní",J626,0)</f>
        <v>0</v>
      </c>
      <c r="BF626" s="241">
        <f>IF(N626="snížená",J626,0)</f>
        <v>0</v>
      </c>
      <c r="BG626" s="241">
        <f>IF(N626="zákl. přenesená",J626,0)</f>
        <v>0</v>
      </c>
      <c r="BH626" s="241">
        <f>IF(N626="sníž. přenesená",J626,0)</f>
        <v>0</v>
      </c>
      <c r="BI626" s="241">
        <f>IF(N626="nulová",J626,0)</f>
        <v>0</v>
      </c>
      <c r="BJ626" s="18" t="s">
        <v>83</v>
      </c>
      <c r="BK626" s="241">
        <f>ROUND(I626*H626,2)</f>
        <v>0</v>
      </c>
      <c r="BL626" s="18" t="s">
        <v>284</v>
      </c>
      <c r="BM626" s="240" t="s">
        <v>839</v>
      </c>
    </row>
    <row r="627" spans="1:47" s="2" customFormat="1" ht="12">
      <c r="A627" s="39"/>
      <c r="B627" s="40"/>
      <c r="C627" s="41"/>
      <c r="D627" s="244" t="s">
        <v>192</v>
      </c>
      <c r="E627" s="41"/>
      <c r="F627" s="286" t="s">
        <v>840</v>
      </c>
      <c r="G627" s="41"/>
      <c r="H627" s="41"/>
      <c r="I627" s="287"/>
      <c r="J627" s="41"/>
      <c r="K627" s="41"/>
      <c r="L627" s="45"/>
      <c r="M627" s="288"/>
      <c r="N627" s="289"/>
      <c r="O627" s="92"/>
      <c r="P627" s="92"/>
      <c r="Q627" s="92"/>
      <c r="R627" s="92"/>
      <c r="S627" s="92"/>
      <c r="T627" s="93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192</v>
      </c>
      <c r="AU627" s="18" t="s">
        <v>86</v>
      </c>
    </row>
    <row r="628" spans="1:65" s="2" customFormat="1" ht="33" customHeight="1">
      <c r="A628" s="39"/>
      <c r="B628" s="40"/>
      <c r="C628" s="229" t="s">
        <v>841</v>
      </c>
      <c r="D628" s="229" t="s">
        <v>174</v>
      </c>
      <c r="E628" s="230" t="s">
        <v>842</v>
      </c>
      <c r="F628" s="231" t="s">
        <v>843</v>
      </c>
      <c r="G628" s="232" t="s">
        <v>730</v>
      </c>
      <c r="H628" s="233">
        <v>2</v>
      </c>
      <c r="I628" s="234"/>
      <c r="J628" s="235">
        <f>ROUND(I628*H628,2)</f>
        <v>0</v>
      </c>
      <c r="K628" s="231" t="s">
        <v>1</v>
      </c>
      <c r="L628" s="45"/>
      <c r="M628" s="236" t="s">
        <v>1</v>
      </c>
      <c r="N628" s="237" t="s">
        <v>41</v>
      </c>
      <c r="O628" s="92"/>
      <c r="P628" s="238">
        <f>O628*H628</f>
        <v>0</v>
      </c>
      <c r="Q628" s="238">
        <v>0</v>
      </c>
      <c r="R628" s="238">
        <f>Q628*H628</f>
        <v>0</v>
      </c>
      <c r="S628" s="238">
        <v>0.00042</v>
      </c>
      <c r="T628" s="239">
        <f>S628*H628</f>
        <v>0.00084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40" t="s">
        <v>284</v>
      </c>
      <c r="AT628" s="240" t="s">
        <v>174</v>
      </c>
      <c r="AU628" s="240" t="s">
        <v>86</v>
      </c>
      <c r="AY628" s="18" t="s">
        <v>172</v>
      </c>
      <c r="BE628" s="241">
        <f>IF(N628="základní",J628,0)</f>
        <v>0</v>
      </c>
      <c r="BF628" s="241">
        <f>IF(N628="snížená",J628,0)</f>
        <v>0</v>
      </c>
      <c r="BG628" s="241">
        <f>IF(N628="zákl. přenesená",J628,0)</f>
        <v>0</v>
      </c>
      <c r="BH628" s="241">
        <f>IF(N628="sníž. přenesená",J628,0)</f>
        <v>0</v>
      </c>
      <c r="BI628" s="241">
        <f>IF(N628="nulová",J628,0)</f>
        <v>0</v>
      </c>
      <c r="BJ628" s="18" t="s">
        <v>83</v>
      </c>
      <c r="BK628" s="241">
        <f>ROUND(I628*H628,2)</f>
        <v>0</v>
      </c>
      <c r="BL628" s="18" t="s">
        <v>284</v>
      </c>
      <c r="BM628" s="240" t="s">
        <v>844</v>
      </c>
    </row>
    <row r="629" spans="1:47" s="2" customFormat="1" ht="12">
      <c r="A629" s="39"/>
      <c r="B629" s="40"/>
      <c r="C629" s="41"/>
      <c r="D629" s="244" t="s">
        <v>192</v>
      </c>
      <c r="E629" s="41"/>
      <c r="F629" s="286" t="s">
        <v>840</v>
      </c>
      <c r="G629" s="41"/>
      <c r="H629" s="41"/>
      <c r="I629" s="287"/>
      <c r="J629" s="41"/>
      <c r="K629" s="41"/>
      <c r="L629" s="45"/>
      <c r="M629" s="288"/>
      <c r="N629" s="289"/>
      <c r="O629" s="92"/>
      <c r="P629" s="92"/>
      <c r="Q629" s="92"/>
      <c r="R629" s="92"/>
      <c r="S629" s="92"/>
      <c r="T629" s="93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T629" s="18" t="s">
        <v>192</v>
      </c>
      <c r="AU629" s="18" t="s">
        <v>86</v>
      </c>
    </row>
    <row r="630" spans="1:65" s="2" customFormat="1" ht="12">
      <c r="A630" s="39"/>
      <c r="B630" s="40"/>
      <c r="C630" s="229" t="s">
        <v>845</v>
      </c>
      <c r="D630" s="229" t="s">
        <v>174</v>
      </c>
      <c r="E630" s="230" t="s">
        <v>846</v>
      </c>
      <c r="F630" s="231" t="s">
        <v>847</v>
      </c>
      <c r="G630" s="232" t="s">
        <v>730</v>
      </c>
      <c r="H630" s="233">
        <v>2</v>
      </c>
      <c r="I630" s="234"/>
      <c r="J630" s="235">
        <f>ROUND(I630*H630,2)</f>
        <v>0</v>
      </c>
      <c r="K630" s="231" t="s">
        <v>1</v>
      </c>
      <c r="L630" s="45"/>
      <c r="M630" s="236" t="s">
        <v>1</v>
      </c>
      <c r="N630" s="237" t="s">
        <v>41</v>
      </c>
      <c r="O630" s="92"/>
      <c r="P630" s="238">
        <f>O630*H630</f>
        <v>0</v>
      </c>
      <c r="Q630" s="238">
        <v>0</v>
      </c>
      <c r="R630" s="238">
        <f>Q630*H630</f>
        <v>0</v>
      </c>
      <c r="S630" s="238">
        <v>0.00042</v>
      </c>
      <c r="T630" s="239">
        <f>S630*H630</f>
        <v>0.00084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40" t="s">
        <v>284</v>
      </c>
      <c r="AT630" s="240" t="s">
        <v>174</v>
      </c>
      <c r="AU630" s="240" t="s">
        <v>86</v>
      </c>
      <c r="AY630" s="18" t="s">
        <v>172</v>
      </c>
      <c r="BE630" s="241">
        <f>IF(N630="základní",J630,0)</f>
        <v>0</v>
      </c>
      <c r="BF630" s="241">
        <f>IF(N630="snížená",J630,0)</f>
        <v>0</v>
      </c>
      <c r="BG630" s="241">
        <f>IF(N630="zákl. přenesená",J630,0)</f>
        <v>0</v>
      </c>
      <c r="BH630" s="241">
        <f>IF(N630="sníž. přenesená",J630,0)</f>
        <v>0</v>
      </c>
      <c r="BI630" s="241">
        <f>IF(N630="nulová",J630,0)</f>
        <v>0</v>
      </c>
      <c r="BJ630" s="18" t="s">
        <v>83</v>
      </c>
      <c r="BK630" s="241">
        <f>ROUND(I630*H630,2)</f>
        <v>0</v>
      </c>
      <c r="BL630" s="18" t="s">
        <v>284</v>
      </c>
      <c r="BM630" s="240" t="s">
        <v>848</v>
      </c>
    </row>
    <row r="631" spans="1:47" s="2" customFormat="1" ht="12">
      <c r="A631" s="39"/>
      <c r="B631" s="40"/>
      <c r="C631" s="41"/>
      <c r="D631" s="244" t="s">
        <v>192</v>
      </c>
      <c r="E631" s="41"/>
      <c r="F631" s="286" t="s">
        <v>849</v>
      </c>
      <c r="G631" s="41"/>
      <c r="H631" s="41"/>
      <c r="I631" s="287"/>
      <c r="J631" s="41"/>
      <c r="K631" s="41"/>
      <c r="L631" s="45"/>
      <c r="M631" s="288"/>
      <c r="N631" s="289"/>
      <c r="O631" s="92"/>
      <c r="P631" s="92"/>
      <c r="Q631" s="92"/>
      <c r="R631" s="92"/>
      <c r="S631" s="92"/>
      <c r="T631" s="93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192</v>
      </c>
      <c r="AU631" s="18" t="s">
        <v>86</v>
      </c>
    </row>
    <row r="632" spans="1:65" s="2" customFormat="1" ht="12">
      <c r="A632" s="39"/>
      <c r="B632" s="40"/>
      <c r="C632" s="229" t="s">
        <v>850</v>
      </c>
      <c r="D632" s="229" t="s">
        <v>174</v>
      </c>
      <c r="E632" s="230" t="s">
        <v>851</v>
      </c>
      <c r="F632" s="231" t="s">
        <v>852</v>
      </c>
      <c r="G632" s="232" t="s">
        <v>730</v>
      </c>
      <c r="H632" s="233">
        <v>4</v>
      </c>
      <c r="I632" s="234"/>
      <c r="J632" s="235">
        <f>ROUND(I632*H632,2)</f>
        <v>0</v>
      </c>
      <c r="K632" s="231" t="s">
        <v>1</v>
      </c>
      <c r="L632" s="45"/>
      <c r="M632" s="236" t="s">
        <v>1</v>
      </c>
      <c r="N632" s="237" t="s">
        <v>41</v>
      </c>
      <c r="O632" s="92"/>
      <c r="P632" s="238">
        <f>O632*H632</f>
        <v>0</v>
      </c>
      <c r="Q632" s="238">
        <v>0</v>
      </c>
      <c r="R632" s="238">
        <f>Q632*H632</f>
        <v>0</v>
      </c>
      <c r="S632" s="238">
        <v>0.00042</v>
      </c>
      <c r="T632" s="239">
        <f>S632*H632</f>
        <v>0.00168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40" t="s">
        <v>284</v>
      </c>
      <c r="AT632" s="240" t="s">
        <v>174</v>
      </c>
      <c r="AU632" s="240" t="s">
        <v>86</v>
      </c>
      <c r="AY632" s="18" t="s">
        <v>172</v>
      </c>
      <c r="BE632" s="241">
        <f>IF(N632="základní",J632,0)</f>
        <v>0</v>
      </c>
      <c r="BF632" s="241">
        <f>IF(N632="snížená",J632,0)</f>
        <v>0</v>
      </c>
      <c r="BG632" s="241">
        <f>IF(N632="zákl. přenesená",J632,0)</f>
        <v>0</v>
      </c>
      <c r="BH632" s="241">
        <f>IF(N632="sníž. přenesená",J632,0)</f>
        <v>0</v>
      </c>
      <c r="BI632" s="241">
        <f>IF(N632="nulová",J632,0)</f>
        <v>0</v>
      </c>
      <c r="BJ632" s="18" t="s">
        <v>83</v>
      </c>
      <c r="BK632" s="241">
        <f>ROUND(I632*H632,2)</f>
        <v>0</v>
      </c>
      <c r="BL632" s="18" t="s">
        <v>284</v>
      </c>
      <c r="BM632" s="240" t="s">
        <v>853</v>
      </c>
    </row>
    <row r="633" spans="1:47" s="2" customFormat="1" ht="12">
      <c r="A633" s="39"/>
      <c r="B633" s="40"/>
      <c r="C633" s="41"/>
      <c r="D633" s="244" t="s">
        <v>192</v>
      </c>
      <c r="E633" s="41"/>
      <c r="F633" s="286" t="s">
        <v>769</v>
      </c>
      <c r="G633" s="41"/>
      <c r="H633" s="41"/>
      <c r="I633" s="287"/>
      <c r="J633" s="41"/>
      <c r="K633" s="41"/>
      <c r="L633" s="45"/>
      <c r="M633" s="288"/>
      <c r="N633" s="289"/>
      <c r="O633" s="92"/>
      <c r="P633" s="92"/>
      <c r="Q633" s="92"/>
      <c r="R633" s="92"/>
      <c r="S633" s="92"/>
      <c r="T633" s="93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18" t="s">
        <v>192</v>
      </c>
      <c r="AU633" s="18" t="s">
        <v>86</v>
      </c>
    </row>
    <row r="634" spans="1:65" s="2" customFormat="1" ht="12">
      <c r="A634" s="39"/>
      <c r="B634" s="40"/>
      <c r="C634" s="229" t="s">
        <v>854</v>
      </c>
      <c r="D634" s="229" t="s">
        <v>174</v>
      </c>
      <c r="E634" s="230" t="s">
        <v>855</v>
      </c>
      <c r="F634" s="231" t="s">
        <v>856</v>
      </c>
      <c r="G634" s="232" t="s">
        <v>730</v>
      </c>
      <c r="H634" s="233">
        <v>1</v>
      </c>
      <c r="I634" s="234"/>
      <c r="J634" s="235">
        <f>ROUND(I634*H634,2)</f>
        <v>0</v>
      </c>
      <c r="K634" s="231" t="s">
        <v>1</v>
      </c>
      <c r="L634" s="45"/>
      <c r="M634" s="236" t="s">
        <v>1</v>
      </c>
      <c r="N634" s="237" t="s">
        <v>41</v>
      </c>
      <c r="O634" s="92"/>
      <c r="P634" s="238">
        <f>O634*H634</f>
        <v>0</v>
      </c>
      <c r="Q634" s="238">
        <v>0</v>
      </c>
      <c r="R634" s="238">
        <f>Q634*H634</f>
        <v>0</v>
      </c>
      <c r="S634" s="238">
        <v>0.00042</v>
      </c>
      <c r="T634" s="239">
        <f>S634*H634</f>
        <v>0.00042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40" t="s">
        <v>284</v>
      </c>
      <c r="AT634" s="240" t="s">
        <v>174</v>
      </c>
      <c r="AU634" s="240" t="s">
        <v>86</v>
      </c>
      <c r="AY634" s="18" t="s">
        <v>172</v>
      </c>
      <c r="BE634" s="241">
        <f>IF(N634="základní",J634,0)</f>
        <v>0</v>
      </c>
      <c r="BF634" s="241">
        <f>IF(N634="snížená",J634,0)</f>
        <v>0</v>
      </c>
      <c r="BG634" s="241">
        <f>IF(N634="zákl. přenesená",J634,0)</f>
        <v>0</v>
      </c>
      <c r="BH634" s="241">
        <f>IF(N634="sníž. přenesená",J634,0)</f>
        <v>0</v>
      </c>
      <c r="BI634" s="241">
        <f>IF(N634="nulová",J634,0)</f>
        <v>0</v>
      </c>
      <c r="BJ634" s="18" t="s">
        <v>83</v>
      </c>
      <c r="BK634" s="241">
        <f>ROUND(I634*H634,2)</f>
        <v>0</v>
      </c>
      <c r="BL634" s="18" t="s">
        <v>284</v>
      </c>
      <c r="BM634" s="240" t="s">
        <v>857</v>
      </c>
    </row>
    <row r="635" spans="1:47" s="2" customFormat="1" ht="12">
      <c r="A635" s="39"/>
      <c r="B635" s="40"/>
      <c r="C635" s="41"/>
      <c r="D635" s="244" t="s">
        <v>192</v>
      </c>
      <c r="E635" s="41"/>
      <c r="F635" s="286" t="s">
        <v>769</v>
      </c>
      <c r="G635" s="41"/>
      <c r="H635" s="41"/>
      <c r="I635" s="287"/>
      <c r="J635" s="41"/>
      <c r="K635" s="41"/>
      <c r="L635" s="45"/>
      <c r="M635" s="288"/>
      <c r="N635" s="289"/>
      <c r="O635" s="92"/>
      <c r="P635" s="92"/>
      <c r="Q635" s="92"/>
      <c r="R635" s="92"/>
      <c r="S635" s="92"/>
      <c r="T635" s="93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192</v>
      </c>
      <c r="AU635" s="18" t="s">
        <v>86</v>
      </c>
    </row>
    <row r="636" spans="1:65" s="2" customFormat="1" ht="12">
      <c r="A636" s="39"/>
      <c r="B636" s="40"/>
      <c r="C636" s="229" t="s">
        <v>858</v>
      </c>
      <c r="D636" s="229" t="s">
        <v>174</v>
      </c>
      <c r="E636" s="230" t="s">
        <v>859</v>
      </c>
      <c r="F636" s="231" t="s">
        <v>860</v>
      </c>
      <c r="G636" s="232" t="s">
        <v>240</v>
      </c>
      <c r="H636" s="233">
        <v>170</v>
      </c>
      <c r="I636" s="234"/>
      <c r="J636" s="235">
        <f>ROUND(I636*H636,2)</f>
        <v>0</v>
      </c>
      <c r="K636" s="231" t="s">
        <v>1</v>
      </c>
      <c r="L636" s="45"/>
      <c r="M636" s="236" t="s">
        <v>1</v>
      </c>
      <c r="N636" s="237" t="s">
        <v>41</v>
      </c>
      <c r="O636" s="92"/>
      <c r="P636" s="238">
        <f>O636*H636</f>
        <v>0</v>
      </c>
      <c r="Q636" s="238">
        <v>0</v>
      </c>
      <c r="R636" s="238">
        <f>Q636*H636</f>
        <v>0</v>
      </c>
      <c r="S636" s="238">
        <v>0.00042</v>
      </c>
      <c r="T636" s="239">
        <f>S636*H636</f>
        <v>0.0714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40" t="s">
        <v>284</v>
      </c>
      <c r="AT636" s="240" t="s">
        <v>174</v>
      </c>
      <c r="AU636" s="240" t="s">
        <v>86</v>
      </c>
      <c r="AY636" s="18" t="s">
        <v>172</v>
      </c>
      <c r="BE636" s="241">
        <f>IF(N636="základní",J636,0)</f>
        <v>0</v>
      </c>
      <c r="BF636" s="241">
        <f>IF(N636="snížená",J636,0)</f>
        <v>0</v>
      </c>
      <c r="BG636" s="241">
        <f>IF(N636="zákl. přenesená",J636,0)</f>
        <v>0</v>
      </c>
      <c r="BH636" s="241">
        <f>IF(N636="sníž. přenesená",J636,0)</f>
        <v>0</v>
      </c>
      <c r="BI636" s="241">
        <f>IF(N636="nulová",J636,0)</f>
        <v>0</v>
      </c>
      <c r="BJ636" s="18" t="s">
        <v>83</v>
      </c>
      <c r="BK636" s="241">
        <f>ROUND(I636*H636,2)</f>
        <v>0</v>
      </c>
      <c r="BL636" s="18" t="s">
        <v>284</v>
      </c>
      <c r="BM636" s="240" t="s">
        <v>861</v>
      </c>
    </row>
    <row r="637" spans="1:47" s="2" customFormat="1" ht="12">
      <c r="A637" s="39"/>
      <c r="B637" s="40"/>
      <c r="C637" s="41"/>
      <c r="D637" s="244" t="s">
        <v>192</v>
      </c>
      <c r="E637" s="41"/>
      <c r="F637" s="286" t="s">
        <v>769</v>
      </c>
      <c r="G637" s="41"/>
      <c r="H637" s="41"/>
      <c r="I637" s="287"/>
      <c r="J637" s="41"/>
      <c r="K637" s="41"/>
      <c r="L637" s="45"/>
      <c r="M637" s="288"/>
      <c r="N637" s="289"/>
      <c r="O637" s="92"/>
      <c r="P637" s="92"/>
      <c r="Q637" s="92"/>
      <c r="R637" s="92"/>
      <c r="S637" s="92"/>
      <c r="T637" s="93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T637" s="18" t="s">
        <v>192</v>
      </c>
      <c r="AU637" s="18" t="s">
        <v>86</v>
      </c>
    </row>
    <row r="638" spans="1:51" s="13" customFormat="1" ht="12">
      <c r="A638" s="13"/>
      <c r="B638" s="242"/>
      <c r="C638" s="243"/>
      <c r="D638" s="244" t="s">
        <v>181</v>
      </c>
      <c r="E638" s="245" t="s">
        <v>1</v>
      </c>
      <c r="F638" s="246" t="s">
        <v>461</v>
      </c>
      <c r="G638" s="243"/>
      <c r="H638" s="245" t="s">
        <v>1</v>
      </c>
      <c r="I638" s="247"/>
      <c r="J638" s="243"/>
      <c r="K638" s="243"/>
      <c r="L638" s="248"/>
      <c r="M638" s="249"/>
      <c r="N638" s="250"/>
      <c r="O638" s="250"/>
      <c r="P638" s="250"/>
      <c r="Q638" s="250"/>
      <c r="R638" s="250"/>
      <c r="S638" s="250"/>
      <c r="T638" s="25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2" t="s">
        <v>181</v>
      </c>
      <c r="AU638" s="252" t="s">
        <v>86</v>
      </c>
      <c r="AV638" s="13" t="s">
        <v>83</v>
      </c>
      <c r="AW638" s="13" t="s">
        <v>32</v>
      </c>
      <c r="AX638" s="13" t="s">
        <v>76</v>
      </c>
      <c r="AY638" s="252" t="s">
        <v>172</v>
      </c>
    </row>
    <row r="639" spans="1:51" s="14" customFormat="1" ht="12">
      <c r="A639" s="14"/>
      <c r="B639" s="253"/>
      <c r="C639" s="254"/>
      <c r="D639" s="244" t="s">
        <v>181</v>
      </c>
      <c r="E639" s="255" t="s">
        <v>1</v>
      </c>
      <c r="F639" s="256" t="s">
        <v>463</v>
      </c>
      <c r="G639" s="254"/>
      <c r="H639" s="257">
        <v>170</v>
      </c>
      <c r="I639" s="258"/>
      <c r="J639" s="254"/>
      <c r="K639" s="254"/>
      <c r="L639" s="259"/>
      <c r="M639" s="260"/>
      <c r="N639" s="261"/>
      <c r="O639" s="261"/>
      <c r="P639" s="261"/>
      <c r="Q639" s="261"/>
      <c r="R639" s="261"/>
      <c r="S639" s="261"/>
      <c r="T639" s="262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3" t="s">
        <v>181</v>
      </c>
      <c r="AU639" s="263" t="s">
        <v>86</v>
      </c>
      <c r="AV639" s="14" t="s">
        <v>86</v>
      </c>
      <c r="AW639" s="14" t="s">
        <v>32</v>
      </c>
      <c r="AX639" s="14" t="s">
        <v>76</v>
      </c>
      <c r="AY639" s="263" t="s">
        <v>172</v>
      </c>
    </row>
    <row r="640" spans="1:51" s="16" customFormat="1" ht="12">
      <c r="A640" s="16"/>
      <c r="B640" s="275"/>
      <c r="C640" s="276"/>
      <c r="D640" s="244" t="s">
        <v>181</v>
      </c>
      <c r="E640" s="277" t="s">
        <v>1</v>
      </c>
      <c r="F640" s="278" t="s">
        <v>188</v>
      </c>
      <c r="G640" s="276"/>
      <c r="H640" s="279">
        <v>170</v>
      </c>
      <c r="I640" s="280"/>
      <c r="J640" s="276"/>
      <c r="K640" s="276"/>
      <c r="L640" s="281"/>
      <c r="M640" s="282"/>
      <c r="N640" s="283"/>
      <c r="O640" s="283"/>
      <c r="P640" s="283"/>
      <c r="Q640" s="283"/>
      <c r="R640" s="283"/>
      <c r="S640" s="283"/>
      <c r="T640" s="284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T640" s="285" t="s">
        <v>181</v>
      </c>
      <c r="AU640" s="285" t="s">
        <v>86</v>
      </c>
      <c r="AV640" s="16" t="s">
        <v>179</v>
      </c>
      <c r="AW640" s="16" t="s">
        <v>32</v>
      </c>
      <c r="AX640" s="16" t="s">
        <v>83</v>
      </c>
      <c r="AY640" s="285" t="s">
        <v>172</v>
      </c>
    </row>
    <row r="641" spans="1:63" s="12" customFormat="1" ht="22.8" customHeight="1">
      <c r="A641" s="12"/>
      <c r="B641" s="213"/>
      <c r="C641" s="214"/>
      <c r="D641" s="215" t="s">
        <v>75</v>
      </c>
      <c r="E641" s="227" t="s">
        <v>862</v>
      </c>
      <c r="F641" s="227" t="s">
        <v>863</v>
      </c>
      <c r="G641" s="214"/>
      <c r="H641" s="214"/>
      <c r="I641" s="217"/>
      <c r="J641" s="228">
        <f>BK641</f>
        <v>0</v>
      </c>
      <c r="K641" s="214"/>
      <c r="L641" s="219"/>
      <c r="M641" s="220"/>
      <c r="N641" s="221"/>
      <c r="O641" s="221"/>
      <c r="P641" s="222">
        <f>SUM(P642:P656)</f>
        <v>0</v>
      </c>
      <c r="Q641" s="221"/>
      <c r="R641" s="222">
        <f>SUM(R642:R656)</f>
        <v>0.060467</v>
      </c>
      <c r="S641" s="221"/>
      <c r="T641" s="223">
        <f>SUM(T642:T656)</f>
        <v>0.15497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24" t="s">
        <v>86</v>
      </c>
      <c r="AT641" s="225" t="s">
        <v>75</v>
      </c>
      <c r="AU641" s="225" t="s">
        <v>83</v>
      </c>
      <c r="AY641" s="224" t="s">
        <v>172</v>
      </c>
      <c r="BK641" s="226">
        <f>SUM(BK642:BK656)</f>
        <v>0</v>
      </c>
    </row>
    <row r="642" spans="1:65" s="2" customFormat="1" ht="16.5" customHeight="1">
      <c r="A642" s="39"/>
      <c r="B642" s="40"/>
      <c r="C642" s="229" t="s">
        <v>864</v>
      </c>
      <c r="D642" s="229" t="s">
        <v>174</v>
      </c>
      <c r="E642" s="230" t="s">
        <v>865</v>
      </c>
      <c r="F642" s="231" t="s">
        <v>866</v>
      </c>
      <c r="G642" s="232" t="s">
        <v>240</v>
      </c>
      <c r="H642" s="233">
        <v>61.988</v>
      </c>
      <c r="I642" s="234"/>
      <c r="J642" s="235">
        <f>ROUND(I642*H642,2)</f>
        <v>0</v>
      </c>
      <c r="K642" s="231" t="s">
        <v>178</v>
      </c>
      <c r="L642" s="45"/>
      <c r="M642" s="236" t="s">
        <v>1</v>
      </c>
      <c r="N642" s="237" t="s">
        <v>41</v>
      </c>
      <c r="O642" s="92"/>
      <c r="P642" s="238">
        <f>O642*H642</f>
        <v>0</v>
      </c>
      <c r="Q642" s="238">
        <v>0</v>
      </c>
      <c r="R642" s="238">
        <f>Q642*H642</f>
        <v>0</v>
      </c>
      <c r="S642" s="238">
        <v>0.0025</v>
      </c>
      <c r="T642" s="239">
        <f>S642*H642</f>
        <v>0.15497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40" t="s">
        <v>284</v>
      </c>
      <c r="AT642" s="240" t="s">
        <v>174</v>
      </c>
      <c r="AU642" s="240" t="s">
        <v>86</v>
      </c>
      <c r="AY642" s="18" t="s">
        <v>172</v>
      </c>
      <c r="BE642" s="241">
        <f>IF(N642="základní",J642,0)</f>
        <v>0</v>
      </c>
      <c r="BF642" s="241">
        <f>IF(N642="snížená",J642,0)</f>
        <v>0</v>
      </c>
      <c r="BG642" s="241">
        <f>IF(N642="zákl. přenesená",J642,0)</f>
        <v>0</v>
      </c>
      <c r="BH642" s="241">
        <f>IF(N642="sníž. přenesená",J642,0)</f>
        <v>0</v>
      </c>
      <c r="BI642" s="241">
        <f>IF(N642="nulová",J642,0)</f>
        <v>0</v>
      </c>
      <c r="BJ642" s="18" t="s">
        <v>83</v>
      </c>
      <c r="BK642" s="241">
        <f>ROUND(I642*H642,2)</f>
        <v>0</v>
      </c>
      <c r="BL642" s="18" t="s">
        <v>284</v>
      </c>
      <c r="BM642" s="240" t="s">
        <v>867</v>
      </c>
    </row>
    <row r="643" spans="1:51" s="13" customFormat="1" ht="12">
      <c r="A643" s="13"/>
      <c r="B643" s="242"/>
      <c r="C643" s="243"/>
      <c r="D643" s="244" t="s">
        <v>181</v>
      </c>
      <c r="E643" s="245" t="s">
        <v>1</v>
      </c>
      <c r="F643" s="246" t="s">
        <v>868</v>
      </c>
      <c r="G643" s="243"/>
      <c r="H643" s="245" t="s">
        <v>1</v>
      </c>
      <c r="I643" s="247"/>
      <c r="J643" s="243"/>
      <c r="K643" s="243"/>
      <c r="L643" s="248"/>
      <c r="M643" s="249"/>
      <c r="N643" s="250"/>
      <c r="O643" s="250"/>
      <c r="P643" s="250"/>
      <c r="Q643" s="250"/>
      <c r="R643" s="250"/>
      <c r="S643" s="250"/>
      <c r="T643" s="251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52" t="s">
        <v>181</v>
      </c>
      <c r="AU643" s="252" t="s">
        <v>86</v>
      </c>
      <c r="AV643" s="13" t="s">
        <v>83</v>
      </c>
      <c r="AW643" s="13" t="s">
        <v>32</v>
      </c>
      <c r="AX643" s="13" t="s">
        <v>76</v>
      </c>
      <c r="AY643" s="252" t="s">
        <v>172</v>
      </c>
    </row>
    <row r="644" spans="1:51" s="14" customFormat="1" ht="12">
      <c r="A644" s="14"/>
      <c r="B644" s="253"/>
      <c r="C644" s="254"/>
      <c r="D644" s="244" t="s">
        <v>181</v>
      </c>
      <c r="E644" s="255" t="s">
        <v>1</v>
      </c>
      <c r="F644" s="256" t="s">
        <v>114</v>
      </c>
      <c r="G644" s="254"/>
      <c r="H644" s="257">
        <v>61.988</v>
      </c>
      <c r="I644" s="258"/>
      <c r="J644" s="254"/>
      <c r="K644" s="254"/>
      <c r="L644" s="259"/>
      <c r="M644" s="260"/>
      <c r="N644" s="261"/>
      <c r="O644" s="261"/>
      <c r="P644" s="261"/>
      <c r="Q644" s="261"/>
      <c r="R644" s="261"/>
      <c r="S644" s="261"/>
      <c r="T644" s="262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63" t="s">
        <v>181</v>
      </c>
      <c r="AU644" s="263" t="s">
        <v>86</v>
      </c>
      <c r="AV644" s="14" t="s">
        <v>86</v>
      </c>
      <c r="AW644" s="14" t="s">
        <v>32</v>
      </c>
      <c r="AX644" s="14" t="s">
        <v>83</v>
      </c>
      <c r="AY644" s="263" t="s">
        <v>172</v>
      </c>
    </row>
    <row r="645" spans="1:65" s="2" customFormat="1" ht="16.5" customHeight="1">
      <c r="A645" s="39"/>
      <c r="B645" s="40"/>
      <c r="C645" s="229" t="s">
        <v>869</v>
      </c>
      <c r="D645" s="229" t="s">
        <v>174</v>
      </c>
      <c r="E645" s="230" t="s">
        <v>870</v>
      </c>
      <c r="F645" s="231" t="s">
        <v>871</v>
      </c>
      <c r="G645" s="232" t="s">
        <v>240</v>
      </c>
      <c r="H645" s="233">
        <v>47.8</v>
      </c>
      <c r="I645" s="234"/>
      <c r="J645" s="235">
        <f>ROUND(I645*H645,2)</f>
        <v>0</v>
      </c>
      <c r="K645" s="231" t="s">
        <v>178</v>
      </c>
      <c r="L645" s="45"/>
      <c r="M645" s="236" t="s">
        <v>1</v>
      </c>
      <c r="N645" s="237" t="s">
        <v>41</v>
      </c>
      <c r="O645" s="92"/>
      <c r="P645" s="238">
        <f>O645*H645</f>
        <v>0</v>
      </c>
      <c r="Q645" s="238">
        <v>0</v>
      </c>
      <c r="R645" s="238">
        <f>Q645*H645</f>
        <v>0</v>
      </c>
      <c r="S645" s="238">
        <v>0</v>
      </c>
      <c r="T645" s="239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40" t="s">
        <v>284</v>
      </c>
      <c r="AT645" s="240" t="s">
        <v>174</v>
      </c>
      <c r="AU645" s="240" t="s">
        <v>86</v>
      </c>
      <c r="AY645" s="18" t="s">
        <v>172</v>
      </c>
      <c r="BE645" s="241">
        <f>IF(N645="základní",J645,0)</f>
        <v>0</v>
      </c>
      <c r="BF645" s="241">
        <f>IF(N645="snížená",J645,0)</f>
        <v>0</v>
      </c>
      <c r="BG645" s="241">
        <f>IF(N645="zákl. přenesená",J645,0)</f>
        <v>0</v>
      </c>
      <c r="BH645" s="241">
        <f>IF(N645="sníž. přenesená",J645,0)</f>
        <v>0</v>
      </c>
      <c r="BI645" s="241">
        <f>IF(N645="nulová",J645,0)</f>
        <v>0</v>
      </c>
      <c r="BJ645" s="18" t="s">
        <v>83</v>
      </c>
      <c r="BK645" s="241">
        <f>ROUND(I645*H645,2)</f>
        <v>0</v>
      </c>
      <c r="BL645" s="18" t="s">
        <v>284</v>
      </c>
      <c r="BM645" s="240" t="s">
        <v>872</v>
      </c>
    </row>
    <row r="646" spans="1:51" s="13" customFormat="1" ht="12">
      <c r="A646" s="13"/>
      <c r="B646" s="242"/>
      <c r="C646" s="243"/>
      <c r="D646" s="244" t="s">
        <v>181</v>
      </c>
      <c r="E646" s="245" t="s">
        <v>1</v>
      </c>
      <c r="F646" s="246" t="s">
        <v>784</v>
      </c>
      <c r="G646" s="243"/>
      <c r="H646" s="245" t="s">
        <v>1</v>
      </c>
      <c r="I646" s="247"/>
      <c r="J646" s="243"/>
      <c r="K646" s="243"/>
      <c r="L646" s="248"/>
      <c r="M646" s="249"/>
      <c r="N646" s="250"/>
      <c r="O646" s="250"/>
      <c r="P646" s="250"/>
      <c r="Q646" s="250"/>
      <c r="R646" s="250"/>
      <c r="S646" s="250"/>
      <c r="T646" s="251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2" t="s">
        <v>181</v>
      </c>
      <c r="AU646" s="252" t="s">
        <v>86</v>
      </c>
      <c r="AV646" s="13" t="s">
        <v>83</v>
      </c>
      <c r="AW646" s="13" t="s">
        <v>32</v>
      </c>
      <c r="AX646" s="13" t="s">
        <v>76</v>
      </c>
      <c r="AY646" s="252" t="s">
        <v>172</v>
      </c>
    </row>
    <row r="647" spans="1:51" s="14" customFormat="1" ht="12">
      <c r="A647" s="14"/>
      <c r="B647" s="253"/>
      <c r="C647" s="254"/>
      <c r="D647" s="244" t="s">
        <v>181</v>
      </c>
      <c r="E647" s="255" t="s">
        <v>1</v>
      </c>
      <c r="F647" s="256" t="s">
        <v>383</v>
      </c>
      <c r="G647" s="254"/>
      <c r="H647" s="257">
        <v>23.9</v>
      </c>
      <c r="I647" s="258"/>
      <c r="J647" s="254"/>
      <c r="K647" s="254"/>
      <c r="L647" s="259"/>
      <c r="M647" s="260"/>
      <c r="N647" s="261"/>
      <c r="O647" s="261"/>
      <c r="P647" s="261"/>
      <c r="Q647" s="261"/>
      <c r="R647" s="261"/>
      <c r="S647" s="261"/>
      <c r="T647" s="262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63" t="s">
        <v>181</v>
      </c>
      <c r="AU647" s="263" t="s">
        <v>86</v>
      </c>
      <c r="AV647" s="14" t="s">
        <v>86</v>
      </c>
      <c r="AW647" s="14" t="s">
        <v>32</v>
      </c>
      <c r="AX647" s="14" t="s">
        <v>76</v>
      </c>
      <c r="AY647" s="263" t="s">
        <v>172</v>
      </c>
    </row>
    <row r="648" spans="1:51" s="14" customFormat="1" ht="12">
      <c r="A648" s="14"/>
      <c r="B648" s="253"/>
      <c r="C648" s="254"/>
      <c r="D648" s="244" t="s">
        <v>181</v>
      </c>
      <c r="E648" s="255" t="s">
        <v>1</v>
      </c>
      <c r="F648" s="256" t="s">
        <v>785</v>
      </c>
      <c r="G648" s="254"/>
      <c r="H648" s="257">
        <v>23.9</v>
      </c>
      <c r="I648" s="258"/>
      <c r="J648" s="254"/>
      <c r="K648" s="254"/>
      <c r="L648" s="259"/>
      <c r="M648" s="260"/>
      <c r="N648" s="261"/>
      <c r="O648" s="261"/>
      <c r="P648" s="261"/>
      <c r="Q648" s="261"/>
      <c r="R648" s="261"/>
      <c r="S648" s="261"/>
      <c r="T648" s="262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3" t="s">
        <v>181</v>
      </c>
      <c r="AU648" s="263" t="s">
        <v>86</v>
      </c>
      <c r="AV648" s="14" t="s">
        <v>86</v>
      </c>
      <c r="AW648" s="14" t="s">
        <v>32</v>
      </c>
      <c r="AX648" s="14" t="s">
        <v>76</v>
      </c>
      <c r="AY648" s="263" t="s">
        <v>172</v>
      </c>
    </row>
    <row r="649" spans="1:51" s="16" customFormat="1" ht="12">
      <c r="A649" s="16"/>
      <c r="B649" s="275"/>
      <c r="C649" s="276"/>
      <c r="D649" s="244" t="s">
        <v>181</v>
      </c>
      <c r="E649" s="277" t="s">
        <v>1</v>
      </c>
      <c r="F649" s="278" t="s">
        <v>188</v>
      </c>
      <c r="G649" s="276"/>
      <c r="H649" s="279">
        <v>47.8</v>
      </c>
      <c r="I649" s="280"/>
      <c r="J649" s="276"/>
      <c r="K649" s="276"/>
      <c r="L649" s="281"/>
      <c r="M649" s="282"/>
      <c r="N649" s="283"/>
      <c r="O649" s="283"/>
      <c r="P649" s="283"/>
      <c r="Q649" s="283"/>
      <c r="R649" s="283"/>
      <c r="S649" s="283"/>
      <c r="T649" s="284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T649" s="285" t="s">
        <v>181</v>
      </c>
      <c r="AU649" s="285" t="s">
        <v>86</v>
      </c>
      <c r="AV649" s="16" t="s">
        <v>179</v>
      </c>
      <c r="AW649" s="16" t="s">
        <v>32</v>
      </c>
      <c r="AX649" s="16" t="s">
        <v>83</v>
      </c>
      <c r="AY649" s="285" t="s">
        <v>172</v>
      </c>
    </row>
    <row r="650" spans="1:65" s="2" customFormat="1" ht="21.75" customHeight="1">
      <c r="A650" s="39"/>
      <c r="B650" s="40"/>
      <c r="C650" s="290" t="s">
        <v>873</v>
      </c>
      <c r="D650" s="290" t="s">
        <v>590</v>
      </c>
      <c r="E650" s="291" t="s">
        <v>874</v>
      </c>
      <c r="F650" s="292" t="s">
        <v>875</v>
      </c>
      <c r="G650" s="293" t="s">
        <v>240</v>
      </c>
      <c r="H650" s="294">
        <v>52.58</v>
      </c>
      <c r="I650" s="295"/>
      <c r="J650" s="296">
        <f>ROUND(I650*H650,2)</f>
        <v>0</v>
      </c>
      <c r="K650" s="292" t="s">
        <v>178</v>
      </c>
      <c r="L650" s="297"/>
      <c r="M650" s="298" t="s">
        <v>1</v>
      </c>
      <c r="N650" s="299" t="s">
        <v>41</v>
      </c>
      <c r="O650" s="92"/>
      <c r="P650" s="238">
        <f>O650*H650</f>
        <v>0</v>
      </c>
      <c r="Q650" s="238">
        <v>0.00115</v>
      </c>
      <c r="R650" s="238">
        <f>Q650*H650</f>
        <v>0.060467</v>
      </c>
      <c r="S650" s="238">
        <v>0</v>
      </c>
      <c r="T650" s="239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40" t="s">
        <v>405</v>
      </c>
      <c r="AT650" s="240" t="s">
        <v>590</v>
      </c>
      <c r="AU650" s="240" t="s">
        <v>86</v>
      </c>
      <c r="AY650" s="18" t="s">
        <v>172</v>
      </c>
      <c r="BE650" s="241">
        <f>IF(N650="základní",J650,0)</f>
        <v>0</v>
      </c>
      <c r="BF650" s="241">
        <f>IF(N650="snížená",J650,0)</f>
        <v>0</v>
      </c>
      <c r="BG650" s="241">
        <f>IF(N650="zákl. přenesená",J650,0)</f>
        <v>0</v>
      </c>
      <c r="BH650" s="241">
        <f>IF(N650="sníž. přenesená",J650,0)</f>
        <v>0</v>
      </c>
      <c r="BI650" s="241">
        <f>IF(N650="nulová",J650,0)</f>
        <v>0</v>
      </c>
      <c r="BJ650" s="18" t="s">
        <v>83</v>
      </c>
      <c r="BK650" s="241">
        <f>ROUND(I650*H650,2)</f>
        <v>0</v>
      </c>
      <c r="BL650" s="18" t="s">
        <v>284</v>
      </c>
      <c r="BM650" s="240" t="s">
        <v>876</v>
      </c>
    </row>
    <row r="651" spans="1:51" s="13" customFormat="1" ht="12">
      <c r="A651" s="13"/>
      <c r="B651" s="242"/>
      <c r="C651" s="243"/>
      <c r="D651" s="244" t="s">
        <v>181</v>
      </c>
      <c r="E651" s="245" t="s">
        <v>1</v>
      </c>
      <c r="F651" s="246" t="s">
        <v>877</v>
      </c>
      <c r="G651" s="243"/>
      <c r="H651" s="245" t="s">
        <v>1</v>
      </c>
      <c r="I651" s="247"/>
      <c r="J651" s="243"/>
      <c r="K651" s="243"/>
      <c r="L651" s="248"/>
      <c r="M651" s="249"/>
      <c r="N651" s="250"/>
      <c r="O651" s="250"/>
      <c r="P651" s="250"/>
      <c r="Q651" s="250"/>
      <c r="R651" s="250"/>
      <c r="S651" s="250"/>
      <c r="T651" s="251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52" t="s">
        <v>181</v>
      </c>
      <c r="AU651" s="252" t="s">
        <v>86</v>
      </c>
      <c r="AV651" s="13" t="s">
        <v>83</v>
      </c>
      <c r="AW651" s="13" t="s">
        <v>32</v>
      </c>
      <c r="AX651" s="13" t="s">
        <v>76</v>
      </c>
      <c r="AY651" s="252" t="s">
        <v>172</v>
      </c>
    </row>
    <row r="652" spans="1:51" s="14" customFormat="1" ht="12">
      <c r="A652" s="14"/>
      <c r="B652" s="253"/>
      <c r="C652" s="254"/>
      <c r="D652" s="244" t="s">
        <v>181</v>
      </c>
      <c r="E652" s="255" t="s">
        <v>1</v>
      </c>
      <c r="F652" s="256" t="s">
        <v>878</v>
      </c>
      <c r="G652" s="254"/>
      <c r="H652" s="257">
        <v>52.58</v>
      </c>
      <c r="I652" s="258"/>
      <c r="J652" s="254"/>
      <c r="K652" s="254"/>
      <c r="L652" s="259"/>
      <c r="M652" s="260"/>
      <c r="N652" s="261"/>
      <c r="O652" s="261"/>
      <c r="P652" s="261"/>
      <c r="Q652" s="261"/>
      <c r="R652" s="261"/>
      <c r="S652" s="261"/>
      <c r="T652" s="262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63" t="s">
        <v>181</v>
      </c>
      <c r="AU652" s="263" t="s">
        <v>86</v>
      </c>
      <c r="AV652" s="14" t="s">
        <v>86</v>
      </c>
      <c r="AW652" s="14" t="s">
        <v>32</v>
      </c>
      <c r="AX652" s="14" t="s">
        <v>83</v>
      </c>
      <c r="AY652" s="263" t="s">
        <v>172</v>
      </c>
    </row>
    <row r="653" spans="1:65" s="2" customFormat="1" ht="16.5" customHeight="1">
      <c r="A653" s="39"/>
      <c r="B653" s="40"/>
      <c r="C653" s="229" t="s">
        <v>879</v>
      </c>
      <c r="D653" s="229" t="s">
        <v>174</v>
      </c>
      <c r="E653" s="230" t="s">
        <v>880</v>
      </c>
      <c r="F653" s="231" t="s">
        <v>881</v>
      </c>
      <c r="G653" s="232" t="s">
        <v>240</v>
      </c>
      <c r="H653" s="233">
        <v>61.988</v>
      </c>
      <c r="I653" s="234"/>
      <c r="J653" s="235">
        <f>ROUND(I653*H653,2)</f>
        <v>0</v>
      </c>
      <c r="K653" s="231" t="s">
        <v>178</v>
      </c>
      <c r="L653" s="45"/>
      <c r="M653" s="236" t="s">
        <v>1</v>
      </c>
      <c r="N653" s="237" t="s">
        <v>41</v>
      </c>
      <c r="O653" s="92"/>
      <c r="P653" s="238">
        <f>O653*H653</f>
        <v>0</v>
      </c>
      <c r="Q653" s="238">
        <v>0</v>
      </c>
      <c r="R653" s="238">
        <f>Q653*H653</f>
        <v>0</v>
      </c>
      <c r="S653" s="238">
        <v>0</v>
      </c>
      <c r="T653" s="239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40" t="s">
        <v>284</v>
      </c>
      <c r="AT653" s="240" t="s">
        <v>174</v>
      </c>
      <c r="AU653" s="240" t="s">
        <v>86</v>
      </c>
      <c r="AY653" s="18" t="s">
        <v>172</v>
      </c>
      <c r="BE653" s="241">
        <f>IF(N653="základní",J653,0)</f>
        <v>0</v>
      </c>
      <c r="BF653" s="241">
        <f>IF(N653="snížená",J653,0)</f>
        <v>0</v>
      </c>
      <c r="BG653" s="241">
        <f>IF(N653="zákl. přenesená",J653,0)</f>
        <v>0</v>
      </c>
      <c r="BH653" s="241">
        <f>IF(N653="sníž. přenesená",J653,0)</f>
        <v>0</v>
      </c>
      <c r="BI653" s="241">
        <f>IF(N653="nulová",J653,0)</f>
        <v>0</v>
      </c>
      <c r="BJ653" s="18" t="s">
        <v>83</v>
      </c>
      <c r="BK653" s="241">
        <f>ROUND(I653*H653,2)</f>
        <v>0</v>
      </c>
      <c r="BL653" s="18" t="s">
        <v>284</v>
      </c>
      <c r="BM653" s="240" t="s">
        <v>882</v>
      </c>
    </row>
    <row r="654" spans="1:51" s="13" customFormat="1" ht="12">
      <c r="A654" s="13"/>
      <c r="B654" s="242"/>
      <c r="C654" s="243"/>
      <c r="D654" s="244" t="s">
        <v>181</v>
      </c>
      <c r="E654" s="245" t="s">
        <v>1</v>
      </c>
      <c r="F654" s="246" t="s">
        <v>868</v>
      </c>
      <c r="G654" s="243"/>
      <c r="H654" s="245" t="s">
        <v>1</v>
      </c>
      <c r="I654" s="247"/>
      <c r="J654" s="243"/>
      <c r="K654" s="243"/>
      <c r="L654" s="248"/>
      <c r="M654" s="249"/>
      <c r="N654" s="250"/>
      <c r="O654" s="250"/>
      <c r="P654" s="250"/>
      <c r="Q654" s="250"/>
      <c r="R654" s="250"/>
      <c r="S654" s="250"/>
      <c r="T654" s="251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2" t="s">
        <v>181</v>
      </c>
      <c r="AU654" s="252" t="s">
        <v>86</v>
      </c>
      <c r="AV654" s="13" t="s">
        <v>83</v>
      </c>
      <c r="AW654" s="13" t="s">
        <v>32</v>
      </c>
      <c r="AX654" s="13" t="s">
        <v>76</v>
      </c>
      <c r="AY654" s="252" t="s">
        <v>172</v>
      </c>
    </row>
    <row r="655" spans="1:51" s="14" customFormat="1" ht="12">
      <c r="A655" s="14"/>
      <c r="B655" s="253"/>
      <c r="C655" s="254"/>
      <c r="D655" s="244" t="s">
        <v>181</v>
      </c>
      <c r="E655" s="255" t="s">
        <v>1</v>
      </c>
      <c r="F655" s="256" t="s">
        <v>114</v>
      </c>
      <c r="G655" s="254"/>
      <c r="H655" s="257">
        <v>61.988</v>
      </c>
      <c r="I655" s="258"/>
      <c r="J655" s="254"/>
      <c r="K655" s="254"/>
      <c r="L655" s="259"/>
      <c r="M655" s="260"/>
      <c r="N655" s="261"/>
      <c r="O655" s="261"/>
      <c r="P655" s="261"/>
      <c r="Q655" s="261"/>
      <c r="R655" s="261"/>
      <c r="S655" s="261"/>
      <c r="T655" s="262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3" t="s">
        <v>181</v>
      </c>
      <c r="AU655" s="263" t="s">
        <v>86</v>
      </c>
      <c r="AV655" s="14" t="s">
        <v>86</v>
      </c>
      <c r="AW655" s="14" t="s">
        <v>32</v>
      </c>
      <c r="AX655" s="14" t="s">
        <v>83</v>
      </c>
      <c r="AY655" s="263" t="s">
        <v>172</v>
      </c>
    </row>
    <row r="656" spans="1:65" s="2" customFormat="1" ht="16.5" customHeight="1">
      <c r="A656" s="39"/>
      <c r="B656" s="40"/>
      <c r="C656" s="229" t="s">
        <v>883</v>
      </c>
      <c r="D656" s="229" t="s">
        <v>174</v>
      </c>
      <c r="E656" s="230" t="s">
        <v>884</v>
      </c>
      <c r="F656" s="231" t="s">
        <v>885</v>
      </c>
      <c r="G656" s="232" t="s">
        <v>373</v>
      </c>
      <c r="H656" s="233">
        <v>0.06</v>
      </c>
      <c r="I656" s="234"/>
      <c r="J656" s="235">
        <f>ROUND(I656*H656,2)</f>
        <v>0</v>
      </c>
      <c r="K656" s="231" t="s">
        <v>178</v>
      </c>
      <c r="L656" s="45"/>
      <c r="M656" s="236" t="s">
        <v>1</v>
      </c>
      <c r="N656" s="237" t="s">
        <v>41</v>
      </c>
      <c r="O656" s="92"/>
      <c r="P656" s="238">
        <f>O656*H656</f>
        <v>0</v>
      </c>
      <c r="Q656" s="238">
        <v>0</v>
      </c>
      <c r="R656" s="238">
        <f>Q656*H656</f>
        <v>0</v>
      </c>
      <c r="S656" s="238">
        <v>0</v>
      </c>
      <c r="T656" s="239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40" t="s">
        <v>284</v>
      </c>
      <c r="AT656" s="240" t="s">
        <v>174</v>
      </c>
      <c r="AU656" s="240" t="s">
        <v>86</v>
      </c>
      <c r="AY656" s="18" t="s">
        <v>172</v>
      </c>
      <c r="BE656" s="241">
        <f>IF(N656="základní",J656,0)</f>
        <v>0</v>
      </c>
      <c r="BF656" s="241">
        <f>IF(N656="snížená",J656,0)</f>
        <v>0</v>
      </c>
      <c r="BG656" s="241">
        <f>IF(N656="zákl. přenesená",J656,0)</f>
        <v>0</v>
      </c>
      <c r="BH656" s="241">
        <f>IF(N656="sníž. přenesená",J656,0)</f>
        <v>0</v>
      </c>
      <c r="BI656" s="241">
        <f>IF(N656="nulová",J656,0)</f>
        <v>0</v>
      </c>
      <c r="BJ656" s="18" t="s">
        <v>83</v>
      </c>
      <c r="BK656" s="241">
        <f>ROUND(I656*H656,2)</f>
        <v>0</v>
      </c>
      <c r="BL656" s="18" t="s">
        <v>284</v>
      </c>
      <c r="BM656" s="240" t="s">
        <v>886</v>
      </c>
    </row>
    <row r="657" spans="1:63" s="12" customFormat="1" ht="22.8" customHeight="1">
      <c r="A657" s="12"/>
      <c r="B657" s="213"/>
      <c r="C657" s="214"/>
      <c r="D657" s="215" t="s">
        <v>75</v>
      </c>
      <c r="E657" s="227" t="s">
        <v>887</v>
      </c>
      <c r="F657" s="227" t="s">
        <v>888</v>
      </c>
      <c r="G657" s="214"/>
      <c r="H657" s="214"/>
      <c r="I657" s="217"/>
      <c r="J657" s="228">
        <f>BK657</f>
        <v>0</v>
      </c>
      <c r="K657" s="214"/>
      <c r="L657" s="219"/>
      <c r="M657" s="220"/>
      <c r="N657" s="221"/>
      <c r="O657" s="221"/>
      <c r="P657" s="222">
        <f>SUM(P658:P718)</f>
        <v>0</v>
      </c>
      <c r="Q657" s="221"/>
      <c r="R657" s="222">
        <f>SUM(R658:R718)</f>
        <v>2.5131880000000004</v>
      </c>
      <c r="S657" s="221"/>
      <c r="T657" s="223">
        <f>SUM(T658:T718)</f>
        <v>0</v>
      </c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R657" s="224" t="s">
        <v>86</v>
      </c>
      <c r="AT657" s="225" t="s">
        <v>75</v>
      </c>
      <c r="AU657" s="225" t="s">
        <v>83</v>
      </c>
      <c r="AY657" s="224" t="s">
        <v>172</v>
      </c>
      <c r="BK657" s="226">
        <f>SUM(BK658:BK718)</f>
        <v>0</v>
      </c>
    </row>
    <row r="658" spans="1:65" s="2" customFormat="1" ht="16.5" customHeight="1">
      <c r="A658" s="39"/>
      <c r="B658" s="40"/>
      <c r="C658" s="229" t="s">
        <v>889</v>
      </c>
      <c r="D658" s="229" t="s">
        <v>174</v>
      </c>
      <c r="E658" s="230" t="s">
        <v>890</v>
      </c>
      <c r="F658" s="231" t="s">
        <v>891</v>
      </c>
      <c r="G658" s="232" t="s">
        <v>240</v>
      </c>
      <c r="H658" s="233">
        <v>169.81</v>
      </c>
      <c r="I658" s="234"/>
      <c r="J658" s="235">
        <f>ROUND(I658*H658,2)</f>
        <v>0</v>
      </c>
      <c r="K658" s="231" t="s">
        <v>178</v>
      </c>
      <c r="L658" s="45"/>
      <c r="M658" s="236" t="s">
        <v>1</v>
      </c>
      <c r="N658" s="237" t="s">
        <v>41</v>
      </c>
      <c r="O658" s="92"/>
      <c r="P658" s="238">
        <f>O658*H658</f>
        <v>0</v>
      </c>
      <c r="Q658" s="238">
        <v>0.00755</v>
      </c>
      <c r="R658" s="238">
        <f>Q658*H658</f>
        <v>1.2820655</v>
      </c>
      <c r="S658" s="238">
        <v>0</v>
      </c>
      <c r="T658" s="239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40" t="s">
        <v>284</v>
      </c>
      <c r="AT658" s="240" t="s">
        <v>174</v>
      </c>
      <c r="AU658" s="240" t="s">
        <v>86</v>
      </c>
      <c r="AY658" s="18" t="s">
        <v>172</v>
      </c>
      <c r="BE658" s="241">
        <f>IF(N658="základní",J658,0)</f>
        <v>0</v>
      </c>
      <c r="BF658" s="241">
        <f>IF(N658="snížená",J658,0)</f>
        <v>0</v>
      </c>
      <c r="BG658" s="241">
        <f>IF(N658="zákl. přenesená",J658,0)</f>
        <v>0</v>
      </c>
      <c r="BH658" s="241">
        <f>IF(N658="sníž. přenesená",J658,0)</f>
        <v>0</v>
      </c>
      <c r="BI658" s="241">
        <f>IF(N658="nulová",J658,0)</f>
        <v>0</v>
      </c>
      <c r="BJ658" s="18" t="s">
        <v>83</v>
      </c>
      <c r="BK658" s="241">
        <f>ROUND(I658*H658,2)</f>
        <v>0</v>
      </c>
      <c r="BL658" s="18" t="s">
        <v>284</v>
      </c>
      <c r="BM658" s="240" t="s">
        <v>892</v>
      </c>
    </row>
    <row r="659" spans="1:51" s="13" customFormat="1" ht="12">
      <c r="A659" s="13"/>
      <c r="B659" s="242"/>
      <c r="C659" s="243"/>
      <c r="D659" s="244" t="s">
        <v>181</v>
      </c>
      <c r="E659" s="245" t="s">
        <v>1</v>
      </c>
      <c r="F659" s="246" t="s">
        <v>893</v>
      </c>
      <c r="G659" s="243"/>
      <c r="H659" s="245" t="s">
        <v>1</v>
      </c>
      <c r="I659" s="247"/>
      <c r="J659" s="243"/>
      <c r="K659" s="243"/>
      <c r="L659" s="248"/>
      <c r="M659" s="249"/>
      <c r="N659" s="250"/>
      <c r="O659" s="250"/>
      <c r="P659" s="250"/>
      <c r="Q659" s="250"/>
      <c r="R659" s="250"/>
      <c r="S659" s="250"/>
      <c r="T659" s="251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2" t="s">
        <v>181</v>
      </c>
      <c r="AU659" s="252" t="s">
        <v>86</v>
      </c>
      <c r="AV659" s="13" t="s">
        <v>83</v>
      </c>
      <c r="AW659" s="13" t="s">
        <v>32</v>
      </c>
      <c r="AX659" s="13" t="s">
        <v>76</v>
      </c>
      <c r="AY659" s="252" t="s">
        <v>172</v>
      </c>
    </row>
    <row r="660" spans="1:51" s="14" customFormat="1" ht="12">
      <c r="A660" s="14"/>
      <c r="B660" s="253"/>
      <c r="C660" s="254"/>
      <c r="D660" s="244" t="s">
        <v>181</v>
      </c>
      <c r="E660" s="255" t="s">
        <v>1</v>
      </c>
      <c r="F660" s="256" t="s">
        <v>395</v>
      </c>
      <c r="G660" s="254"/>
      <c r="H660" s="257">
        <v>6</v>
      </c>
      <c r="I660" s="258"/>
      <c r="J660" s="254"/>
      <c r="K660" s="254"/>
      <c r="L660" s="259"/>
      <c r="M660" s="260"/>
      <c r="N660" s="261"/>
      <c r="O660" s="261"/>
      <c r="P660" s="261"/>
      <c r="Q660" s="261"/>
      <c r="R660" s="261"/>
      <c r="S660" s="261"/>
      <c r="T660" s="262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3" t="s">
        <v>181</v>
      </c>
      <c r="AU660" s="263" t="s">
        <v>86</v>
      </c>
      <c r="AV660" s="14" t="s">
        <v>86</v>
      </c>
      <c r="AW660" s="14" t="s">
        <v>32</v>
      </c>
      <c r="AX660" s="14" t="s">
        <v>76</v>
      </c>
      <c r="AY660" s="263" t="s">
        <v>172</v>
      </c>
    </row>
    <row r="661" spans="1:51" s="14" customFormat="1" ht="12">
      <c r="A661" s="14"/>
      <c r="B661" s="253"/>
      <c r="C661" s="254"/>
      <c r="D661" s="244" t="s">
        <v>181</v>
      </c>
      <c r="E661" s="255" t="s">
        <v>1</v>
      </c>
      <c r="F661" s="256" t="s">
        <v>396</v>
      </c>
      <c r="G661" s="254"/>
      <c r="H661" s="257">
        <v>7.52</v>
      </c>
      <c r="I661" s="258"/>
      <c r="J661" s="254"/>
      <c r="K661" s="254"/>
      <c r="L661" s="259"/>
      <c r="M661" s="260"/>
      <c r="N661" s="261"/>
      <c r="O661" s="261"/>
      <c r="P661" s="261"/>
      <c r="Q661" s="261"/>
      <c r="R661" s="261"/>
      <c r="S661" s="261"/>
      <c r="T661" s="262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63" t="s">
        <v>181</v>
      </c>
      <c r="AU661" s="263" t="s">
        <v>86</v>
      </c>
      <c r="AV661" s="14" t="s">
        <v>86</v>
      </c>
      <c r="AW661" s="14" t="s">
        <v>32</v>
      </c>
      <c r="AX661" s="14" t="s">
        <v>76</v>
      </c>
      <c r="AY661" s="263" t="s">
        <v>172</v>
      </c>
    </row>
    <row r="662" spans="1:51" s="14" customFormat="1" ht="12">
      <c r="A662" s="14"/>
      <c r="B662" s="253"/>
      <c r="C662" s="254"/>
      <c r="D662" s="244" t="s">
        <v>181</v>
      </c>
      <c r="E662" s="255" t="s">
        <v>1</v>
      </c>
      <c r="F662" s="256" t="s">
        <v>334</v>
      </c>
      <c r="G662" s="254"/>
      <c r="H662" s="257">
        <v>24.82</v>
      </c>
      <c r="I662" s="258"/>
      <c r="J662" s="254"/>
      <c r="K662" s="254"/>
      <c r="L662" s="259"/>
      <c r="M662" s="260"/>
      <c r="N662" s="261"/>
      <c r="O662" s="261"/>
      <c r="P662" s="261"/>
      <c r="Q662" s="261"/>
      <c r="R662" s="261"/>
      <c r="S662" s="261"/>
      <c r="T662" s="262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3" t="s">
        <v>181</v>
      </c>
      <c r="AU662" s="263" t="s">
        <v>86</v>
      </c>
      <c r="AV662" s="14" t="s">
        <v>86</v>
      </c>
      <c r="AW662" s="14" t="s">
        <v>32</v>
      </c>
      <c r="AX662" s="14" t="s">
        <v>76</v>
      </c>
      <c r="AY662" s="263" t="s">
        <v>172</v>
      </c>
    </row>
    <row r="663" spans="1:51" s="14" customFormat="1" ht="12">
      <c r="A663" s="14"/>
      <c r="B663" s="253"/>
      <c r="C663" s="254"/>
      <c r="D663" s="244" t="s">
        <v>181</v>
      </c>
      <c r="E663" s="255" t="s">
        <v>1</v>
      </c>
      <c r="F663" s="256" t="s">
        <v>335</v>
      </c>
      <c r="G663" s="254"/>
      <c r="H663" s="257">
        <v>2.55</v>
      </c>
      <c r="I663" s="258"/>
      <c r="J663" s="254"/>
      <c r="K663" s="254"/>
      <c r="L663" s="259"/>
      <c r="M663" s="260"/>
      <c r="N663" s="261"/>
      <c r="O663" s="261"/>
      <c r="P663" s="261"/>
      <c r="Q663" s="261"/>
      <c r="R663" s="261"/>
      <c r="S663" s="261"/>
      <c r="T663" s="262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3" t="s">
        <v>181</v>
      </c>
      <c r="AU663" s="263" t="s">
        <v>86</v>
      </c>
      <c r="AV663" s="14" t="s">
        <v>86</v>
      </c>
      <c r="AW663" s="14" t="s">
        <v>32</v>
      </c>
      <c r="AX663" s="14" t="s">
        <v>76</v>
      </c>
      <c r="AY663" s="263" t="s">
        <v>172</v>
      </c>
    </row>
    <row r="664" spans="1:51" s="14" customFormat="1" ht="12">
      <c r="A664" s="14"/>
      <c r="B664" s="253"/>
      <c r="C664" s="254"/>
      <c r="D664" s="244" t="s">
        <v>181</v>
      </c>
      <c r="E664" s="255" t="s">
        <v>1</v>
      </c>
      <c r="F664" s="256" t="s">
        <v>336</v>
      </c>
      <c r="G664" s="254"/>
      <c r="H664" s="257">
        <v>2.55</v>
      </c>
      <c r="I664" s="258"/>
      <c r="J664" s="254"/>
      <c r="K664" s="254"/>
      <c r="L664" s="259"/>
      <c r="M664" s="260"/>
      <c r="N664" s="261"/>
      <c r="O664" s="261"/>
      <c r="P664" s="261"/>
      <c r="Q664" s="261"/>
      <c r="R664" s="261"/>
      <c r="S664" s="261"/>
      <c r="T664" s="262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63" t="s">
        <v>181</v>
      </c>
      <c r="AU664" s="263" t="s">
        <v>86</v>
      </c>
      <c r="AV664" s="14" t="s">
        <v>86</v>
      </c>
      <c r="AW664" s="14" t="s">
        <v>32</v>
      </c>
      <c r="AX664" s="14" t="s">
        <v>76</v>
      </c>
      <c r="AY664" s="263" t="s">
        <v>172</v>
      </c>
    </row>
    <row r="665" spans="1:51" s="14" customFormat="1" ht="12">
      <c r="A665" s="14"/>
      <c r="B665" s="253"/>
      <c r="C665" s="254"/>
      <c r="D665" s="244" t="s">
        <v>181</v>
      </c>
      <c r="E665" s="255" t="s">
        <v>1</v>
      </c>
      <c r="F665" s="256" t="s">
        <v>337</v>
      </c>
      <c r="G665" s="254"/>
      <c r="H665" s="257">
        <v>6.94</v>
      </c>
      <c r="I665" s="258"/>
      <c r="J665" s="254"/>
      <c r="K665" s="254"/>
      <c r="L665" s="259"/>
      <c r="M665" s="260"/>
      <c r="N665" s="261"/>
      <c r="O665" s="261"/>
      <c r="P665" s="261"/>
      <c r="Q665" s="261"/>
      <c r="R665" s="261"/>
      <c r="S665" s="261"/>
      <c r="T665" s="262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63" t="s">
        <v>181</v>
      </c>
      <c r="AU665" s="263" t="s">
        <v>86</v>
      </c>
      <c r="AV665" s="14" t="s">
        <v>86</v>
      </c>
      <c r="AW665" s="14" t="s">
        <v>32</v>
      </c>
      <c r="AX665" s="14" t="s">
        <v>76</v>
      </c>
      <c r="AY665" s="263" t="s">
        <v>172</v>
      </c>
    </row>
    <row r="666" spans="1:51" s="14" customFormat="1" ht="12">
      <c r="A666" s="14"/>
      <c r="B666" s="253"/>
      <c r="C666" s="254"/>
      <c r="D666" s="244" t="s">
        <v>181</v>
      </c>
      <c r="E666" s="255" t="s">
        <v>1</v>
      </c>
      <c r="F666" s="256" t="s">
        <v>338</v>
      </c>
      <c r="G666" s="254"/>
      <c r="H666" s="257">
        <v>41.71</v>
      </c>
      <c r="I666" s="258"/>
      <c r="J666" s="254"/>
      <c r="K666" s="254"/>
      <c r="L666" s="259"/>
      <c r="M666" s="260"/>
      <c r="N666" s="261"/>
      <c r="O666" s="261"/>
      <c r="P666" s="261"/>
      <c r="Q666" s="261"/>
      <c r="R666" s="261"/>
      <c r="S666" s="261"/>
      <c r="T666" s="262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63" t="s">
        <v>181</v>
      </c>
      <c r="AU666" s="263" t="s">
        <v>86</v>
      </c>
      <c r="AV666" s="14" t="s">
        <v>86</v>
      </c>
      <c r="AW666" s="14" t="s">
        <v>32</v>
      </c>
      <c r="AX666" s="14" t="s">
        <v>76</v>
      </c>
      <c r="AY666" s="263" t="s">
        <v>172</v>
      </c>
    </row>
    <row r="667" spans="1:51" s="14" customFormat="1" ht="12">
      <c r="A667" s="14"/>
      <c r="B667" s="253"/>
      <c r="C667" s="254"/>
      <c r="D667" s="244" t="s">
        <v>181</v>
      </c>
      <c r="E667" s="255" t="s">
        <v>1</v>
      </c>
      <c r="F667" s="256" t="s">
        <v>339</v>
      </c>
      <c r="G667" s="254"/>
      <c r="H667" s="257">
        <v>24.82</v>
      </c>
      <c r="I667" s="258"/>
      <c r="J667" s="254"/>
      <c r="K667" s="254"/>
      <c r="L667" s="259"/>
      <c r="M667" s="260"/>
      <c r="N667" s="261"/>
      <c r="O667" s="261"/>
      <c r="P667" s="261"/>
      <c r="Q667" s="261"/>
      <c r="R667" s="261"/>
      <c r="S667" s="261"/>
      <c r="T667" s="262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3" t="s">
        <v>181</v>
      </c>
      <c r="AU667" s="263" t="s">
        <v>86</v>
      </c>
      <c r="AV667" s="14" t="s">
        <v>86</v>
      </c>
      <c r="AW667" s="14" t="s">
        <v>32</v>
      </c>
      <c r="AX667" s="14" t="s">
        <v>76</v>
      </c>
      <c r="AY667" s="263" t="s">
        <v>172</v>
      </c>
    </row>
    <row r="668" spans="1:51" s="14" customFormat="1" ht="12">
      <c r="A668" s="14"/>
      <c r="B668" s="253"/>
      <c r="C668" s="254"/>
      <c r="D668" s="244" t="s">
        <v>181</v>
      </c>
      <c r="E668" s="255" t="s">
        <v>1</v>
      </c>
      <c r="F668" s="256" t="s">
        <v>340</v>
      </c>
      <c r="G668" s="254"/>
      <c r="H668" s="257">
        <v>2.55</v>
      </c>
      <c r="I668" s="258"/>
      <c r="J668" s="254"/>
      <c r="K668" s="254"/>
      <c r="L668" s="259"/>
      <c r="M668" s="260"/>
      <c r="N668" s="261"/>
      <c r="O668" s="261"/>
      <c r="P668" s="261"/>
      <c r="Q668" s="261"/>
      <c r="R668" s="261"/>
      <c r="S668" s="261"/>
      <c r="T668" s="262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63" t="s">
        <v>181</v>
      </c>
      <c r="AU668" s="263" t="s">
        <v>86</v>
      </c>
      <c r="AV668" s="14" t="s">
        <v>86</v>
      </c>
      <c r="AW668" s="14" t="s">
        <v>32</v>
      </c>
      <c r="AX668" s="14" t="s">
        <v>76</v>
      </c>
      <c r="AY668" s="263" t="s">
        <v>172</v>
      </c>
    </row>
    <row r="669" spans="1:51" s="14" customFormat="1" ht="12">
      <c r="A669" s="14"/>
      <c r="B669" s="253"/>
      <c r="C669" s="254"/>
      <c r="D669" s="244" t="s">
        <v>181</v>
      </c>
      <c r="E669" s="255" t="s">
        <v>1</v>
      </c>
      <c r="F669" s="256" t="s">
        <v>341</v>
      </c>
      <c r="G669" s="254"/>
      <c r="H669" s="257">
        <v>2.55</v>
      </c>
      <c r="I669" s="258"/>
      <c r="J669" s="254"/>
      <c r="K669" s="254"/>
      <c r="L669" s="259"/>
      <c r="M669" s="260"/>
      <c r="N669" s="261"/>
      <c r="O669" s="261"/>
      <c r="P669" s="261"/>
      <c r="Q669" s="261"/>
      <c r="R669" s="261"/>
      <c r="S669" s="261"/>
      <c r="T669" s="262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63" t="s">
        <v>181</v>
      </c>
      <c r="AU669" s="263" t="s">
        <v>86</v>
      </c>
      <c r="AV669" s="14" t="s">
        <v>86</v>
      </c>
      <c r="AW669" s="14" t="s">
        <v>32</v>
      </c>
      <c r="AX669" s="14" t="s">
        <v>76</v>
      </c>
      <c r="AY669" s="263" t="s">
        <v>172</v>
      </c>
    </row>
    <row r="670" spans="1:51" s="14" customFormat="1" ht="12">
      <c r="A670" s="14"/>
      <c r="B670" s="253"/>
      <c r="C670" s="254"/>
      <c r="D670" s="244" t="s">
        <v>181</v>
      </c>
      <c r="E670" s="255" t="s">
        <v>1</v>
      </c>
      <c r="F670" s="256" t="s">
        <v>342</v>
      </c>
      <c r="G670" s="254"/>
      <c r="H670" s="257">
        <v>6.94</v>
      </c>
      <c r="I670" s="258"/>
      <c r="J670" s="254"/>
      <c r="K670" s="254"/>
      <c r="L670" s="259"/>
      <c r="M670" s="260"/>
      <c r="N670" s="261"/>
      <c r="O670" s="261"/>
      <c r="P670" s="261"/>
      <c r="Q670" s="261"/>
      <c r="R670" s="261"/>
      <c r="S670" s="261"/>
      <c r="T670" s="262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63" t="s">
        <v>181</v>
      </c>
      <c r="AU670" s="263" t="s">
        <v>86</v>
      </c>
      <c r="AV670" s="14" t="s">
        <v>86</v>
      </c>
      <c r="AW670" s="14" t="s">
        <v>32</v>
      </c>
      <c r="AX670" s="14" t="s">
        <v>76</v>
      </c>
      <c r="AY670" s="263" t="s">
        <v>172</v>
      </c>
    </row>
    <row r="671" spans="1:51" s="14" customFormat="1" ht="12">
      <c r="A671" s="14"/>
      <c r="B671" s="253"/>
      <c r="C671" s="254"/>
      <c r="D671" s="244" t="s">
        <v>181</v>
      </c>
      <c r="E671" s="255" t="s">
        <v>1</v>
      </c>
      <c r="F671" s="256" t="s">
        <v>343</v>
      </c>
      <c r="G671" s="254"/>
      <c r="H671" s="257">
        <v>40.86</v>
      </c>
      <c r="I671" s="258"/>
      <c r="J671" s="254"/>
      <c r="K671" s="254"/>
      <c r="L671" s="259"/>
      <c r="M671" s="260"/>
      <c r="N671" s="261"/>
      <c r="O671" s="261"/>
      <c r="P671" s="261"/>
      <c r="Q671" s="261"/>
      <c r="R671" s="261"/>
      <c r="S671" s="261"/>
      <c r="T671" s="262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3" t="s">
        <v>181</v>
      </c>
      <c r="AU671" s="263" t="s">
        <v>86</v>
      </c>
      <c r="AV671" s="14" t="s">
        <v>86</v>
      </c>
      <c r="AW671" s="14" t="s">
        <v>32</v>
      </c>
      <c r="AX671" s="14" t="s">
        <v>76</v>
      </c>
      <c r="AY671" s="263" t="s">
        <v>172</v>
      </c>
    </row>
    <row r="672" spans="1:51" s="16" customFormat="1" ht="12">
      <c r="A672" s="16"/>
      <c r="B672" s="275"/>
      <c r="C672" s="276"/>
      <c r="D672" s="244" t="s">
        <v>181</v>
      </c>
      <c r="E672" s="277" t="s">
        <v>1</v>
      </c>
      <c r="F672" s="278" t="s">
        <v>188</v>
      </c>
      <c r="G672" s="276"/>
      <c r="H672" s="279">
        <v>169.81</v>
      </c>
      <c r="I672" s="280"/>
      <c r="J672" s="276"/>
      <c r="K672" s="276"/>
      <c r="L672" s="281"/>
      <c r="M672" s="282"/>
      <c r="N672" s="283"/>
      <c r="O672" s="283"/>
      <c r="P672" s="283"/>
      <c r="Q672" s="283"/>
      <c r="R672" s="283"/>
      <c r="S672" s="283"/>
      <c r="T672" s="284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T672" s="285" t="s">
        <v>181</v>
      </c>
      <c r="AU672" s="285" t="s">
        <v>86</v>
      </c>
      <c r="AV672" s="16" t="s">
        <v>179</v>
      </c>
      <c r="AW672" s="16" t="s">
        <v>32</v>
      </c>
      <c r="AX672" s="16" t="s">
        <v>83</v>
      </c>
      <c r="AY672" s="285" t="s">
        <v>172</v>
      </c>
    </row>
    <row r="673" spans="1:65" s="2" customFormat="1" ht="16.5" customHeight="1">
      <c r="A673" s="39"/>
      <c r="B673" s="40"/>
      <c r="C673" s="229" t="s">
        <v>894</v>
      </c>
      <c r="D673" s="229" t="s">
        <v>174</v>
      </c>
      <c r="E673" s="230" t="s">
        <v>895</v>
      </c>
      <c r="F673" s="231" t="s">
        <v>896</v>
      </c>
      <c r="G673" s="232" t="s">
        <v>240</v>
      </c>
      <c r="H673" s="233">
        <v>169.81</v>
      </c>
      <c r="I673" s="234"/>
      <c r="J673" s="235">
        <f>ROUND(I673*H673,2)</f>
        <v>0</v>
      </c>
      <c r="K673" s="231" t="s">
        <v>178</v>
      </c>
      <c r="L673" s="45"/>
      <c r="M673" s="236" t="s">
        <v>1</v>
      </c>
      <c r="N673" s="237" t="s">
        <v>41</v>
      </c>
      <c r="O673" s="92"/>
      <c r="P673" s="238">
        <f>O673*H673</f>
        <v>0</v>
      </c>
      <c r="Q673" s="238">
        <v>0.00055</v>
      </c>
      <c r="R673" s="238">
        <f>Q673*H673</f>
        <v>0.0933955</v>
      </c>
      <c r="S673" s="238">
        <v>0</v>
      </c>
      <c r="T673" s="239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40" t="s">
        <v>284</v>
      </c>
      <c r="AT673" s="240" t="s">
        <v>174</v>
      </c>
      <c r="AU673" s="240" t="s">
        <v>86</v>
      </c>
      <c r="AY673" s="18" t="s">
        <v>172</v>
      </c>
      <c r="BE673" s="241">
        <f>IF(N673="základní",J673,0)</f>
        <v>0</v>
      </c>
      <c r="BF673" s="241">
        <f>IF(N673="snížená",J673,0)</f>
        <v>0</v>
      </c>
      <c r="BG673" s="241">
        <f>IF(N673="zákl. přenesená",J673,0)</f>
        <v>0</v>
      </c>
      <c r="BH673" s="241">
        <f>IF(N673="sníž. přenesená",J673,0)</f>
        <v>0</v>
      </c>
      <c r="BI673" s="241">
        <f>IF(N673="nulová",J673,0)</f>
        <v>0</v>
      </c>
      <c r="BJ673" s="18" t="s">
        <v>83</v>
      </c>
      <c r="BK673" s="241">
        <f>ROUND(I673*H673,2)</f>
        <v>0</v>
      </c>
      <c r="BL673" s="18" t="s">
        <v>284</v>
      </c>
      <c r="BM673" s="240" t="s">
        <v>897</v>
      </c>
    </row>
    <row r="674" spans="1:51" s="13" customFormat="1" ht="12">
      <c r="A674" s="13"/>
      <c r="B674" s="242"/>
      <c r="C674" s="243"/>
      <c r="D674" s="244" t="s">
        <v>181</v>
      </c>
      <c r="E674" s="245" t="s">
        <v>1</v>
      </c>
      <c r="F674" s="246" t="s">
        <v>893</v>
      </c>
      <c r="G674" s="243"/>
      <c r="H674" s="245" t="s">
        <v>1</v>
      </c>
      <c r="I674" s="247"/>
      <c r="J674" s="243"/>
      <c r="K674" s="243"/>
      <c r="L674" s="248"/>
      <c r="M674" s="249"/>
      <c r="N674" s="250"/>
      <c r="O674" s="250"/>
      <c r="P674" s="250"/>
      <c r="Q674" s="250"/>
      <c r="R674" s="250"/>
      <c r="S674" s="250"/>
      <c r="T674" s="251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2" t="s">
        <v>181</v>
      </c>
      <c r="AU674" s="252" t="s">
        <v>86</v>
      </c>
      <c r="AV674" s="13" t="s">
        <v>83</v>
      </c>
      <c r="AW674" s="13" t="s">
        <v>32</v>
      </c>
      <c r="AX674" s="13" t="s">
        <v>76</v>
      </c>
      <c r="AY674" s="252" t="s">
        <v>172</v>
      </c>
    </row>
    <row r="675" spans="1:51" s="14" customFormat="1" ht="12">
      <c r="A675" s="14"/>
      <c r="B675" s="253"/>
      <c r="C675" s="254"/>
      <c r="D675" s="244" t="s">
        <v>181</v>
      </c>
      <c r="E675" s="255" t="s">
        <v>1</v>
      </c>
      <c r="F675" s="256" t="s">
        <v>395</v>
      </c>
      <c r="G675" s="254"/>
      <c r="H675" s="257">
        <v>6</v>
      </c>
      <c r="I675" s="258"/>
      <c r="J675" s="254"/>
      <c r="K675" s="254"/>
      <c r="L675" s="259"/>
      <c r="M675" s="260"/>
      <c r="N675" s="261"/>
      <c r="O675" s="261"/>
      <c r="P675" s="261"/>
      <c r="Q675" s="261"/>
      <c r="R675" s="261"/>
      <c r="S675" s="261"/>
      <c r="T675" s="262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63" t="s">
        <v>181</v>
      </c>
      <c r="AU675" s="263" t="s">
        <v>86</v>
      </c>
      <c r="AV675" s="14" t="s">
        <v>86</v>
      </c>
      <c r="AW675" s="14" t="s">
        <v>32</v>
      </c>
      <c r="AX675" s="14" t="s">
        <v>76</v>
      </c>
      <c r="AY675" s="263" t="s">
        <v>172</v>
      </c>
    </row>
    <row r="676" spans="1:51" s="14" customFormat="1" ht="12">
      <c r="A676" s="14"/>
      <c r="B676" s="253"/>
      <c r="C676" s="254"/>
      <c r="D676" s="244" t="s">
        <v>181</v>
      </c>
      <c r="E676" s="255" t="s">
        <v>1</v>
      </c>
      <c r="F676" s="256" t="s">
        <v>396</v>
      </c>
      <c r="G676" s="254"/>
      <c r="H676" s="257">
        <v>7.52</v>
      </c>
      <c r="I676" s="258"/>
      <c r="J676" s="254"/>
      <c r="K676" s="254"/>
      <c r="L676" s="259"/>
      <c r="M676" s="260"/>
      <c r="N676" s="261"/>
      <c r="O676" s="261"/>
      <c r="P676" s="261"/>
      <c r="Q676" s="261"/>
      <c r="R676" s="261"/>
      <c r="S676" s="261"/>
      <c r="T676" s="262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63" t="s">
        <v>181</v>
      </c>
      <c r="AU676" s="263" t="s">
        <v>86</v>
      </c>
      <c r="AV676" s="14" t="s">
        <v>86</v>
      </c>
      <c r="AW676" s="14" t="s">
        <v>32</v>
      </c>
      <c r="AX676" s="14" t="s">
        <v>76</v>
      </c>
      <c r="AY676" s="263" t="s">
        <v>172</v>
      </c>
    </row>
    <row r="677" spans="1:51" s="14" customFormat="1" ht="12">
      <c r="A677" s="14"/>
      <c r="B677" s="253"/>
      <c r="C677" s="254"/>
      <c r="D677" s="244" t="s">
        <v>181</v>
      </c>
      <c r="E677" s="255" t="s">
        <v>1</v>
      </c>
      <c r="F677" s="256" t="s">
        <v>334</v>
      </c>
      <c r="G677" s="254"/>
      <c r="H677" s="257">
        <v>24.82</v>
      </c>
      <c r="I677" s="258"/>
      <c r="J677" s="254"/>
      <c r="K677" s="254"/>
      <c r="L677" s="259"/>
      <c r="M677" s="260"/>
      <c r="N677" s="261"/>
      <c r="O677" s="261"/>
      <c r="P677" s="261"/>
      <c r="Q677" s="261"/>
      <c r="R677" s="261"/>
      <c r="S677" s="261"/>
      <c r="T677" s="262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63" t="s">
        <v>181</v>
      </c>
      <c r="AU677" s="263" t="s">
        <v>86</v>
      </c>
      <c r="AV677" s="14" t="s">
        <v>86</v>
      </c>
      <c r="AW677" s="14" t="s">
        <v>32</v>
      </c>
      <c r="AX677" s="14" t="s">
        <v>76</v>
      </c>
      <c r="AY677" s="263" t="s">
        <v>172</v>
      </c>
    </row>
    <row r="678" spans="1:51" s="14" customFormat="1" ht="12">
      <c r="A678" s="14"/>
      <c r="B678" s="253"/>
      <c r="C678" s="254"/>
      <c r="D678" s="244" t="s">
        <v>181</v>
      </c>
      <c r="E678" s="255" t="s">
        <v>1</v>
      </c>
      <c r="F678" s="256" t="s">
        <v>335</v>
      </c>
      <c r="G678" s="254"/>
      <c r="H678" s="257">
        <v>2.55</v>
      </c>
      <c r="I678" s="258"/>
      <c r="J678" s="254"/>
      <c r="K678" s="254"/>
      <c r="L678" s="259"/>
      <c r="M678" s="260"/>
      <c r="N678" s="261"/>
      <c r="O678" s="261"/>
      <c r="P678" s="261"/>
      <c r="Q678" s="261"/>
      <c r="R678" s="261"/>
      <c r="S678" s="261"/>
      <c r="T678" s="262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63" t="s">
        <v>181</v>
      </c>
      <c r="AU678" s="263" t="s">
        <v>86</v>
      </c>
      <c r="AV678" s="14" t="s">
        <v>86</v>
      </c>
      <c r="AW678" s="14" t="s">
        <v>32</v>
      </c>
      <c r="AX678" s="14" t="s">
        <v>76</v>
      </c>
      <c r="AY678" s="263" t="s">
        <v>172</v>
      </c>
    </row>
    <row r="679" spans="1:51" s="14" customFormat="1" ht="12">
      <c r="A679" s="14"/>
      <c r="B679" s="253"/>
      <c r="C679" s="254"/>
      <c r="D679" s="244" t="s">
        <v>181</v>
      </c>
      <c r="E679" s="255" t="s">
        <v>1</v>
      </c>
      <c r="F679" s="256" t="s">
        <v>336</v>
      </c>
      <c r="G679" s="254"/>
      <c r="H679" s="257">
        <v>2.55</v>
      </c>
      <c r="I679" s="258"/>
      <c r="J679" s="254"/>
      <c r="K679" s="254"/>
      <c r="L679" s="259"/>
      <c r="M679" s="260"/>
      <c r="N679" s="261"/>
      <c r="O679" s="261"/>
      <c r="P679" s="261"/>
      <c r="Q679" s="261"/>
      <c r="R679" s="261"/>
      <c r="S679" s="261"/>
      <c r="T679" s="262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3" t="s">
        <v>181</v>
      </c>
      <c r="AU679" s="263" t="s">
        <v>86</v>
      </c>
      <c r="AV679" s="14" t="s">
        <v>86</v>
      </c>
      <c r="AW679" s="14" t="s">
        <v>32</v>
      </c>
      <c r="AX679" s="14" t="s">
        <v>76</v>
      </c>
      <c r="AY679" s="263" t="s">
        <v>172</v>
      </c>
    </row>
    <row r="680" spans="1:51" s="14" customFormat="1" ht="12">
      <c r="A680" s="14"/>
      <c r="B680" s="253"/>
      <c r="C680" s="254"/>
      <c r="D680" s="244" t="s">
        <v>181</v>
      </c>
      <c r="E680" s="255" t="s">
        <v>1</v>
      </c>
      <c r="F680" s="256" t="s">
        <v>337</v>
      </c>
      <c r="G680" s="254"/>
      <c r="H680" s="257">
        <v>6.94</v>
      </c>
      <c r="I680" s="258"/>
      <c r="J680" s="254"/>
      <c r="K680" s="254"/>
      <c r="L680" s="259"/>
      <c r="M680" s="260"/>
      <c r="N680" s="261"/>
      <c r="O680" s="261"/>
      <c r="P680" s="261"/>
      <c r="Q680" s="261"/>
      <c r="R680" s="261"/>
      <c r="S680" s="261"/>
      <c r="T680" s="262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63" t="s">
        <v>181</v>
      </c>
      <c r="AU680" s="263" t="s">
        <v>86</v>
      </c>
      <c r="AV680" s="14" t="s">
        <v>86</v>
      </c>
      <c r="AW680" s="14" t="s">
        <v>32</v>
      </c>
      <c r="AX680" s="14" t="s">
        <v>76</v>
      </c>
      <c r="AY680" s="263" t="s">
        <v>172</v>
      </c>
    </row>
    <row r="681" spans="1:51" s="14" customFormat="1" ht="12">
      <c r="A681" s="14"/>
      <c r="B681" s="253"/>
      <c r="C681" s="254"/>
      <c r="D681" s="244" t="s">
        <v>181</v>
      </c>
      <c r="E681" s="255" t="s">
        <v>1</v>
      </c>
      <c r="F681" s="256" t="s">
        <v>338</v>
      </c>
      <c r="G681" s="254"/>
      <c r="H681" s="257">
        <v>41.71</v>
      </c>
      <c r="I681" s="258"/>
      <c r="J681" s="254"/>
      <c r="K681" s="254"/>
      <c r="L681" s="259"/>
      <c r="M681" s="260"/>
      <c r="N681" s="261"/>
      <c r="O681" s="261"/>
      <c r="P681" s="261"/>
      <c r="Q681" s="261"/>
      <c r="R681" s="261"/>
      <c r="S681" s="261"/>
      <c r="T681" s="262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3" t="s">
        <v>181</v>
      </c>
      <c r="AU681" s="263" t="s">
        <v>86</v>
      </c>
      <c r="AV681" s="14" t="s">
        <v>86</v>
      </c>
      <c r="AW681" s="14" t="s">
        <v>32</v>
      </c>
      <c r="AX681" s="14" t="s">
        <v>76</v>
      </c>
      <c r="AY681" s="263" t="s">
        <v>172</v>
      </c>
    </row>
    <row r="682" spans="1:51" s="14" customFormat="1" ht="12">
      <c r="A682" s="14"/>
      <c r="B682" s="253"/>
      <c r="C682" s="254"/>
      <c r="D682" s="244" t="s">
        <v>181</v>
      </c>
      <c r="E682" s="255" t="s">
        <v>1</v>
      </c>
      <c r="F682" s="256" t="s">
        <v>339</v>
      </c>
      <c r="G682" s="254"/>
      <c r="H682" s="257">
        <v>24.82</v>
      </c>
      <c r="I682" s="258"/>
      <c r="J682" s="254"/>
      <c r="K682" s="254"/>
      <c r="L682" s="259"/>
      <c r="M682" s="260"/>
      <c r="N682" s="261"/>
      <c r="O682" s="261"/>
      <c r="P682" s="261"/>
      <c r="Q682" s="261"/>
      <c r="R682" s="261"/>
      <c r="S682" s="261"/>
      <c r="T682" s="262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63" t="s">
        <v>181</v>
      </c>
      <c r="AU682" s="263" t="s">
        <v>86</v>
      </c>
      <c r="AV682" s="14" t="s">
        <v>86</v>
      </c>
      <c r="AW682" s="14" t="s">
        <v>32</v>
      </c>
      <c r="AX682" s="14" t="s">
        <v>76</v>
      </c>
      <c r="AY682" s="263" t="s">
        <v>172</v>
      </c>
    </row>
    <row r="683" spans="1:51" s="14" customFormat="1" ht="12">
      <c r="A683" s="14"/>
      <c r="B683" s="253"/>
      <c r="C683" s="254"/>
      <c r="D683" s="244" t="s">
        <v>181</v>
      </c>
      <c r="E683" s="255" t="s">
        <v>1</v>
      </c>
      <c r="F683" s="256" t="s">
        <v>340</v>
      </c>
      <c r="G683" s="254"/>
      <c r="H683" s="257">
        <v>2.55</v>
      </c>
      <c r="I683" s="258"/>
      <c r="J683" s="254"/>
      <c r="K683" s="254"/>
      <c r="L683" s="259"/>
      <c r="M683" s="260"/>
      <c r="N683" s="261"/>
      <c r="O683" s="261"/>
      <c r="P683" s="261"/>
      <c r="Q683" s="261"/>
      <c r="R683" s="261"/>
      <c r="S683" s="261"/>
      <c r="T683" s="262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3" t="s">
        <v>181</v>
      </c>
      <c r="AU683" s="263" t="s">
        <v>86</v>
      </c>
      <c r="AV683" s="14" t="s">
        <v>86</v>
      </c>
      <c r="AW683" s="14" t="s">
        <v>32</v>
      </c>
      <c r="AX683" s="14" t="s">
        <v>76</v>
      </c>
      <c r="AY683" s="263" t="s">
        <v>172</v>
      </c>
    </row>
    <row r="684" spans="1:51" s="14" customFormat="1" ht="12">
      <c r="A684" s="14"/>
      <c r="B684" s="253"/>
      <c r="C684" s="254"/>
      <c r="D684" s="244" t="s">
        <v>181</v>
      </c>
      <c r="E684" s="255" t="s">
        <v>1</v>
      </c>
      <c r="F684" s="256" t="s">
        <v>341</v>
      </c>
      <c r="G684" s="254"/>
      <c r="H684" s="257">
        <v>2.55</v>
      </c>
      <c r="I684" s="258"/>
      <c r="J684" s="254"/>
      <c r="K684" s="254"/>
      <c r="L684" s="259"/>
      <c r="M684" s="260"/>
      <c r="N684" s="261"/>
      <c r="O684" s="261"/>
      <c r="P684" s="261"/>
      <c r="Q684" s="261"/>
      <c r="R684" s="261"/>
      <c r="S684" s="261"/>
      <c r="T684" s="262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63" t="s">
        <v>181</v>
      </c>
      <c r="AU684" s="263" t="s">
        <v>86</v>
      </c>
      <c r="AV684" s="14" t="s">
        <v>86</v>
      </c>
      <c r="AW684" s="14" t="s">
        <v>32</v>
      </c>
      <c r="AX684" s="14" t="s">
        <v>76</v>
      </c>
      <c r="AY684" s="263" t="s">
        <v>172</v>
      </c>
    </row>
    <row r="685" spans="1:51" s="14" customFormat="1" ht="12">
      <c r="A685" s="14"/>
      <c r="B685" s="253"/>
      <c r="C685" s="254"/>
      <c r="D685" s="244" t="s">
        <v>181</v>
      </c>
      <c r="E685" s="255" t="s">
        <v>1</v>
      </c>
      <c r="F685" s="256" t="s">
        <v>342</v>
      </c>
      <c r="G685" s="254"/>
      <c r="H685" s="257">
        <v>6.94</v>
      </c>
      <c r="I685" s="258"/>
      <c r="J685" s="254"/>
      <c r="K685" s="254"/>
      <c r="L685" s="259"/>
      <c r="M685" s="260"/>
      <c r="N685" s="261"/>
      <c r="O685" s="261"/>
      <c r="P685" s="261"/>
      <c r="Q685" s="261"/>
      <c r="R685" s="261"/>
      <c r="S685" s="261"/>
      <c r="T685" s="262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3" t="s">
        <v>181</v>
      </c>
      <c r="AU685" s="263" t="s">
        <v>86</v>
      </c>
      <c r="AV685" s="14" t="s">
        <v>86</v>
      </c>
      <c r="AW685" s="14" t="s">
        <v>32</v>
      </c>
      <c r="AX685" s="14" t="s">
        <v>76</v>
      </c>
      <c r="AY685" s="263" t="s">
        <v>172</v>
      </c>
    </row>
    <row r="686" spans="1:51" s="14" customFormat="1" ht="12">
      <c r="A686" s="14"/>
      <c r="B686" s="253"/>
      <c r="C686" s="254"/>
      <c r="D686" s="244" t="s">
        <v>181</v>
      </c>
      <c r="E686" s="255" t="s">
        <v>1</v>
      </c>
      <c r="F686" s="256" t="s">
        <v>343</v>
      </c>
      <c r="G686" s="254"/>
      <c r="H686" s="257">
        <v>40.86</v>
      </c>
      <c r="I686" s="258"/>
      <c r="J686" s="254"/>
      <c r="K686" s="254"/>
      <c r="L686" s="259"/>
      <c r="M686" s="260"/>
      <c r="N686" s="261"/>
      <c r="O686" s="261"/>
      <c r="P686" s="261"/>
      <c r="Q686" s="261"/>
      <c r="R686" s="261"/>
      <c r="S686" s="261"/>
      <c r="T686" s="262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3" t="s">
        <v>181</v>
      </c>
      <c r="AU686" s="263" t="s">
        <v>86</v>
      </c>
      <c r="AV686" s="14" t="s">
        <v>86</v>
      </c>
      <c r="AW686" s="14" t="s">
        <v>32</v>
      </c>
      <c r="AX686" s="14" t="s">
        <v>76</v>
      </c>
      <c r="AY686" s="263" t="s">
        <v>172</v>
      </c>
    </row>
    <row r="687" spans="1:51" s="16" customFormat="1" ht="12">
      <c r="A687" s="16"/>
      <c r="B687" s="275"/>
      <c r="C687" s="276"/>
      <c r="D687" s="244" t="s">
        <v>181</v>
      </c>
      <c r="E687" s="277" t="s">
        <v>1</v>
      </c>
      <c r="F687" s="278" t="s">
        <v>188</v>
      </c>
      <c r="G687" s="276"/>
      <c r="H687" s="279">
        <v>169.81</v>
      </c>
      <c r="I687" s="280"/>
      <c r="J687" s="276"/>
      <c r="K687" s="276"/>
      <c r="L687" s="281"/>
      <c r="M687" s="282"/>
      <c r="N687" s="283"/>
      <c r="O687" s="283"/>
      <c r="P687" s="283"/>
      <c r="Q687" s="283"/>
      <c r="R687" s="283"/>
      <c r="S687" s="283"/>
      <c r="T687" s="284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T687" s="285" t="s">
        <v>181</v>
      </c>
      <c r="AU687" s="285" t="s">
        <v>86</v>
      </c>
      <c r="AV687" s="16" t="s">
        <v>179</v>
      </c>
      <c r="AW687" s="16" t="s">
        <v>32</v>
      </c>
      <c r="AX687" s="16" t="s">
        <v>83</v>
      </c>
      <c r="AY687" s="285" t="s">
        <v>172</v>
      </c>
    </row>
    <row r="688" spans="1:65" s="2" customFormat="1" ht="16.5" customHeight="1">
      <c r="A688" s="39"/>
      <c r="B688" s="40"/>
      <c r="C688" s="229" t="s">
        <v>898</v>
      </c>
      <c r="D688" s="229" t="s">
        <v>174</v>
      </c>
      <c r="E688" s="230" t="s">
        <v>899</v>
      </c>
      <c r="F688" s="231" t="s">
        <v>900</v>
      </c>
      <c r="G688" s="232" t="s">
        <v>240</v>
      </c>
      <c r="H688" s="233">
        <v>169.81</v>
      </c>
      <c r="I688" s="234"/>
      <c r="J688" s="235">
        <f>ROUND(I688*H688,2)</f>
        <v>0</v>
      </c>
      <c r="K688" s="231" t="s">
        <v>178</v>
      </c>
      <c r="L688" s="45"/>
      <c r="M688" s="236" t="s">
        <v>1</v>
      </c>
      <c r="N688" s="237" t="s">
        <v>41</v>
      </c>
      <c r="O688" s="92"/>
      <c r="P688" s="238">
        <f>O688*H688</f>
        <v>0</v>
      </c>
      <c r="Q688" s="238">
        <v>0.0032</v>
      </c>
      <c r="R688" s="238">
        <f>Q688*H688</f>
        <v>0.543392</v>
      </c>
      <c r="S688" s="238">
        <v>0</v>
      </c>
      <c r="T688" s="239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40" t="s">
        <v>284</v>
      </c>
      <c r="AT688" s="240" t="s">
        <v>174</v>
      </c>
      <c r="AU688" s="240" t="s">
        <v>86</v>
      </c>
      <c r="AY688" s="18" t="s">
        <v>172</v>
      </c>
      <c r="BE688" s="241">
        <f>IF(N688="základní",J688,0)</f>
        <v>0</v>
      </c>
      <c r="BF688" s="241">
        <f>IF(N688="snížená",J688,0)</f>
        <v>0</v>
      </c>
      <c r="BG688" s="241">
        <f>IF(N688="zákl. přenesená",J688,0)</f>
        <v>0</v>
      </c>
      <c r="BH688" s="241">
        <f>IF(N688="sníž. přenesená",J688,0)</f>
        <v>0</v>
      </c>
      <c r="BI688" s="241">
        <f>IF(N688="nulová",J688,0)</f>
        <v>0</v>
      </c>
      <c r="BJ688" s="18" t="s">
        <v>83</v>
      </c>
      <c r="BK688" s="241">
        <f>ROUND(I688*H688,2)</f>
        <v>0</v>
      </c>
      <c r="BL688" s="18" t="s">
        <v>284</v>
      </c>
      <c r="BM688" s="240" t="s">
        <v>901</v>
      </c>
    </row>
    <row r="689" spans="1:51" s="13" customFormat="1" ht="12">
      <c r="A689" s="13"/>
      <c r="B689" s="242"/>
      <c r="C689" s="243"/>
      <c r="D689" s="244" t="s">
        <v>181</v>
      </c>
      <c r="E689" s="245" t="s">
        <v>1</v>
      </c>
      <c r="F689" s="246" t="s">
        <v>893</v>
      </c>
      <c r="G689" s="243"/>
      <c r="H689" s="245" t="s">
        <v>1</v>
      </c>
      <c r="I689" s="247"/>
      <c r="J689" s="243"/>
      <c r="K689" s="243"/>
      <c r="L689" s="248"/>
      <c r="M689" s="249"/>
      <c r="N689" s="250"/>
      <c r="O689" s="250"/>
      <c r="P689" s="250"/>
      <c r="Q689" s="250"/>
      <c r="R689" s="250"/>
      <c r="S689" s="250"/>
      <c r="T689" s="251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52" t="s">
        <v>181</v>
      </c>
      <c r="AU689" s="252" t="s">
        <v>86</v>
      </c>
      <c r="AV689" s="13" t="s">
        <v>83</v>
      </c>
      <c r="AW689" s="13" t="s">
        <v>32</v>
      </c>
      <c r="AX689" s="13" t="s">
        <v>76</v>
      </c>
      <c r="AY689" s="252" t="s">
        <v>172</v>
      </c>
    </row>
    <row r="690" spans="1:51" s="14" customFormat="1" ht="12">
      <c r="A690" s="14"/>
      <c r="B690" s="253"/>
      <c r="C690" s="254"/>
      <c r="D690" s="244" t="s">
        <v>181</v>
      </c>
      <c r="E690" s="255" t="s">
        <v>1</v>
      </c>
      <c r="F690" s="256" t="s">
        <v>395</v>
      </c>
      <c r="G690" s="254"/>
      <c r="H690" s="257">
        <v>6</v>
      </c>
      <c r="I690" s="258"/>
      <c r="J690" s="254"/>
      <c r="K690" s="254"/>
      <c r="L690" s="259"/>
      <c r="M690" s="260"/>
      <c r="N690" s="261"/>
      <c r="O690" s="261"/>
      <c r="P690" s="261"/>
      <c r="Q690" s="261"/>
      <c r="R690" s="261"/>
      <c r="S690" s="261"/>
      <c r="T690" s="262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63" t="s">
        <v>181</v>
      </c>
      <c r="AU690" s="263" t="s">
        <v>86</v>
      </c>
      <c r="AV690" s="14" t="s">
        <v>86</v>
      </c>
      <c r="AW690" s="14" t="s">
        <v>32</v>
      </c>
      <c r="AX690" s="14" t="s">
        <v>76</v>
      </c>
      <c r="AY690" s="263" t="s">
        <v>172</v>
      </c>
    </row>
    <row r="691" spans="1:51" s="14" customFormat="1" ht="12">
      <c r="A691" s="14"/>
      <c r="B691" s="253"/>
      <c r="C691" s="254"/>
      <c r="D691" s="244" t="s">
        <v>181</v>
      </c>
      <c r="E691" s="255" t="s">
        <v>1</v>
      </c>
      <c r="F691" s="256" t="s">
        <v>396</v>
      </c>
      <c r="G691" s="254"/>
      <c r="H691" s="257">
        <v>7.52</v>
      </c>
      <c r="I691" s="258"/>
      <c r="J691" s="254"/>
      <c r="K691" s="254"/>
      <c r="L691" s="259"/>
      <c r="M691" s="260"/>
      <c r="N691" s="261"/>
      <c r="O691" s="261"/>
      <c r="P691" s="261"/>
      <c r="Q691" s="261"/>
      <c r="R691" s="261"/>
      <c r="S691" s="261"/>
      <c r="T691" s="262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63" t="s">
        <v>181</v>
      </c>
      <c r="AU691" s="263" t="s">
        <v>86</v>
      </c>
      <c r="AV691" s="14" t="s">
        <v>86</v>
      </c>
      <c r="AW691" s="14" t="s">
        <v>32</v>
      </c>
      <c r="AX691" s="14" t="s">
        <v>76</v>
      </c>
      <c r="AY691" s="263" t="s">
        <v>172</v>
      </c>
    </row>
    <row r="692" spans="1:51" s="14" customFormat="1" ht="12">
      <c r="A692" s="14"/>
      <c r="B692" s="253"/>
      <c r="C692" s="254"/>
      <c r="D692" s="244" t="s">
        <v>181</v>
      </c>
      <c r="E692" s="255" t="s">
        <v>1</v>
      </c>
      <c r="F692" s="256" t="s">
        <v>334</v>
      </c>
      <c r="G692" s="254"/>
      <c r="H692" s="257">
        <v>24.82</v>
      </c>
      <c r="I692" s="258"/>
      <c r="J692" s="254"/>
      <c r="K692" s="254"/>
      <c r="L692" s="259"/>
      <c r="M692" s="260"/>
      <c r="N692" s="261"/>
      <c r="O692" s="261"/>
      <c r="P692" s="261"/>
      <c r="Q692" s="261"/>
      <c r="R692" s="261"/>
      <c r="S692" s="261"/>
      <c r="T692" s="262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63" t="s">
        <v>181</v>
      </c>
      <c r="AU692" s="263" t="s">
        <v>86</v>
      </c>
      <c r="AV692" s="14" t="s">
        <v>86</v>
      </c>
      <c r="AW692" s="14" t="s">
        <v>32</v>
      </c>
      <c r="AX692" s="14" t="s">
        <v>76</v>
      </c>
      <c r="AY692" s="263" t="s">
        <v>172</v>
      </c>
    </row>
    <row r="693" spans="1:51" s="14" customFormat="1" ht="12">
      <c r="A693" s="14"/>
      <c r="B693" s="253"/>
      <c r="C693" s="254"/>
      <c r="D693" s="244" t="s">
        <v>181</v>
      </c>
      <c r="E693" s="255" t="s">
        <v>1</v>
      </c>
      <c r="F693" s="256" t="s">
        <v>335</v>
      </c>
      <c r="G693" s="254"/>
      <c r="H693" s="257">
        <v>2.55</v>
      </c>
      <c r="I693" s="258"/>
      <c r="J693" s="254"/>
      <c r="K693" s="254"/>
      <c r="L693" s="259"/>
      <c r="M693" s="260"/>
      <c r="N693" s="261"/>
      <c r="O693" s="261"/>
      <c r="P693" s="261"/>
      <c r="Q693" s="261"/>
      <c r="R693" s="261"/>
      <c r="S693" s="261"/>
      <c r="T693" s="262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63" t="s">
        <v>181</v>
      </c>
      <c r="AU693" s="263" t="s">
        <v>86</v>
      </c>
      <c r="AV693" s="14" t="s">
        <v>86</v>
      </c>
      <c r="AW693" s="14" t="s">
        <v>32</v>
      </c>
      <c r="AX693" s="14" t="s">
        <v>76</v>
      </c>
      <c r="AY693" s="263" t="s">
        <v>172</v>
      </c>
    </row>
    <row r="694" spans="1:51" s="14" customFormat="1" ht="12">
      <c r="A694" s="14"/>
      <c r="B694" s="253"/>
      <c r="C694" s="254"/>
      <c r="D694" s="244" t="s">
        <v>181</v>
      </c>
      <c r="E694" s="255" t="s">
        <v>1</v>
      </c>
      <c r="F694" s="256" t="s">
        <v>336</v>
      </c>
      <c r="G694" s="254"/>
      <c r="H694" s="257">
        <v>2.55</v>
      </c>
      <c r="I694" s="258"/>
      <c r="J694" s="254"/>
      <c r="K694" s="254"/>
      <c r="L694" s="259"/>
      <c r="M694" s="260"/>
      <c r="N694" s="261"/>
      <c r="O694" s="261"/>
      <c r="P694" s="261"/>
      <c r="Q694" s="261"/>
      <c r="R694" s="261"/>
      <c r="S694" s="261"/>
      <c r="T694" s="262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63" t="s">
        <v>181</v>
      </c>
      <c r="AU694" s="263" t="s">
        <v>86</v>
      </c>
      <c r="AV694" s="14" t="s">
        <v>86</v>
      </c>
      <c r="AW694" s="14" t="s">
        <v>32</v>
      </c>
      <c r="AX694" s="14" t="s">
        <v>76</v>
      </c>
      <c r="AY694" s="263" t="s">
        <v>172</v>
      </c>
    </row>
    <row r="695" spans="1:51" s="14" customFormat="1" ht="12">
      <c r="A695" s="14"/>
      <c r="B695" s="253"/>
      <c r="C695" s="254"/>
      <c r="D695" s="244" t="s">
        <v>181</v>
      </c>
      <c r="E695" s="255" t="s">
        <v>1</v>
      </c>
      <c r="F695" s="256" t="s">
        <v>337</v>
      </c>
      <c r="G695" s="254"/>
      <c r="H695" s="257">
        <v>6.94</v>
      </c>
      <c r="I695" s="258"/>
      <c r="J695" s="254"/>
      <c r="K695" s="254"/>
      <c r="L695" s="259"/>
      <c r="M695" s="260"/>
      <c r="N695" s="261"/>
      <c r="O695" s="261"/>
      <c r="P695" s="261"/>
      <c r="Q695" s="261"/>
      <c r="R695" s="261"/>
      <c r="S695" s="261"/>
      <c r="T695" s="262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63" t="s">
        <v>181</v>
      </c>
      <c r="AU695" s="263" t="s">
        <v>86</v>
      </c>
      <c r="AV695" s="14" t="s">
        <v>86</v>
      </c>
      <c r="AW695" s="14" t="s">
        <v>32</v>
      </c>
      <c r="AX695" s="14" t="s">
        <v>76</v>
      </c>
      <c r="AY695" s="263" t="s">
        <v>172</v>
      </c>
    </row>
    <row r="696" spans="1:51" s="14" customFormat="1" ht="12">
      <c r="A696" s="14"/>
      <c r="B696" s="253"/>
      <c r="C696" s="254"/>
      <c r="D696" s="244" t="s">
        <v>181</v>
      </c>
      <c r="E696" s="255" t="s">
        <v>1</v>
      </c>
      <c r="F696" s="256" t="s">
        <v>338</v>
      </c>
      <c r="G696" s="254"/>
      <c r="H696" s="257">
        <v>41.71</v>
      </c>
      <c r="I696" s="258"/>
      <c r="J696" s="254"/>
      <c r="K696" s="254"/>
      <c r="L696" s="259"/>
      <c r="M696" s="260"/>
      <c r="N696" s="261"/>
      <c r="O696" s="261"/>
      <c r="P696" s="261"/>
      <c r="Q696" s="261"/>
      <c r="R696" s="261"/>
      <c r="S696" s="261"/>
      <c r="T696" s="262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63" t="s">
        <v>181</v>
      </c>
      <c r="AU696" s="263" t="s">
        <v>86</v>
      </c>
      <c r="AV696" s="14" t="s">
        <v>86</v>
      </c>
      <c r="AW696" s="14" t="s">
        <v>32</v>
      </c>
      <c r="AX696" s="14" t="s">
        <v>76</v>
      </c>
      <c r="AY696" s="263" t="s">
        <v>172</v>
      </c>
    </row>
    <row r="697" spans="1:51" s="14" customFormat="1" ht="12">
      <c r="A697" s="14"/>
      <c r="B697" s="253"/>
      <c r="C697" s="254"/>
      <c r="D697" s="244" t="s">
        <v>181</v>
      </c>
      <c r="E697" s="255" t="s">
        <v>1</v>
      </c>
      <c r="F697" s="256" t="s">
        <v>339</v>
      </c>
      <c r="G697" s="254"/>
      <c r="H697" s="257">
        <v>24.82</v>
      </c>
      <c r="I697" s="258"/>
      <c r="J697" s="254"/>
      <c r="K697" s="254"/>
      <c r="L697" s="259"/>
      <c r="M697" s="260"/>
      <c r="N697" s="261"/>
      <c r="O697" s="261"/>
      <c r="P697" s="261"/>
      <c r="Q697" s="261"/>
      <c r="R697" s="261"/>
      <c r="S697" s="261"/>
      <c r="T697" s="262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3" t="s">
        <v>181</v>
      </c>
      <c r="AU697" s="263" t="s">
        <v>86</v>
      </c>
      <c r="AV697" s="14" t="s">
        <v>86</v>
      </c>
      <c r="AW697" s="14" t="s">
        <v>32</v>
      </c>
      <c r="AX697" s="14" t="s">
        <v>76</v>
      </c>
      <c r="AY697" s="263" t="s">
        <v>172</v>
      </c>
    </row>
    <row r="698" spans="1:51" s="14" customFormat="1" ht="12">
      <c r="A698" s="14"/>
      <c r="B698" s="253"/>
      <c r="C698" s="254"/>
      <c r="D698" s="244" t="s">
        <v>181</v>
      </c>
      <c r="E698" s="255" t="s">
        <v>1</v>
      </c>
      <c r="F698" s="256" t="s">
        <v>340</v>
      </c>
      <c r="G698" s="254"/>
      <c r="H698" s="257">
        <v>2.55</v>
      </c>
      <c r="I698" s="258"/>
      <c r="J698" s="254"/>
      <c r="K698" s="254"/>
      <c r="L698" s="259"/>
      <c r="M698" s="260"/>
      <c r="N698" s="261"/>
      <c r="O698" s="261"/>
      <c r="P698" s="261"/>
      <c r="Q698" s="261"/>
      <c r="R698" s="261"/>
      <c r="S698" s="261"/>
      <c r="T698" s="262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3" t="s">
        <v>181</v>
      </c>
      <c r="AU698" s="263" t="s">
        <v>86</v>
      </c>
      <c r="AV698" s="14" t="s">
        <v>86</v>
      </c>
      <c r="AW698" s="14" t="s">
        <v>32</v>
      </c>
      <c r="AX698" s="14" t="s">
        <v>76</v>
      </c>
      <c r="AY698" s="263" t="s">
        <v>172</v>
      </c>
    </row>
    <row r="699" spans="1:51" s="14" customFormat="1" ht="12">
      <c r="A699" s="14"/>
      <c r="B699" s="253"/>
      <c r="C699" s="254"/>
      <c r="D699" s="244" t="s">
        <v>181</v>
      </c>
      <c r="E699" s="255" t="s">
        <v>1</v>
      </c>
      <c r="F699" s="256" t="s">
        <v>341</v>
      </c>
      <c r="G699" s="254"/>
      <c r="H699" s="257">
        <v>2.55</v>
      </c>
      <c r="I699" s="258"/>
      <c r="J699" s="254"/>
      <c r="K699" s="254"/>
      <c r="L699" s="259"/>
      <c r="M699" s="260"/>
      <c r="N699" s="261"/>
      <c r="O699" s="261"/>
      <c r="P699" s="261"/>
      <c r="Q699" s="261"/>
      <c r="R699" s="261"/>
      <c r="S699" s="261"/>
      <c r="T699" s="262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3" t="s">
        <v>181</v>
      </c>
      <c r="AU699" s="263" t="s">
        <v>86</v>
      </c>
      <c r="AV699" s="14" t="s">
        <v>86</v>
      </c>
      <c r="AW699" s="14" t="s">
        <v>32</v>
      </c>
      <c r="AX699" s="14" t="s">
        <v>76</v>
      </c>
      <c r="AY699" s="263" t="s">
        <v>172</v>
      </c>
    </row>
    <row r="700" spans="1:51" s="14" customFormat="1" ht="12">
      <c r="A700" s="14"/>
      <c r="B700" s="253"/>
      <c r="C700" s="254"/>
      <c r="D700" s="244" t="s">
        <v>181</v>
      </c>
      <c r="E700" s="255" t="s">
        <v>1</v>
      </c>
      <c r="F700" s="256" t="s">
        <v>342</v>
      </c>
      <c r="G700" s="254"/>
      <c r="H700" s="257">
        <v>6.94</v>
      </c>
      <c r="I700" s="258"/>
      <c r="J700" s="254"/>
      <c r="K700" s="254"/>
      <c r="L700" s="259"/>
      <c r="M700" s="260"/>
      <c r="N700" s="261"/>
      <c r="O700" s="261"/>
      <c r="P700" s="261"/>
      <c r="Q700" s="261"/>
      <c r="R700" s="261"/>
      <c r="S700" s="261"/>
      <c r="T700" s="262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63" t="s">
        <v>181</v>
      </c>
      <c r="AU700" s="263" t="s">
        <v>86</v>
      </c>
      <c r="AV700" s="14" t="s">
        <v>86</v>
      </c>
      <c r="AW700" s="14" t="s">
        <v>32</v>
      </c>
      <c r="AX700" s="14" t="s">
        <v>76</v>
      </c>
      <c r="AY700" s="263" t="s">
        <v>172</v>
      </c>
    </row>
    <row r="701" spans="1:51" s="14" customFormat="1" ht="12">
      <c r="A701" s="14"/>
      <c r="B701" s="253"/>
      <c r="C701" s="254"/>
      <c r="D701" s="244" t="s">
        <v>181</v>
      </c>
      <c r="E701" s="255" t="s">
        <v>1</v>
      </c>
      <c r="F701" s="256" t="s">
        <v>343</v>
      </c>
      <c r="G701" s="254"/>
      <c r="H701" s="257">
        <v>40.86</v>
      </c>
      <c r="I701" s="258"/>
      <c r="J701" s="254"/>
      <c r="K701" s="254"/>
      <c r="L701" s="259"/>
      <c r="M701" s="260"/>
      <c r="N701" s="261"/>
      <c r="O701" s="261"/>
      <c r="P701" s="261"/>
      <c r="Q701" s="261"/>
      <c r="R701" s="261"/>
      <c r="S701" s="261"/>
      <c r="T701" s="262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3" t="s">
        <v>181</v>
      </c>
      <c r="AU701" s="263" t="s">
        <v>86</v>
      </c>
      <c r="AV701" s="14" t="s">
        <v>86</v>
      </c>
      <c r="AW701" s="14" t="s">
        <v>32</v>
      </c>
      <c r="AX701" s="14" t="s">
        <v>76</v>
      </c>
      <c r="AY701" s="263" t="s">
        <v>172</v>
      </c>
    </row>
    <row r="702" spans="1:51" s="16" customFormat="1" ht="12">
      <c r="A702" s="16"/>
      <c r="B702" s="275"/>
      <c r="C702" s="276"/>
      <c r="D702" s="244" t="s">
        <v>181</v>
      </c>
      <c r="E702" s="277" t="s">
        <v>1</v>
      </c>
      <c r="F702" s="278" t="s">
        <v>188</v>
      </c>
      <c r="G702" s="276"/>
      <c r="H702" s="279">
        <v>169.81</v>
      </c>
      <c r="I702" s="280"/>
      <c r="J702" s="276"/>
      <c r="K702" s="276"/>
      <c r="L702" s="281"/>
      <c r="M702" s="282"/>
      <c r="N702" s="283"/>
      <c r="O702" s="283"/>
      <c r="P702" s="283"/>
      <c r="Q702" s="283"/>
      <c r="R702" s="283"/>
      <c r="S702" s="283"/>
      <c r="T702" s="284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T702" s="285" t="s">
        <v>181</v>
      </c>
      <c r="AU702" s="285" t="s">
        <v>86</v>
      </c>
      <c r="AV702" s="16" t="s">
        <v>179</v>
      </c>
      <c r="AW702" s="16" t="s">
        <v>32</v>
      </c>
      <c r="AX702" s="16" t="s">
        <v>83</v>
      </c>
      <c r="AY702" s="285" t="s">
        <v>172</v>
      </c>
    </row>
    <row r="703" spans="1:65" s="2" customFormat="1" ht="16.5" customHeight="1">
      <c r="A703" s="39"/>
      <c r="B703" s="40"/>
      <c r="C703" s="229" t="s">
        <v>902</v>
      </c>
      <c r="D703" s="229" t="s">
        <v>174</v>
      </c>
      <c r="E703" s="230" t="s">
        <v>903</v>
      </c>
      <c r="F703" s="231" t="s">
        <v>904</v>
      </c>
      <c r="G703" s="232" t="s">
        <v>240</v>
      </c>
      <c r="H703" s="233">
        <v>169.81</v>
      </c>
      <c r="I703" s="234"/>
      <c r="J703" s="235">
        <f>ROUND(I703*H703,2)</f>
        <v>0</v>
      </c>
      <c r="K703" s="231" t="s">
        <v>178</v>
      </c>
      <c r="L703" s="45"/>
      <c r="M703" s="236" t="s">
        <v>1</v>
      </c>
      <c r="N703" s="237" t="s">
        <v>41</v>
      </c>
      <c r="O703" s="92"/>
      <c r="P703" s="238">
        <f>O703*H703</f>
        <v>0</v>
      </c>
      <c r="Q703" s="238">
        <v>0.0035</v>
      </c>
      <c r="R703" s="238">
        <f>Q703*H703</f>
        <v>0.5943350000000001</v>
      </c>
      <c r="S703" s="238">
        <v>0</v>
      </c>
      <c r="T703" s="239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40" t="s">
        <v>284</v>
      </c>
      <c r="AT703" s="240" t="s">
        <v>174</v>
      </c>
      <c r="AU703" s="240" t="s">
        <v>86</v>
      </c>
      <c r="AY703" s="18" t="s">
        <v>172</v>
      </c>
      <c r="BE703" s="241">
        <f>IF(N703="základní",J703,0)</f>
        <v>0</v>
      </c>
      <c r="BF703" s="241">
        <f>IF(N703="snížená",J703,0)</f>
        <v>0</v>
      </c>
      <c r="BG703" s="241">
        <f>IF(N703="zákl. přenesená",J703,0)</f>
        <v>0</v>
      </c>
      <c r="BH703" s="241">
        <f>IF(N703="sníž. přenesená",J703,0)</f>
        <v>0</v>
      </c>
      <c r="BI703" s="241">
        <f>IF(N703="nulová",J703,0)</f>
        <v>0</v>
      </c>
      <c r="BJ703" s="18" t="s">
        <v>83</v>
      </c>
      <c r="BK703" s="241">
        <f>ROUND(I703*H703,2)</f>
        <v>0</v>
      </c>
      <c r="BL703" s="18" t="s">
        <v>284</v>
      </c>
      <c r="BM703" s="240" t="s">
        <v>905</v>
      </c>
    </row>
    <row r="704" spans="1:51" s="13" customFormat="1" ht="12">
      <c r="A704" s="13"/>
      <c r="B704" s="242"/>
      <c r="C704" s="243"/>
      <c r="D704" s="244" t="s">
        <v>181</v>
      </c>
      <c r="E704" s="245" t="s">
        <v>1</v>
      </c>
      <c r="F704" s="246" t="s">
        <v>893</v>
      </c>
      <c r="G704" s="243"/>
      <c r="H704" s="245" t="s">
        <v>1</v>
      </c>
      <c r="I704" s="247"/>
      <c r="J704" s="243"/>
      <c r="K704" s="243"/>
      <c r="L704" s="248"/>
      <c r="M704" s="249"/>
      <c r="N704" s="250"/>
      <c r="O704" s="250"/>
      <c r="P704" s="250"/>
      <c r="Q704" s="250"/>
      <c r="R704" s="250"/>
      <c r="S704" s="250"/>
      <c r="T704" s="251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52" t="s">
        <v>181</v>
      </c>
      <c r="AU704" s="252" t="s">
        <v>86</v>
      </c>
      <c r="AV704" s="13" t="s">
        <v>83</v>
      </c>
      <c r="AW704" s="13" t="s">
        <v>32</v>
      </c>
      <c r="AX704" s="13" t="s">
        <v>76</v>
      </c>
      <c r="AY704" s="252" t="s">
        <v>172</v>
      </c>
    </row>
    <row r="705" spans="1:51" s="14" customFormat="1" ht="12">
      <c r="A705" s="14"/>
      <c r="B705" s="253"/>
      <c r="C705" s="254"/>
      <c r="D705" s="244" t="s">
        <v>181</v>
      </c>
      <c r="E705" s="255" t="s">
        <v>1</v>
      </c>
      <c r="F705" s="256" t="s">
        <v>395</v>
      </c>
      <c r="G705" s="254"/>
      <c r="H705" s="257">
        <v>6</v>
      </c>
      <c r="I705" s="258"/>
      <c r="J705" s="254"/>
      <c r="K705" s="254"/>
      <c r="L705" s="259"/>
      <c r="M705" s="260"/>
      <c r="N705" s="261"/>
      <c r="O705" s="261"/>
      <c r="P705" s="261"/>
      <c r="Q705" s="261"/>
      <c r="R705" s="261"/>
      <c r="S705" s="261"/>
      <c r="T705" s="262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63" t="s">
        <v>181</v>
      </c>
      <c r="AU705" s="263" t="s">
        <v>86</v>
      </c>
      <c r="AV705" s="14" t="s">
        <v>86</v>
      </c>
      <c r="AW705" s="14" t="s">
        <v>32</v>
      </c>
      <c r="AX705" s="14" t="s">
        <v>76</v>
      </c>
      <c r="AY705" s="263" t="s">
        <v>172</v>
      </c>
    </row>
    <row r="706" spans="1:51" s="14" customFormat="1" ht="12">
      <c r="A706" s="14"/>
      <c r="B706" s="253"/>
      <c r="C706" s="254"/>
      <c r="D706" s="244" t="s">
        <v>181</v>
      </c>
      <c r="E706" s="255" t="s">
        <v>1</v>
      </c>
      <c r="F706" s="256" t="s">
        <v>396</v>
      </c>
      <c r="G706" s="254"/>
      <c r="H706" s="257">
        <v>7.52</v>
      </c>
      <c r="I706" s="258"/>
      <c r="J706" s="254"/>
      <c r="K706" s="254"/>
      <c r="L706" s="259"/>
      <c r="M706" s="260"/>
      <c r="N706" s="261"/>
      <c r="O706" s="261"/>
      <c r="P706" s="261"/>
      <c r="Q706" s="261"/>
      <c r="R706" s="261"/>
      <c r="S706" s="261"/>
      <c r="T706" s="262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63" t="s">
        <v>181</v>
      </c>
      <c r="AU706" s="263" t="s">
        <v>86</v>
      </c>
      <c r="AV706" s="14" t="s">
        <v>86</v>
      </c>
      <c r="AW706" s="14" t="s">
        <v>32</v>
      </c>
      <c r="AX706" s="14" t="s">
        <v>76</v>
      </c>
      <c r="AY706" s="263" t="s">
        <v>172</v>
      </c>
    </row>
    <row r="707" spans="1:51" s="14" customFormat="1" ht="12">
      <c r="A707" s="14"/>
      <c r="B707" s="253"/>
      <c r="C707" s="254"/>
      <c r="D707" s="244" t="s">
        <v>181</v>
      </c>
      <c r="E707" s="255" t="s">
        <v>1</v>
      </c>
      <c r="F707" s="256" t="s">
        <v>334</v>
      </c>
      <c r="G707" s="254"/>
      <c r="H707" s="257">
        <v>24.82</v>
      </c>
      <c r="I707" s="258"/>
      <c r="J707" s="254"/>
      <c r="K707" s="254"/>
      <c r="L707" s="259"/>
      <c r="M707" s="260"/>
      <c r="N707" s="261"/>
      <c r="O707" s="261"/>
      <c r="P707" s="261"/>
      <c r="Q707" s="261"/>
      <c r="R707" s="261"/>
      <c r="S707" s="261"/>
      <c r="T707" s="262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63" t="s">
        <v>181</v>
      </c>
      <c r="AU707" s="263" t="s">
        <v>86</v>
      </c>
      <c r="AV707" s="14" t="s">
        <v>86</v>
      </c>
      <c r="AW707" s="14" t="s">
        <v>32</v>
      </c>
      <c r="AX707" s="14" t="s">
        <v>76</v>
      </c>
      <c r="AY707" s="263" t="s">
        <v>172</v>
      </c>
    </row>
    <row r="708" spans="1:51" s="14" customFormat="1" ht="12">
      <c r="A708" s="14"/>
      <c r="B708" s="253"/>
      <c r="C708" s="254"/>
      <c r="D708" s="244" t="s">
        <v>181</v>
      </c>
      <c r="E708" s="255" t="s">
        <v>1</v>
      </c>
      <c r="F708" s="256" t="s">
        <v>335</v>
      </c>
      <c r="G708" s="254"/>
      <c r="H708" s="257">
        <v>2.55</v>
      </c>
      <c r="I708" s="258"/>
      <c r="J708" s="254"/>
      <c r="K708" s="254"/>
      <c r="L708" s="259"/>
      <c r="M708" s="260"/>
      <c r="N708" s="261"/>
      <c r="O708" s="261"/>
      <c r="P708" s="261"/>
      <c r="Q708" s="261"/>
      <c r="R708" s="261"/>
      <c r="S708" s="261"/>
      <c r="T708" s="262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63" t="s">
        <v>181</v>
      </c>
      <c r="AU708" s="263" t="s">
        <v>86</v>
      </c>
      <c r="AV708" s="14" t="s">
        <v>86</v>
      </c>
      <c r="AW708" s="14" t="s">
        <v>32</v>
      </c>
      <c r="AX708" s="14" t="s">
        <v>76</v>
      </c>
      <c r="AY708" s="263" t="s">
        <v>172</v>
      </c>
    </row>
    <row r="709" spans="1:51" s="14" customFormat="1" ht="12">
      <c r="A709" s="14"/>
      <c r="B709" s="253"/>
      <c r="C709" s="254"/>
      <c r="D709" s="244" t="s">
        <v>181</v>
      </c>
      <c r="E709" s="255" t="s">
        <v>1</v>
      </c>
      <c r="F709" s="256" t="s">
        <v>336</v>
      </c>
      <c r="G709" s="254"/>
      <c r="H709" s="257">
        <v>2.55</v>
      </c>
      <c r="I709" s="258"/>
      <c r="J709" s="254"/>
      <c r="K709" s="254"/>
      <c r="L709" s="259"/>
      <c r="M709" s="260"/>
      <c r="N709" s="261"/>
      <c r="O709" s="261"/>
      <c r="P709" s="261"/>
      <c r="Q709" s="261"/>
      <c r="R709" s="261"/>
      <c r="S709" s="261"/>
      <c r="T709" s="262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63" t="s">
        <v>181</v>
      </c>
      <c r="AU709" s="263" t="s">
        <v>86</v>
      </c>
      <c r="AV709" s="14" t="s">
        <v>86</v>
      </c>
      <c r="AW709" s="14" t="s">
        <v>32</v>
      </c>
      <c r="AX709" s="14" t="s">
        <v>76</v>
      </c>
      <c r="AY709" s="263" t="s">
        <v>172</v>
      </c>
    </row>
    <row r="710" spans="1:51" s="14" customFormat="1" ht="12">
      <c r="A710" s="14"/>
      <c r="B710" s="253"/>
      <c r="C710" s="254"/>
      <c r="D710" s="244" t="s">
        <v>181</v>
      </c>
      <c r="E710" s="255" t="s">
        <v>1</v>
      </c>
      <c r="F710" s="256" t="s">
        <v>337</v>
      </c>
      <c r="G710" s="254"/>
      <c r="H710" s="257">
        <v>6.94</v>
      </c>
      <c r="I710" s="258"/>
      <c r="J710" s="254"/>
      <c r="K710" s="254"/>
      <c r="L710" s="259"/>
      <c r="M710" s="260"/>
      <c r="N710" s="261"/>
      <c r="O710" s="261"/>
      <c r="P710" s="261"/>
      <c r="Q710" s="261"/>
      <c r="R710" s="261"/>
      <c r="S710" s="261"/>
      <c r="T710" s="262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63" t="s">
        <v>181</v>
      </c>
      <c r="AU710" s="263" t="s">
        <v>86</v>
      </c>
      <c r="AV710" s="14" t="s">
        <v>86</v>
      </c>
      <c r="AW710" s="14" t="s">
        <v>32</v>
      </c>
      <c r="AX710" s="14" t="s">
        <v>76</v>
      </c>
      <c r="AY710" s="263" t="s">
        <v>172</v>
      </c>
    </row>
    <row r="711" spans="1:51" s="14" customFormat="1" ht="12">
      <c r="A711" s="14"/>
      <c r="B711" s="253"/>
      <c r="C711" s="254"/>
      <c r="D711" s="244" t="s">
        <v>181</v>
      </c>
      <c r="E711" s="255" t="s">
        <v>1</v>
      </c>
      <c r="F711" s="256" t="s">
        <v>338</v>
      </c>
      <c r="G711" s="254"/>
      <c r="H711" s="257">
        <v>41.71</v>
      </c>
      <c r="I711" s="258"/>
      <c r="J711" s="254"/>
      <c r="K711" s="254"/>
      <c r="L711" s="259"/>
      <c r="M711" s="260"/>
      <c r="N711" s="261"/>
      <c r="O711" s="261"/>
      <c r="P711" s="261"/>
      <c r="Q711" s="261"/>
      <c r="R711" s="261"/>
      <c r="S711" s="261"/>
      <c r="T711" s="262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3" t="s">
        <v>181</v>
      </c>
      <c r="AU711" s="263" t="s">
        <v>86</v>
      </c>
      <c r="AV711" s="14" t="s">
        <v>86</v>
      </c>
      <c r="AW711" s="14" t="s">
        <v>32</v>
      </c>
      <c r="AX711" s="14" t="s">
        <v>76</v>
      </c>
      <c r="AY711" s="263" t="s">
        <v>172</v>
      </c>
    </row>
    <row r="712" spans="1:51" s="14" customFormat="1" ht="12">
      <c r="A712" s="14"/>
      <c r="B712" s="253"/>
      <c r="C712" s="254"/>
      <c r="D712" s="244" t="s">
        <v>181</v>
      </c>
      <c r="E712" s="255" t="s">
        <v>1</v>
      </c>
      <c r="F712" s="256" t="s">
        <v>339</v>
      </c>
      <c r="G712" s="254"/>
      <c r="H712" s="257">
        <v>24.82</v>
      </c>
      <c r="I712" s="258"/>
      <c r="J712" s="254"/>
      <c r="K712" s="254"/>
      <c r="L712" s="259"/>
      <c r="M712" s="260"/>
      <c r="N712" s="261"/>
      <c r="O712" s="261"/>
      <c r="P712" s="261"/>
      <c r="Q712" s="261"/>
      <c r="R712" s="261"/>
      <c r="S712" s="261"/>
      <c r="T712" s="262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63" t="s">
        <v>181</v>
      </c>
      <c r="AU712" s="263" t="s">
        <v>86</v>
      </c>
      <c r="AV712" s="14" t="s">
        <v>86</v>
      </c>
      <c r="AW712" s="14" t="s">
        <v>32</v>
      </c>
      <c r="AX712" s="14" t="s">
        <v>76</v>
      </c>
      <c r="AY712" s="263" t="s">
        <v>172</v>
      </c>
    </row>
    <row r="713" spans="1:51" s="14" customFormat="1" ht="12">
      <c r="A713" s="14"/>
      <c r="B713" s="253"/>
      <c r="C713" s="254"/>
      <c r="D713" s="244" t="s">
        <v>181</v>
      </c>
      <c r="E713" s="255" t="s">
        <v>1</v>
      </c>
      <c r="F713" s="256" t="s">
        <v>340</v>
      </c>
      <c r="G713" s="254"/>
      <c r="H713" s="257">
        <v>2.55</v>
      </c>
      <c r="I713" s="258"/>
      <c r="J713" s="254"/>
      <c r="K713" s="254"/>
      <c r="L713" s="259"/>
      <c r="M713" s="260"/>
      <c r="N713" s="261"/>
      <c r="O713" s="261"/>
      <c r="P713" s="261"/>
      <c r="Q713" s="261"/>
      <c r="R713" s="261"/>
      <c r="S713" s="261"/>
      <c r="T713" s="262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63" t="s">
        <v>181</v>
      </c>
      <c r="AU713" s="263" t="s">
        <v>86</v>
      </c>
      <c r="AV713" s="14" t="s">
        <v>86</v>
      </c>
      <c r="AW713" s="14" t="s">
        <v>32</v>
      </c>
      <c r="AX713" s="14" t="s">
        <v>76</v>
      </c>
      <c r="AY713" s="263" t="s">
        <v>172</v>
      </c>
    </row>
    <row r="714" spans="1:51" s="14" customFormat="1" ht="12">
      <c r="A714" s="14"/>
      <c r="B714" s="253"/>
      <c r="C714" s="254"/>
      <c r="D714" s="244" t="s">
        <v>181</v>
      </c>
      <c r="E714" s="255" t="s">
        <v>1</v>
      </c>
      <c r="F714" s="256" t="s">
        <v>341</v>
      </c>
      <c r="G714" s="254"/>
      <c r="H714" s="257">
        <v>2.55</v>
      </c>
      <c r="I714" s="258"/>
      <c r="J714" s="254"/>
      <c r="K714" s="254"/>
      <c r="L714" s="259"/>
      <c r="M714" s="260"/>
      <c r="N714" s="261"/>
      <c r="O714" s="261"/>
      <c r="P714" s="261"/>
      <c r="Q714" s="261"/>
      <c r="R714" s="261"/>
      <c r="S714" s="261"/>
      <c r="T714" s="262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3" t="s">
        <v>181</v>
      </c>
      <c r="AU714" s="263" t="s">
        <v>86</v>
      </c>
      <c r="AV714" s="14" t="s">
        <v>86</v>
      </c>
      <c r="AW714" s="14" t="s">
        <v>32</v>
      </c>
      <c r="AX714" s="14" t="s">
        <v>76</v>
      </c>
      <c r="AY714" s="263" t="s">
        <v>172</v>
      </c>
    </row>
    <row r="715" spans="1:51" s="14" customFormat="1" ht="12">
      <c r="A715" s="14"/>
      <c r="B715" s="253"/>
      <c r="C715" s="254"/>
      <c r="D715" s="244" t="s">
        <v>181</v>
      </c>
      <c r="E715" s="255" t="s">
        <v>1</v>
      </c>
      <c r="F715" s="256" t="s">
        <v>342</v>
      </c>
      <c r="G715" s="254"/>
      <c r="H715" s="257">
        <v>6.94</v>
      </c>
      <c r="I715" s="258"/>
      <c r="J715" s="254"/>
      <c r="K715" s="254"/>
      <c r="L715" s="259"/>
      <c r="M715" s="260"/>
      <c r="N715" s="261"/>
      <c r="O715" s="261"/>
      <c r="P715" s="261"/>
      <c r="Q715" s="261"/>
      <c r="R715" s="261"/>
      <c r="S715" s="261"/>
      <c r="T715" s="262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63" t="s">
        <v>181</v>
      </c>
      <c r="AU715" s="263" t="s">
        <v>86</v>
      </c>
      <c r="AV715" s="14" t="s">
        <v>86</v>
      </c>
      <c r="AW715" s="14" t="s">
        <v>32</v>
      </c>
      <c r="AX715" s="14" t="s">
        <v>76</v>
      </c>
      <c r="AY715" s="263" t="s">
        <v>172</v>
      </c>
    </row>
    <row r="716" spans="1:51" s="14" customFormat="1" ht="12">
      <c r="A716" s="14"/>
      <c r="B716" s="253"/>
      <c r="C716" s="254"/>
      <c r="D716" s="244" t="s">
        <v>181</v>
      </c>
      <c r="E716" s="255" t="s">
        <v>1</v>
      </c>
      <c r="F716" s="256" t="s">
        <v>343</v>
      </c>
      <c r="G716" s="254"/>
      <c r="H716" s="257">
        <v>40.86</v>
      </c>
      <c r="I716" s="258"/>
      <c r="J716" s="254"/>
      <c r="K716" s="254"/>
      <c r="L716" s="259"/>
      <c r="M716" s="260"/>
      <c r="N716" s="261"/>
      <c r="O716" s="261"/>
      <c r="P716" s="261"/>
      <c r="Q716" s="261"/>
      <c r="R716" s="261"/>
      <c r="S716" s="261"/>
      <c r="T716" s="262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63" t="s">
        <v>181</v>
      </c>
      <c r="AU716" s="263" t="s">
        <v>86</v>
      </c>
      <c r="AV716" s="14" t="s">
        <v>86</v>
      </c>
      <c r="AW716" s="14" t="s">
        <v>32</v>
      </c>
      <c r="AX716" s="14" t="s">
        <v>76</v>
      </c>
      <c r="AY716" s="263" t="s">
        <v>172</v>
      </c>
    </row>
    <row r="717" spans="1:51" s="16" customFormat="1" ht="12">
      <c r="A717" s="16"/>
      <c r="B717" s="275"/>
      <c r="C717" s="276"/>
      <c r="D717" s="244" t="s">
        <v>181</v>
      </c>
      <c r="E717" s="277" t="s">
        <v>1</v>
      </c>
      <c r="F717" s="278" t="s">
        <v>188</v>
      </c>
      <c r="G717" s="276"/>
      <c r="H717" s="279">
        <v>169.81</v>
      </c>
      <c r="I717" s="280"/>
      <c r="J717" s="276"/>
      <c r="K717" s="276"/>
      <c r="L717" s="281"/>
      <c r="M717" s="282"/>
      <c r="N717" s="283"/>
      <c r="O717" s="283"/>
      <c r="P717" s="283"/>
      <c r="Q717" s="283"/>
      <c r="R717" s="283"/>
      <c r="S717" s="283"/>
      <c r="T717" s="284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T717" s="285" t="s">
        <v>181</v>
      </c>
      <c r="AU717" s="285" t="s">
        <v>86</v>
      </c>
      <c r="AV717" s="16" t="s">
        <v>179</v>
      </c>
      <c r="AW717" s="16" t="s">
        <v>32</v>
      </c>
      <c r="AX717" s="16" t="s">
        <v>83</v>
      </c>
      <c r="AY717" s="285" t="s">
        <v>172</v>
      </c>
    </row>
    <row r="718" spans="1:65" s="2" customFormat="1" ht="16.5" customHeight="1">
      <c r="A718" s="39"/>
      <c r="B718" s="40"/>
      <c r="C718" s="229" t="s">
        <v>906</v>
      </c>
      <c r="D718" s="229" t="s">
        <v>174</v>
      </c>
      <c r="E718" s="230" t="s">
        <v>907</v>
      </c>
      <c r="F718" s="231" t="s">
        <v>908</v>
      </c>
      <c r="G718" s="232" t="s">
        <v>373</v>
      </c>
      <c r="H718" s="233">
        <v>2.513</v>
      </c>
      <c r="I718" s="234"/>
      <c r="J718" s="235">
        <f>ROUND(I718*H718,2)</f>
        <v>0</v>
      </c>
      <c r="K718" s="231" t="s">
        <v>178</v>
      </c>
      <c r="L718" s="45"/>
      <c r="M718" s="236" t="s">
        <v>1</v>
      </c>
      <c r="N718" s="237" t="s">
        <v>41</v>
      </c>
      <c r="O718" s="92"/>
      <c r="P718" s="238">
        <f>O718*H718</f>
        <v>0</v>
      </c>
      <c r="Q718" s="238">
        <v>0</v>
      </c>
      <c r="R718" s="238">
        <f>Q718*H718</f>
        <v>0</v>
      </c>
      <c r="S718" s="238">
        <v>0</v>
      </c>
      <c r="T718" s="239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40" t="s">
        <v>284</v>
      </c>
      <c r="AT718" s="240" t="s">
        <v>174</v>
      </c>
      <c r="AU718" s="240" t="s">
        <v>86</v>
      </c>
      <c r="AY718" s="18" t="s">
        <v>172</v>
      </c>
      <c r="BE718" s="241">
        <f>IF(N718="základní",J718,0)</f>
        <v>0</v>
      </c>
      <c r="BF718" s="241">
        <f>IF(N718="snížená",J718,0)</f>
        <v>0</v>
      </c>
      <c r="BG718" s="241">
        <f>IF(N718="zákl. přenesená",J718,0)</f>
        <v>0</v>
      </c>
      <c r="BH718" s="241">
        <f>IF(N718="sníž. přenesená",J718,0)</f>
        <v>0</v>
      </c>
      <c r="BI718" s="241">
        <f>IF(N718="nulová",J718,0)</f>
        <v>0</v>
      </c>
      <c r="BJ718" s="18" t="s">
        <v>83</v>
      </c>
      <c r="BK718" s="241">
        <f>ROUND(I718*H718,2)</f>
        <v>0</v>
      </c>
      <c r="BL718" s="18" t="s">
        <v>284</v>
      </c>
      <c r="BM718" s="240" t="s">
        <v>909</v>
      </c>
    </row>
    <row r="719" spans="1:63" s="12" customFormat="1" ht="22.8" customHeight="1">
      <c r="A719" s="12"/>
      <c r="B719" s="213"/>
      <c r="C719" s="214"/>
      <c r="D719" s="215" t="s">
        <v>75</v>
      </c>
      <c r="E719" s="227" t="s">
        <v>910</v>
      </c>
      <c r="F719" s="227" t="s">
        <v>911</v>
      </c>
      <c r="G719" s="214"/>
      <c r="H719" s="214"/>
      <c r="I719" s="217"/>
      <c r="J719" s="228">
        <f>BK719</f>
        <v>0</v>
      </c>
      <c r="K719" s="214"/>
      <c r="L719" s="219"/>
      <c r="M719" s="220"/>
      <c r="N719" s="221"/>
      <c r="O719" s="221"/>
      <c r="P719" s="222">
        <f>SUM(P720:P726)</f>
        <v>0</v>
      </c>
      <c r="Q719" s="221"/>
      <c r="R719" s="222">
        <f>SUM(R720:R726)</f>
        <v>0.33500939999999996</v>
      </c>
      <c r="S719" s="221"/>
      <c r="T719" s="223">
        <f>SUM(T720:T726)</f>
        <v>0</v>
      </c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R719" s="224" t="s">
        <v>86</v>
      </c>
      <c r="AT719" s="225" t="s">
        <v>75</v>
      </c>
      <c r="AU719" s="225" t="s">
        <v>83</v>
      </c>
      <c r="AY719" s="224" t="s">
        <v>172</v>
      </c>
      <c r="BK719" s="226">
        <f>SUM(BK720:BK726)</f>
        <v>0</v>
      </c>
    </row>
    <row r="720" spans="1:65" s="2" customFormat="1" ht="16.5" customHeight="1">
      <c r="A720" s="39"/>
      <c r="B720" s="40"/>
      <c r="C720" s="229" t="s">
        <v>912</v>
      </c>
      <c r="D720" s="229" t="s">
        <v>174</v>
      </c>
      <c r="E720" s="230" t="s">
        <v>913</v>
      </c>
      <c r="F720" s="231" t="s">
        <v>914</v>
      </c>
      <c r="G720" s="232" t="s">
        <v>240</v>
      </c>
      <c r="H720" s="233">
        <v>31.845</v>
      </c>
      <c r="I720" s="234"/>
      <c r="J720" s="235">
        <f>ROUND(I720*H720,2)</f>
        <v>0</v>
      </c>
      <c r="K720" s="231" t="s">
        <v>178</v>
      </c>
      <c r="L720" s="45"/>
      <c r="M720" s="236" t="s">
        <v>1</v>
      </c>
      <c r="N720" s="237" t="s">
        <v>41</v>
      </c>
      <c r="O720" s="92"/>
      <c r="P720" s="238">
        <f>O720*H720</f>
        <v>0</v>
      </c>
      <c r="Q720" s="238">
        <v>0.00052</v>
      </c>
      <c r="R720" s="238">
        <f>Q720*H720</f>
        <v>0.0165594</v>
      </c>
      <c r="S720" s="238">
        <v>0</v>
      </c>
      <c r="T720" s="239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40" t="s">
        <v>284</v>
      </c>
      <c r="AT720" s="240" t="s">
        <v>174</v>
      </c>
      <c r="AU720" s="240" t="s">
        <v>86</v>
      </c>
      <c r="AY720" s="18" t="s">
        <v>172</v>
      </c>
      <c r="BE720" s="241">
        <f>IF(N720="základní",J720,0)</f>
        <v>0</v>
      </c>
      <c r="BF720" s="241">
        <f>IF(N720="snížená",J720,0)</f>
        <v>0</v>
      </c>
      <c r="BG720" s="241">
        <f>IF(N720="zákl. přenesená",J720,0)</f>
        <v>0</v>
      </c>
      <c r="BH720" s="241">
        <f>IF(N720="sníž. přenesená",J720,0)</f>
        <v>0</v>
      </c>
      <c r="BI720" s="241">
        <f>IF(N720="nulová",J720,0)</f>
        <v>0</v>
      </c>
      <c r="BJ720" s="18" t="s">
        <v>83</v>
      </c>
      <c r="BK720" s="241">
        <f>ROUND(I720*H720,2)</f>
        <v>0</v>
      </c>
      <c r="BL720" s="18" t="s">
        <v>284</v>
      </c>
      <c r="BM720" s="240" t="s">
        <v>915</v>
      </c>
    </row>
    <row r="721" spans="1:51" s="14" customFormat="1" ht="12">
      <c r="A721" s="14"/>
      <c r="B721" s="253"/>
      <c r="C721" s="254"/>
      <c r="D721" s="244" t="s">
        <v>181</v>
      </c>
      <c r="E721" s="255" t="s">
        <v>1</v>
      </c>
      <c r="F721" s="256" t="s">
        <v>916</v>
      </c>
      <c r="G721" s="254"/>
      <c r="H721" s="257">
        <v>31.845</v>
      </c>
      <c r="I721" s="258"/>
      <c r="J721" s="254"/>
      <c r="K721" s="254"/>
      <c r="L721" s="259"/>
      <c r="M721" s="260"/>
      <c r="N721" s="261"/>
      <c r="O721" s="261"/>
      <c r="P721" s="261"/>
      <c r="Q721" s="261"/>
      <c r="R721" s="261"/>
      <c r="S721" s="261"/>
      <c r="T721" s="262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63" t="s">
        <v>181</v>
      </c>
      <c r="AU721" s="263" t="s">
        <v>86</v>
      </c>
      <c r="AV721" s="14" t="s">
        <v>86</v>
      </c>
      <c r="AW721" s="14" t="s">
        <v>32</v>
      </c>
      <c r="AX721" s="14" t="s">
        <v>83</v>
      </c>
      <c r="AY721" s="263" t="s">
        <v>172</v>
      </c>
    </row>
    <row r="722" spans="1:65" s="2" customFormat="1" ht="16.5" customHeight="1">
      <c r="A722" s="39"/>
      <c r="B722" s="40"/>
      <c r="C722" s="290" t="s">
        <v>917</v>
      </c>
      <c r="D722" s="290" t="s">
        <v>590</v>
      </c>
      <c r="E722" s="291" t="s">
        <v>918</v>
      </c>
      <c r="F722" s="292" t="s">
        <v>919</v>
      </c>
      <c r="G722" s="293" t="s">
        <v>240</v>
      </c>
      <c r="H722" s="294">
        <v>2.64</v>
      </c>
      <c r="I722" s="295"/>
      <c r="J722" s="296">
        <f>ROUND(I722*H722,2)</f>
        <v>0</v>
      </c>
      <c r="K722" s="292" t="s">
        <v>1</v>
      </c>
      <c r="L722" s="297"/>
      <c r="M722" s="298" t="s">
        <v>1</v>
      </c>
      <c r="N722" s="299" t="s">
        <v>41</v>
      </c>
      <c r="O722" s="92"/>
      <c r="P722" s="238">
        <f>O722*H722</f>
        <v>0</v>
      </c>
      <c r="Q722" s="238">
        <v>0.01</v>
      </c>
      <c r="R722" s="238">
        <f>Q722*H722</f>
        <v>0.026400000000000003</v>
      </c>
      <c r="S722" s="238">
        <v>0</v>
      </c>
      <c r="T722" s="239">
        <f>S722*H722</f>
        <v>0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R722" s="240" t="s">
        <v>405</v>
      </c>
      <c r="AT722" s="240" t="s">
        <v>590</v>
      </c>
      <c r="AU722" s="240" t="s">
        <v>86</v>
      </c>
      <c r="AY722" s="18" t="s">
        <v>172</v>
      </c>
      <c r="BE722" s="241">
        <f>IF(N722="základní",J722,0)</f>
        <v>0</v>
      </c>
      <c r="BF722" s="241">
        <f>IF(N722="snížená",J722,0)</f>
        <v>0</v>
      </c>
      <c r="BG722" s="241">
        <f>IF(N722="zákl. přenesená",J722,0)</f>
        <v>0</v>
      </c>
      <c r="BH722" s="241">
        <f>IF(N722="sníž. přenesená",J722,0)</f>
        <v>0</v>
      </c>
      <c r="BI722" s="241">
        <f>IF(N722="nulová",J722,0)</f>
        <v>0</v>
      </c>
      <c r="BJ722" s="18" t="s">
        <v>83</v>
      </c>
      <c r="BK722" s="241">
        <f>ROUND(I722*H722,2)</f>
        <v>0</v>
      </c>
      <c r="BL722" s="18" t="s">
        <v>284</v>
      </c>
      <c r="BM722" s="240" t="s">
        <v>920</v>
      </c>
    </row>
    <row r="723" spans="1:51" s="14" customFormat="1" ht="12">
      <c r="A723" s="14"/>
      <c r="B723" s="253"/>
      <c r="C723" s="254"/>
      <c r="D723" s="244" t="s">
        <v>181</v>
      </c>
      <c r="E723" s="255" t="s">
        <v>1</v>
      </c>
      <c r="F723" s="256" t="s">
        <v>921</v>
      </c>
      <c r="G723" s="254"/>
      <c r="H723" s="257">
        <v>2.64</v>
      </c>
      <c r="I723" s="258"/>
      <c r="J723" s="254"/>
      <c r="K723" s="254"/>
      <c r="L723" s="259"/>
      <c r="M723" s="260"/>
      <c r="N723" s="261"/>
      <c r="O723" s="261"/>
      <c r="P723" s="261"/>
      <c r="Q723" s="261"/>
      <c r="R723" s="261"/>
      <c r="S723" s="261"/>
      <c r="T723" s="262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63" t="s">
        <v>181</v>
      </c>
      <c r="AU723" s="263" t="s">
        <v>86</v>
      </c>
      <c r="AV723" s="14" t="s">
        <v>86</v>
      </c>
      <c r="AW723" s="14" t="s">
        <v>32</v>
      </c>
      <c r="AX723" s="14" t="s">
        <v>83</v>
      </c>
      <c r="AY723" s="263" t="s">
        <v>172</v>
      </c>
    </row>
    <row r="724" spans="1:65" s="2" customFormat="1" ht="16.5" customHeight="1">
      <c r="A724" s="39"/>
      <c r="B724" s="40"/>
      <c r="C724" s="290" t="s">
        <v>922</v>
      </c>
      <c r="D724" s="290" t="s">
        <v>590</v>
      </c>
      <c r="E724" s="291" t="s">
        <v>923</v>
      </c>
      <c r="F724" s="292" t="s">
        <v>924</v>
      </c>
      <c r="G724" s="293" t="s">
        <v>240</v>
      </c>
      <c r="H724" s="294">
        <v>29.205</v>
      </c>
      <c r="I724" s="295"/>
      <c r="J724" s="296">
        <f>ROUND(I724*H724,2)</f>
        <v>0</v>
      </c>
      <c r="K724" s="292" t="s">
        <v>1</v>
      </c>
      <c r="L724" s="297"/>
      <c r="M724" s="298" t="s">
        <v>1</v>
      </c>
      <c r="N724" s="299" t="s">
        <v>41</v>
      </c>
      <c r="O724" s="92"/>
      <c r="P724" s="238">
        <f>O724*H724</f>
        <v>0</v>
      </c>
      <c r="Q724" s="238">
        <v>0.01</v>
      </c>
      <c r="R724" s="238">
        <f>Q724*H724</f>
        <v>0.29205</v>
      </c>
      <c r="S724" s="238">
        <v>0</v>
      </c>
      <c r="T724" s="239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40" t="s">
        <v>405</v>
      </c>
      <c r="AT724" s="240" t="s">
        <v>590</v>
      </c>
      <c r="AU724" s="240" t="s">
        <v>86</v>
      </c>
      <c r="AY724" s="18" t="s">
        <v>172</v>
      </c>
      <c r="BE724" s="241">
        <f>IF(N724="základní",J724,0)</f>
        <v>0</v>
      </c>
      <c r="BF724" s="241">
        <f>IF(N724="snížená",J724,0)</f>
        <v>0</v>
      </c>
      <c r="BG724" s="241">
        <f>IF(N724="zákl. přenesená",J724,0)</f>
        <v>0</v>
      </c>
      <c r="BH724" s="241">
        <f>IF(N724="sníž. přenesená",J724,0)</f>
        <v>0</v>
      </c>
      <c r="BI724" s="241">
        <f>IF(N724="nulová",J724,0)</f>
        <v>0</v>
      </c>
      <c r="BJ724" s="18" t="s">
        <v>83</v>
      </c>
      <c r="BK724" s="241">
        <f>ROUND(I724*H724,2)</f>
        <v>0</v>
      </c>
      <c r="BL724" s="18" t="s">
        <v>284</v>
      </c>
      <c r="BM724" s="240" t="s">
        <v>925</v>
      </c>
    </row>
    <row r="725" spans="1:51" s="14" customFormat="1" ht="12">
      <c r="A725" s="14"/>
      <c r="B725" s="253"/>
      <c r="C725" s="254"/>
      <c r="D725" s="244" t="s">
        <v>181</v>
      </c>
      <c r="E725" s="255" t="s">
        <v>1</v>
      </c>
      <c r="F725" s="256" t="s">
        <v>926</v>
      </c>
      <c r="G725" s="254"/>
      <c r="H725" s="257">
        <v>29.205</v>
      </c>
      <c r="I725" s="258"/>
      <c r="J725" s="254"/>
      <c r="K725" s="254"/>
      <c r="L725" s="259"/>
      <c r="M725" s="260"/>
      <c r="N725" s="261"/>
      <c r="O725" s="261"/>
      <c r="P725" s="261"/>
      <c r="Q725" s="261"/>
      <c r="R725" s="261"/>
      <c r="S725" s="261"/>
      <c r="T725" s="262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63" t="s">
        <v>181</v>
      </c>
      <c r="AU725" s="263" t="s">
        <v>86</v>
      </c>
      <c r="AV725" s="14" t="s">
        <v>86</v>
      </c>
      <c r="AW725" s="14" t="s">
        <v>32</v>
      </c>
      <c r="AX725" s="14" t="s">
        <v>83</v>
      </c>
      <c r="AY725" s="263" t="s">
        <v>172</v>
      </c>
    </row>
    <row r="726" spans="1:65" s="2" customFormat="1" ht="16.5" customHeight="1">
      <c r="A726" s="39"/>
      <c r="B726" s="40"/>
      <c r="C726" s="229" t="s">
        <v>927</v>
      </c>
      <c r="D726" s="229" t="s">
        <v>174</v>
      </c>
      <c r="E726" s="230" t="s">
        <v>928</v>
      </c>
      <c r="F726" s="231" t="s">
        <v>929</v>
      </c>
      <c r="G726" s="232" t="s">
        <v>373</v>
      </c>
      <c r="H726" s="233">
        <v>0.335</v>
      </c>
      <c r="I726" s="234"/>
      <c r="J726" s="235">
        <f>ROUND(I726*H726,2)</f>
        <v>0</v>
      </c>
      <c r="K726" s="231" t="s">
        <v>178</v>
      </c>
      <c r="L726" s="45"/>
      <c r="M726" s="236" t="s">
        <v>1</v>
      </c>
      <c r="N726" s="237" t="s">
        <v>41</v>
      </c>
      <c r="O726" s="92"/>
      <c r="P726" s="238">
        <f>O726*H726</f>
        <v>0</v>
      </c>
      <c r="Q726" s="238">
        <v>0</v>
      </c>
      <c r="R726" s="238">
        <f>Q726*H726</f>
        <v>0</v>
      </c>
      <c r="S726" s="238">
        <v>0</v>
      </c>
      <c r="T726" s="239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40" t="s">
        <v>284</v>
      </c>
      <c r="AT726" s="240" t="s">
        <v>174</v>
      </c>
      <c r="AU726" s="240" t="s">
        <v>86</v>
      </c>
      <c r="AY726" s="18" t="s">
        <v>172</v>
      </c>
      <c r="BE726" s="241">
        <f>IF(N726="základní",J726,0)</f>
        <v>0</v>
      </c>
      <c r="BF726" s="241">
        <f>IF(N726="snížená",J726,0)</f>
        <v>0</v>
      </c>
      <c r="BG726" s="241">
        <f>IF(N726="zákl. přenesená",J726,0)</f>
        <v>0</v>
      </c>
      <c r="BH726" s="241">
        <f>IF(N726="sníž. přenesená",J726,0)</f>
        <v>0</v>
      </c>
      <c r="BI726" s="241">
        <f>IF(N726="nulová",J726,0)</f>
        <v>0</v>
      </c>
      <c r="BJ726" s="18" t="s">
        <v>83</v>
      </c>
      <c r="BK726" s="241">
        <f>ROUND(I726*H726,2)</f>
        <v>0</v>
      </c>
      <c r="BL726" s="18" t="s">
        <v>284</v>
      </c>
      <c r="BM726" s="240" t="s">
        <v>930</v>
      </c>
    </row>
    <row r="727" spans="1:63" s="12" customFormat="1" ht="22.8" customHeight="1">
      <c r="A727" s="12"/>
      <c r="B727" s="213"/>
      <c r="C727" s="214"/>
      <c r="D727" s="215" t="s">
        <v>75</v>
      </c>
      <c r="E727" s="227" t="s">
        <v>931</v>
      </c>
      <c r="F727" s="227" t="s">
        <v>932</v>
      </c>
      <c r="G727" s="214"/>
      <c r="H727" s="214"/>
      <c r="I727" s="217"/>
      <c r="J727" s="228">
        <f>BK727</f>
        <v>0</v>
      </c>
      <c r="K727" s="214"/>
      <c r="L727" s="219"/>
      <c r="M727" s="220"/>
      <c r="N727" s="221"/>
      <c r="O727" s="221"/>
      <c r="P727" s="222">
        <f>SUM(P728:P740)</f>
        <v>0</v>
      </c>
      <c r="Q727" s="221"/>
      <c r="R727" s="222">
        <f>SUM(R728:R740)</f>
        <v>0.2011446</v>
      </c>
      <c r="S727" s="221"/>
      <c r="T727" s="223">
        <f>SUM(T728:T740)</f>
        <v>0</v>
      </c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R727" s="224" t="s">
        <v>86</v>
      </c>
      <c r="AT727" s="225" t="s">
        <v>75</v>
      </c>
      <c r="AU727" s="225" t="s">
        <v>83</v>
      </c>
      <c r="AY727" s="224" t="s">
        <v>172</v>
      </c>
      <c r="BK727" s="226">
        <f>SUM(BK728:BK740)</f>
        <v>0</v>
      </c>
    </row>
    <row r="728" spans="1:65" s="2" customFormat="1" ht="16.5" customHeight="1">
      <c r="A728" s="39"/>
      <c r="B728" s="40"/>
      <c r="C728" s="229" t="s">
        <v>933</v>
      </c>
      <c r="D728" s="229" t="s">
        <v>174</v>
      </c>
      <c r="E728" s="230" t="s">
        <v>934</v>
      </c>
      <c r="F728" s="231" t="s">
        <v>935</v>
      </c>
      <c r="G728" s="232" t="s">
        <v>240</v>
      </c>
      <c r="H728" s="233">
        <v>21.945</v>
      </c>
      <c r="I728" s="234"/>
      <c r="J728" s="235">
        <f>ROUND(I728*H728,2)</f>
        <v>0</v>
      </c>
      <c r="K728" s="231" t="s">
        <v>178</v>
      </c>
      <c r="L728" s="45"/>
      <c r="M728" s="236" t="s">
        <v>1</v>
      </c>
      <c r="N728" s="237" t="s">
        <v>41</v>
      </c>
      <c r="O728" s="92"/>
      <c r="P728" s="238">
        <f>O728*H728</f>
        <v>0</v>
      </c>
      <c r="Q728" s="238">
        <v>0</v>
      </c>
      <c r="R728" s="238">
        <f>Q728*H728</f>
        <v>0</v>
      </c>
      <c r="S728" s="238">
        <v>0</v>
      </c>
      <c r="T728" s="239">
        <f>S728*H728</f>
        <v>0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R728" s="240" t="s">
        <v>284</v>
      </c>
      <c r="AT728" s="240" t="s">
        <v>174</v>
      </c>
      <c r="AU728" s="240" t="s">
        <v>86</v>
      </c>
      <c r="AY728" s="18" t="s">
        <v>172</v>
      </c>
      <c r="BE728" s="241">
        <f>IF(N728="základní",J728,0)</f>
        <v>0</v>
      </c>
      <c r="BF728" s="241">
        <f>IF(N728="snížená",J728,0)</f>
        <v>0</v>
      </c>
      <c r="BG728" s="241">
        <f>IF(N728="zákl. přenesená",J728,0)</f>
        <v>0</v>
      </c>
      <c r="BH728" s="241">
        <f>IF(N728="sníž. přenesená",J728,0)</f>
        <v>0</v>
      </c>
      <c r="BI728" s="241">
        <f>IF(N728="nulová",J728,0)</f>
        <v>0</v>
      </c>
      <c r="BJ728" s="18" t="s">
        <v>83</v>
      </c>
      <c r="BK728" s="241">
        <f>ROUND(I728*H728,2)</f>
        <v>0</v>
      </c>
      <c r="BL728" s="18" t="s">
        <v>284</v>
      </c>
      <c r="BM728" s="240" t="s">
        <v>936</v>
      </c>
    </row>
    <row r="729" spans="1:51" s="13" customFormat="1" ht="12">
      <c r="A729" s="13"/>
      <c r="B729" s="242"/>
      <c r="C729" s="243"/>
      <c r="D729" s="244" t="s">
        <v>181</v>
      </c>
      <c r="E729" s="245" t="s">
        <v>1</v>
      </c>
      <c r="F729" s="246" t="s">
        <v>937</v>
      </c>
      <c r="G729" s="243"/>
      <c r="H729" s="245" t="s">
        <v>1</v>
      </c>
      <c r="I729" s="247"/>
      <c r="J729" s="243"/>
      <c r="K729" s="243"/>
      <c r="L729" s="248"/>
      <c r="M729" s="249"/>
      <c r="N729" s="250"/>
      <c r="O729" s="250"/>
      <c r="P729" s="250"/>
      <c r="Q729" s="250"/>
      <c r="R729" s="250"/>
      <c r="S729" s="250"/>
      <c r="T729" s="251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52" t="s">
        <v>181</v>
      </c>
      <c r="AU729" s="252" t="s">
        <v>86</v>
      </c>
      <c r="AV729" s="13" t="s">
        <v>83</v>
      </c>
      <c r="AW729" s="13" t="s">
        <v>32</v>
      </c>
      <c r="AX729" s="13" t="s">
        <v>76</v>
      </c>
      <c r="AY729" s="252" t="s">
        <v>172</v>
      </c>
    </row>
    <row r="730" spans="1:51" s="14" customFormat="1" ht="12">
      <c r="A730" s="14"/>
      <c r="B730" s="253"/>
      <c r="C730" s="254"/>
      <c r="D730" s="244" t="s">
        <v>181</v>
      </c>
      <c r="E730" s="255" t="s">
        <v>1</v>
      </c>
      <c r="F730" s="256" t="s">
        <v>938</v>
      </c>
      <c r="G730" s="254"/>
      <c r="H730" s="257">
        <v>21.945</v>
      </c>
      <c r="I730" s="258"/>
      <c r="J730" s="254"/>
      <c r="K730" s="254"/>
      <c r="L730" s="259"/>
      <c r="M730" s="260"/>
      <c r="N730" s="261"/>
      <c r="O730" s="261"/>
      <c r="P730" s="261"/>
      <c r="Q730" s="261"/>
      <c r="R730" s="261"/>
      <c r="S730" s="261"/>
      <c r="T730" s="262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63" t="s">
        <v>181</v>
      </c>
      <c r="AU730" s="263" t="s">
        <v>86</v>
      </c>
      <c r="AV730" s="14" t="s">
        <v>86</v>
      </c>
      <c r="AW730" s="14" t="s">
        <v>32</v>
      </c>
      <c r="AX730" s="14" t="s">
        <v>83</v>
      </c>
      <c r="AY730" s="263" t="s">
        <v>172</v>
      </c>
    </row>
    <row r="731" spans="1:65" s="2" customFormat="1" ht="16.5" customHeight="1">
      <c r="A731" s="39"/>
      <c r="B731" s="40"/>
      <c r="C731" s="229" t="s">
        <v>939</v>
      </c>
      <c r="D731" s="229" t="s">
        <v>174</v>
      </c>
      <c r="E731" s="230" t="s">
        <v>940</v>
      </c>
      <c r="F731" s="231" t="s">
        <v>941</v>
      </c>
      <c r="G731" s="232" t="s">
        <v>240</v>
      </c>
      <c r="H731" s="233">
        <v>21.945</v>
      </c>
      <c r="I731" s="234"/>
      <c r="J731" s="235">
        <f>ROUND(I731*H731,2)</f>
        <v>0</v>
      </c>
      <c r="K731" s="231" t="s">
        <v>178</v>
      </c>
      <c r="L731" s="45"/>
      <c r="M731" s="236" t="s">
        <v>1</v>
      </c>
      <c r="N731" s="237" t="s">
        <v>41</v>
      </c>
      <c r="O731" s="92"/>
      <c r="P731" s="238">
        <f>O731*H731</f>
        <v>0</v>
      </c>
      <c r="Q731" s="238">
        <v>0.00014</v>
      </c>
      <c r="R731" s="238">
        <f>Q731*H731</f>
        <v>0.0030722999999999996</v>
      </c>
      <c r="S731" s="238">
        <v>0</v>
      </c>
      <c r="T731" s="239">
        <f>S731*H731</f>
        <v>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R731" s="240" t="s">
        <v>284</v>
      </c>
      <c r="AT731" s="240" t="s">
        <v>174</v>
      </c>
      <c r="AU731" s="240" t="s">
        <v>86</v>
      </c>
      <c r="AY731" s="18" t="s">
        <v>172</v>
      </c>
      <c r="BE731" s="241">
        <f>IF(N731="základní",J731,0)</f>
        <v>0</v>
      </c>
      <c r="BF731" s="241">
        <f>IF(N731="snížená",J731,0)</f>
        <v>0</v>
      </c>
      <c r="BG731" s="241">
        <f>IF(N731="zákl. přenesená",J731,0)</f>
        <v>0</v>
      </c>
      <c r="BH731" s="241">
        <f>IF(N731="sníž. přenesená",J731,0)</f>
        <v>0</v>
      </c>
      <c r="BI731" s="241">
        <f>IF(N731="nulová",J731,0)</f>
        <v>0</v>
      </c>
      <c r="BJ731" s="18" t="s">
        <v>83</v>
      </c>
      <c r="BK731" s="241">
        <f>ROUND(I731*H731,2)</f>
        <v>0</v>
      </c>
      <c r="BL731" s="18" t="s">
        <v>284</v>
      </c>
      <c r="BM731" s="240" t="s">
        <v>942</v>
      </c>
    </row>
    <row r="732" spans="1:51" s="13" customFormat="1" ht="12">
      <c r="A732" s="13"/>
      <c r="B732" s="242"/>
      <c r="C732" s="243"/>
      <c r="D732" s="244" t="s">
        <v>181</v>
      </c>
      <c r="E732" s="245" t="s">
        <v>1</v>
      </c>
      <c r="F732" s="246" t="s">
        <v>943</v>
      </c>
      <c r="G732" s="243"/>
      <c r="H732" s="245" t="s">
        <v>1</v>
      </c>
      <c r="I732" s="247"/>
      <c r="J732" s="243"/>
      <c r="K732" s="243"/>
      <c r="L732" s="248"/>
      <c r="M732" s="249"/>
      <c r="N732" s="250"/>
      <c r="O732" s="250"/>
      <c r="P732" s="250"/>
      <c r="Q732" s="250"/>
      <c r="R732" s="250"/>
      <c r="S732" s="250"/>
      <c r="T732" s="251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52" t="s">
        <v>181</v>
      </c>
      <c r="AU732" s="252" t="s">
        <v>86</v>
      </c>
      <c r="AV732" s="13" t="s">
        <v>83</v>
      </c>
      <c r="AW732" s="13" t="s">
        <v>32</v>
      </c>
      <c r="AX732" s="13" t="s">
        <v>76</v>
      </c>
      <c r="AY732" s="252" t="s">
        <v>172</v>
      </c>
    </row>
    <row r="733" spans="1:51" s="14" customFormat="1" ht="12">
      <c r="A733" s="14"/>
      <c r="B733" s="253"/>
      <c r="C733" s="254"/>
      <c r="D733" s="244" t="s">
        <v>181</v>
      </c>
      <c r="E733" s="255" t="s">
        <v>1</v>
      </c>
      <c r="F733" s="256" t="s">
        <v>944</v>
      </c>
      <c r="G733" s="254"/>
      <c r="H733" s="257">
        <v>21.945</v>
      </c>
      <c r="I733" s="258"/>
      <c r="J733" s="254"/>
      <c r="K733" s="254"/>
      <c r="L733" s="259"/>
      <c r="M733" s="260"/>
      <c r="N733" s="261"/>
      <c r="O733" s="261"/>
      <c r="P733" s="261"/>
      <c r="Q733" s="261"/>
      <c r="R733" s="261"/>
      <c r="S733" s="261"/>
      <c r="T733" s="262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63" t="s">
        <v>181</v>
      </c>
      <c r="AU733" s="263" t="s">
        <v>86</v>
      </c>
      <c r="AV733" s="14" t="s">
        <v>86</v>
      </c>
      <c r="AW733" s="14" t="s">
        <v>32</v>
      </c>
      <c r="AX733" s="14" t="s">
        <v>83</v>
      </c>
      <c r="AY733" s="263" t="s">
        <v>172</v>
      </c>
    </row>
    <row r="734" spans="1:65" s="2" customFormat="1" ht="16.5" customHeight="1">
      <c r="A734" s="39"/>
      <c r="B734" s="40"/>
      <c r="C734" s="229" t="s">
        <v>945</v>
      </c>
      <c r="D734" s="229" t="s">
        <v>174</v>
      </c>
      <c r="E734" s="230" t="s">
        <v>946</v>
      </c>
      <c r="F734" s="231" t="s">
        <v>947</v>
      </c>
      <c r="G734" s="232" t="s">
        <v>240</v>
      </c>
      <c r="H734" s="233">
        <v>21.945</v>
      </c>
      <c r="I734" s="234"/>
      <c r="J734" s="235">
        <f>ROUND(I734*H734,2)</f>
        <v>0</v>
      </c>
      <c r="K734" s="231" t="s">
        <v>178</v>
      </c>
      <c r="L734" s="45"/>
      <c r="M734" s="236" t="s">
        <v>1</v>
      </c>
      <c r="N734" s="237" t="s">
        <v>41</v>
      </c>
      <c r="O734" s="92"/>
      <c r="P734" s="238">
        <f>O734*H734</f>
        <v>0</v>
      </c>
      <c r="Q734" s="238">
        <v>0.00014</v>
      </c>
      <c r="R734" s="238">
        <f>Q734*H734</f>
        <v>0.0030722999999999996</v>
      </c>
      <c r="S734" s="238">
        <v>0</v>
      </c>
      <c r="T734" s="239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40" t="s">
        <v>284</v>
      </c>
      <c r="AT734" s="240" t="s">
        <v>174</v>
      </c>
      <c r="AU734" s="240" t="s">
        <v>86</v>
      </c>
      <c r="AY734" s="18" t="s">
        <v>172</v>
      </c>
      <c r="BE734" s="241">
        <f>IF(N734="základní",J734,0)</f>
        <v>0</v>
      </c>
      <c r="BF734" s="241">
        <f>IF(N734="snížená",J734,0)</f>
        <v>0</v>
      </c>
      <c r="BG734" s="241">
        <f>IF(N734="zákl. přenesená",J734,0)</f>
        <v>0</v>
      </c>
      <c r="BH734" s="241">
        <f>IF(N734="sníž. přenesená",J734,0)</f>
        <v>0</v>
      </c>
      <c r="BI734" s="241">
        <f>IF(N734="nulová",J734,0)</f>
        <v>0</v>
      </c>
      <c r="BJ734" s="18" t="s">
        <v>83</v>
      </c>
      <c r="BK734" s="241">
        <f>ROUND(I734*H734,2)</f>
        <v>0</v>
      </c>
      <c r="BL734" s="18" t="s">
        <v>284</v>
      </c>
      <c r="BM734" s="240" t="s">
        <v>948</v>
      </c>
    </row>
    <row r="735" spans="1:51" s="13" customFormat="1" ht="12">
      <c r="A735" s="13"/>
      <c r="B735" s="242"/>
      <c r="C735" s="243"/>
      <c r="D735" s="244" t="s">
        <v>181</v>
      </c>
      <c r="E735" s="245" t="s">
        <v>1</v>
      </c>
      <c r="F735" s="246" t="s">
        <v>943</v>
      </c>
      <c r="G735" s="243"/>
      <c r="H735" s="245" t="s">
        <v>1</v>
      </c>
      <c r="I735" s="247"/>
      <c r="J735" s="243"/>
      <c r="K735" s="243"/>
      <c r="L735" s="248"/>
      <c r="M735" s="249"/>
      <c r="N735" s="250"/>
      <c r="O735" s="250"/>
      <c r="P735" s="250"/>
      <c r="Q735" s="250"/>
      <c r="R735" s="250"/>
      <c r="S735" s="250"/>
      <c r="T735" s="251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52" t="s">
        <v>181</v>
      </c>
      <c r="AU735" s="252" t="s">
        <v>86</v>
      </c>
      <c r="AV735" s="13" t="s">
        <v>83</v>
      </c>
      <c r="AW735" s="13" t="s">
        <v>32</v>
      </c>
      <c r="AX735" s="13" t="s">
        <v>76</v>
      </c>
      <c r="AY735" s="252" t="s">
        <v>172</v>
      </c>
    </row>
    <row r="736" spans="1:51" s="14" customFormat="1" ht="12">
      <c r="A736" s="14"/>
      <c r="B736" s="253"/>
      <c r="C736" s="254"/>
      <c r="D736" s="244" t="s">
        <v>181</v>
      </c>
      <c r="E736" s="255" t="s">
        <v>1</v>
      </c>
      <c r="F736" s="256" t="s">
        <v>944</v>
      </c>
      <c r="G736" s="254"/>
      <c r="H736" s="257">
        <v>21.945</v>
      </c>
      <c r="I736" s="258"/>
      <c r="J736" s="254"/>
      <c r="K736" s="254"/>
      <c r="L736" s="259"/>
      <c r="M736" s="260"/>
      <c r="N736" s="261"/>
      <c r="O736" s="261"/>
      <c r="P736" s="261"/>
      <c r="Q736" s="261"/>
      <c r="R736" s="261"/>
      <c r="S736" s="261"/>
      <c r="T736" s="262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63" t="s">
        <v>181</v>
      </c>
      <c r="AU736" s="263" t="s">
        <v>86</v>
      </c>
      <c r="AV736" s="14" t="s">
        <v>86</v>
      </c>
      <c r="AW736" s="14" t="s">
        <v>32</v>
      </c>
      <c r="AX736" s="14" t="s">
        <v>83</v>
      </c>
      <c r="AY736" s="263" t="s">
        <v>172</v>
      </c>
    </row>
    <row r="737" spans="1:65" s="2" customFormat="1" ht="12">
      <c r="A737" s="39"/>
      <c r="B737" s="40"/>
      <c r="C737" s="229" t="s">
        <v>949</v>
      </c>
      <c r="D737" s="229" t="s">
        <v>174</v>
      </c>
      <c r="E737" s="230" t="s">
        <v>950</v>
      </c>
      <c r="F737" s="231" t="s">
        <v>951</v>
      </c>
      <c r="G737" s="232" t="s">
        <v>402</v>
      </c>
      <c r="H737" s="233">
        <v>50</v>
      </c>
      <c r="I737" s="234"/>
      <c r="J737" s="235">
        <f>ROUND(I737*H737,2)</f>
        <v>0</v>
      </c>
      <c r="K737" s="231" t="s">
        <v>1</v>
      </c>
      <c r="L737" s="45"/>
      <c r="M737" s="236" t="s">
        <v>1</v>
      </c>
      <c r="N737" s="237" t="s">
        <v>41</v>
      </c>
      <c r="O737" s="92"/>
      <c r="P737" s="238">
        <f>O737*H737</f>
        <v>0</v>
      </c>
      <c r="Q737" s="238">
        <v>0.00012</v>
      </c>
      <c r="R737" s="238">
        <f>Q737*H737</f>
        <v>0.006</v>
      </c>
      <c r="S737" s="238">
        <v>0</v>
      </c>
      <c r="T737" s="239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40" t="s">
        <v>284</v>
      </c>
      <c r="AT737" s="240" t="s">
        <v>174</v>
      </c>
      <c r="AU737" s="240" t="s">
        <v>86</v>
      </c>
      <c r="AY737" s="18" t="s">
        <v>172</v>
      </c>
      <c r="BE737" s="241">
        <f>IF(N737="základní",J737,0)</f>
        <v>0</v>
      </c>
      <c r="BF737" s="241">
        <f>IF(N737="snížená",J737,0)</f>
        <v>0</v>
      </c>
      <c r="BG737" s="241">
        <f>IF(N737="zákl. přenesená",J737,0)</f>
        <v>0</v>
      </c>
      <c r="BH737" s="241">
        <f>IF(N737="sníž. přenesená",J737,0)</f>
        <v>0</v>
      </c>
      <c r="BI737" s="241">
        <f>IF(N737="nulová",J737,0)</f>
        <v>0</v>
      </c>
      <c r="BJ737" s="18" t="s">
        <v>83</v>
      </c>
      <c r="BK737" s="241">
        <f>ROUND(I737*H737,2)</f>
        <v>0</v>
      </c>
      <c r="BL737" s="18" t="s">
        <v>284</v>
      </c>
      <c r="BM737" s="240" t="s">
        <v>952</v>
      </c>
    </row>
    <row r="738" spans="1:51" s="13" customFormat="1" ht="12">
      <c r="A738" s="13"/>
      <c r="B738" s="242"/>
      <c r="C738" s="243"/>
      <c r="D738" s="244" t="s">
        <v>181</v>
      </c>
      <c r="E738" s="245" t="s">
        <v>1</v>
      </c>
      <c r="F738" s="246" t="s">
        <v>953</v>
      </c>
      <c r="G738" s="243"/>
      <c r="H738" s="245" t="s">
        <v>1</v>
      </c>
      <c r="I738" s="247"/>
      <c r="J738" s="243"/>
      <c r="K738" s="243"/>
      <c r="L738" s="248"/>
      <c r="M738" s="249"/>
      <c r="N738" s="250"/>
      <c r="O738" s="250"/>
      <c r="P738" s="250"/>
      <c r="Q738" s="250"/>
      <c r="R738" s="250"/>
      <c r="S738" s="250"/>
      <c r="T738" s="251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2" t="s">
        <v>181</v>
      </c>
      <c r="AU738" s="252" t="s">
        <v>86</v>
      </c>
      <c r="AV738" s="13" t="s">
        <v>83</v>
      </c>
      <c r="AW738" s="13" t="s">
        <v>32</v>
      </c>
      <c r="AX738" s="13" t="s">
        <v>76</v>
      </c>
      <c r="AY738" s="252" t="s">
        <v>172</v>
      </c>
    </row>
    <row r="739" spans="1:51" s="14" customFormat="1" ht="12">
      <c r="A739" s="14"/>
      <c r="B739" s="253"/>
      <c r="C739" s="254"/>
      <c r="D739" s="244" t="s">
        <v>181</v>
      </c>
      <c r="E739" s="255" t="s">
        <v>1</v>
      </c>
      <c r="F739" s="256" t="s">
        <v>954</v>
      </c>
      <c r="G739" s="254"/>
      <c r="H739" s="257">
        <v>50</v>
      </c>
      <c r="I739" s="258"/>
      <c r="J739" s="254"/>
      <c r="K739" s="254"/>
      <c r="L739" s="259"/>
      <c r="M739" s="260"/>
      <c r="N739" s="261"/>
      <c r="O739" s="261"/>
      <c r="P739" s="261"/>
      <c r="Q739" s="261"/>
      <c r="R739" s="261"/>
      <c r="S739" s="261"/>
      <c r="T739" s="262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63" t="s">
        <v>181</v>
      </c>
      <c r="AU739" s="263" t="s">
        <v>86</v>
      </c>
      <c r="AV739" s="14" t="s">
        <v>86</v>
      </c>
      <c r="AW739" s="14" t="s">
        <v>32</v>
      </c>
      <c r="AX739" s="14" t="s">
        <v>83</v>
      </c>
      <c r="AY739" s="263" t="s">
        <v>172</v>
      </c>
    </row>
    <row r="740" spans="1:65" s="2" customFormat="1" ht="16.5" customHeight="1">
      <c r="A740" s="39"/>
      <c r="B740" s="40"/>
      <c r="C740" s="229" t="s">
        <v>955</v>
      </c>
      <c r="D740" s="229" t="s">
        <v>174</v>
      </c>
      <c r="E740" s="230" t="s">
        <v>956</v>
      </c>
      <c r="F740" s="231" t="s">
        <v>957</v>
      </c>
      <c r="G740" s="232" t="s">
        <v>521</v>
      </c>
      <c r="H740" s="233">
        <v>3</v>
      </c>
      <c r="I740" s="234"/>
      <c r="J740" s="235">
        <f>ROUND(I740*H740,2)</f>
        <v>0</v>
      </c>
      <c r="K740" s="231" t="s">
        <v>1</v>
      </c>
      <c r="L740" s="45"/>
      <c r="M740" s="236" t="s">
        <v>1</v>
      </c>
      <c r="N740" s="237" t="s">
        <v>41</v>
      </c>
      <c r="O740" s="92"/>
      <c r="P740" s="238">
        <f>O740*H740</f>
        <v>0</v>
      </c>
      <c r="Q740" s="238">
        <v>0.063</v>
      </c>
      <c r="R740" s="238">
        <f>Q740*H740</f>
        <v>0.189</v>
      </c>
      <c r="S740" s="238">
        <v>0</v>
      </c>
      <c r="T740" s="239">
        <f>S740*H740</f>
        <v>0</v>
      </c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R740" s="240" t="s">
        <v>284</v>
      </c>
      <c r="AT740" s="240" t="s">
        <v>174</v>
      </c>
      <c r="AU740" s="240" t="s">
        <v>86</v>
      </c>
      <c r="AY740" s="18" t="s">
        <v>172</v>
      </c>
      <c r="BE740" s="241">
        <f>IF(N740="základní",J740,0)</f>
        <v>0</v>
      </c>
      <c r="BF740" s="241">
        <f>IF(N740="snížená",J740,0)</f>
        <v>0</v>
      </c>
      <c r="BG740" s="241">
        <f>IF(N740="zákl. přenesená",J740,0)</f>
        <v>0</v>
      </c>
      <c r="BH740" s="241">
        <f>IF(N740="sníž. přenesená",J740,0)</f>
        <v>0</v>
      </c>
      <c r="BI740" s="241">
        <f>IF(N740="nulová",J740,0)</f>
        <v>0</v>
      </c>
      <c r="BJ740" s="18" t="s">
        <v>83</v>
      </c>
      <c r="BK740" s="241">
        <f>ROUND(I740*H740,2)</f>
        <v>0</v>
      </c>
      <c r="BL740" s="18" t="s">
        <v>284</v>
      </c>
      <c r="BM740" s="240" t="s">
        <v>958</v>
      </c>
    </row>
    <row r="741" spans="1:63" s="12" customFormat="1" ht="22.8" customHeight="1">
      <c r="A741" s="12"/>
      <c r="B741" s="213"/>
      <c r="C741" s="214"/>
      <c r="D741" s="215" t="s">
        <v>75</v>
      </c>
      <c r="E741" s="227" t="s">
        <v>959</v>
      </c>
      <c r="F741" s="227" t="s">
        <v>960</v>
      </c>
      <c r="G741" s="214"/>
      <c r="H741" s="214"/>
      <c r="I741" s="217"/>
      <c r="J741" s="228">
        <f>BK741</f>
        <v>0</v>
      </c>
      <c r="K741" s="214"/>
      <c r="L741" s="219"/>
      <c r="M741" s="220"/>
      <c r="N741" s="221"/>
      <c r="O741" s="221"/>
      <c r="P741" s="222">
        <f>SUM(P742:P797)</f>
        <v>0</v>
      </c>
      <c r="Q741" s="221"/>
      <c r="R741" s="222">
        <f>SUM(R742:R797)</f>
        <v>0.057090499999999995</v>
      </c>
      <c r="S741" s="221"/>
      <c r="T741" s="223">
        <f>SUM(T742:T797)</f>
        <v>0</v>
      </c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R741" s="224" t="s">
        <v>86</v>
      </c>
      <c r="AT741" s="225" t="s">
        <v>75</v>
      </c>
      <c r="AU741" s="225" t="s">
        <v>83</v>
      </c>
      <c r="AY741" s="224" t="s">
        <v>172</v>
      </c>
      <c r="BK741" s="226">
        <f>SUM(BK742:BK797)</f>
        <v>0</v>
      </c>
    </row>
    <row r="742" spans="1:65" s="2" customFormat="1" ht="16.5" customHeight="1">
      <c r="A742" s="39"/>
      <c r="B742" s="40"/>
      <c r="C742" s="229" t="s">
        <v>961</v>
      </c>
      <c r="D742" s="229" t="s">
        <v>174</v>
      </c>
      <c r="E742" s="230" t="s">
        <v>962</v>
      </c>
      <c r="F742" s="231" t="s">
        <v>963</v>
      </c>
      <c r="G742" s="232" t="s">
        <v>240</v>
      </c>
      <c r="H742" s="233">
        <v>170</v>
      </c>
      <c r="I742" s="234"/>
      <c r="J742" s="235">
        <f>ROUND(I742*H742,2)</f>
        <v>0</v>
      </c>
      <c r="K742" s="231" t="s">
        <v>178</v>
      </c>
      <c r="L742" s="45"/>
      <c r="M742" s="236" t="s">
        <v>1</v>
      </c>
      <c r="N742" s="237" t="s">
        <v>41</v>
      </c>
      <c r="O742" s="92"/>
      <c r="P742" s="238">
        <f>O742*H742</f>
        <v>0</v>
      </c>
      <c r="Q742" s="238">
        <v>0</v>
      </c>
      <c r="R742" s="238">
        <f>Q742*H742</f>
        <v>0</v>
      </c>
      <c r="S742" s="238">
        <v>0</v>
      </c>
      <c r="T742" s="239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40" t="s">
        <v>284</v>
      </c>
      <c r="AT742" s="240" t="s">
        <v>174</v>
      </c>
      <c r="AU742" s="240" t="s">
        <v>86</v>
      </c>
      <c r="AY742" s="18" t="s">
        <v>172</v>
      </c>
      <c r="BE742" s="241">
        <f>IF(N742="základní",J742,0)</f>
        <v>0</v>
      </c>
      <c r="BF742" s="241">
        <f>IF(N742="snížená",J742,0)</f>
        <v>0</v>
      </c>
      <c r="BG742" s="241">
        <f>IF(N742="zákl. přenesená",J742,0)</f>
        <v>0</v>
      </c>
      <c r="BH742" s="241">
        <f>IF(N742="sníž. přenesená",J742,0)</f>
        <v>0</v>
      </c>
      <c r="BI742" s="241">
        <f>IF(N742="nulová",J742,0)</f>
        <v>0</v>
      </c>
      <c r="BJ742" s="18" t="s">
        <v>83</v>
      </c>
      <c r="BK742" s="241">
        <f>ROUND(I742*H742,2)</f>
        <v>0</v>
      </c>
      <c r="BL742" s="18" t="s">
        <v>284</v>
      </c>
      <c r="BM742" s="240" t="s">
        <v>964</v>
      </c>
    </row>
    <row r="743" spans="1:51" s="13" customFormat="1" ht="12">
      <c r="A743" s="13"/>
      <c r="B743" s="242"/>
      <c r="C743" s="243"/>
      <c r="D743" s="244" t="s">
        <v>181</v>
      </c>
      <c r="E743" s="245" t="s">
        <v>1</v>
      </c>
      <c r="F743" s="246" t="s">
        <v>965</v>
      </c>
      <c r="G743" s="243"/>
      <c r="H743" s="245" t="s">
        <v>1</v>
      </c>
      <c r="I743" s="247"/>
      <c r="J743" s="243"/>
      <c r="K743" s="243"/>
      <c r="L743" s="248"/>
      <c r="M743" s="249"/>
      <c r="N743" s="250"/>
      <c r="O743" s="250"/>
      <c r="P743" s="250"/>
      <c r="Q743" s="250"/>
      <c r="R743" s="250"/>
      <c r="S743" s="250"/>
      <c r="T743" s="251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2" t="s">
        <v>181</v>
      </c>
      <c r="AU743" s="252" t="s">
        <v>86</v>
      </c>
      <c r="AV743" s="13" t="s">
        <v>83</v>
      </c>
      <c r="AW743" s="13" t="s">
        <v>32</v>
      </c>
      <c r="AX743" s="13" t="s">
        <v>76</v>
      </c>
      <c r="AY743" s="252" t="s">
        <v>172</v>
      </c>
    </row>
    <row r="744" spans="1:51" s="14" customFormat="1" ht="12">
      <c r="A744" s="14"/>
      <c r="B744" s="253"/>
      <c r="C744" s="254"/>
      <c r="D744" s="244" t="s">
        <v>181</v>
      </c>
      <c r="E744" s="255" t="s">
        <v>1</v>
      </c>
      <c r="F744" s="256" t="s">
        <v>498</v>
      </c>
      <c r="G744" s="254"/>
      <c r="H744" s="257">
        <v>170</v>
      </c>
      <c r="I744" s="258"/>
      <c r="J744" s="254"/>
      <c r="K744" s="254"/>
      <c r="L744" s="259"/>
      <c r="M744" s="260"/>
      <c r="N744" s="261"/>
      <c r="O744" s="261"/>
      <c r="P744" s="261"/>
      <c r="Q744" s="261"/>
      <c r="R744" s="261"/>
      <c r="S744" s="261"/>
      <c r="T744" s="262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63" t="s">
        <v>181</v>
      </c>
      <c r="AU744" s="263" t="s">
        <v>86</v>
      </c>
      <c r="AV744" s="14" t="s">
        <v>86</v>
      </c>
      <c r="AW744" s="14" t="s">
        <v>32</v>
      </c>
      <c r="AX744" s="14" t="s">
        <v>83</v>
      </c>
      <c r="AY744" s="263" t="s">
        <v>172</v>
      </c>
    </row>
    <row r="745" spans="1:65" s="2" customFormat="1" ht="16.5" customHeight="1">
      <c r="A745" s="39"/>
      <c r="B745" s="40"/>
      <c r="C745" s="229" t="s">
        <v>966</v>
      </c>
      <c r="D745" s="229" t="s">
        <v>174</v>
      </c>
      <c r="E745" s="230" t="s">
        <v>967</v>
      </c>
      <c r="F745" s="231" t="s">
        <v>968</v>
      </c>
      <c r="G745" s="232" t="s">
        <v>240</v>
      </c>
      <c r="H745" s="233">
        <v>384.19</v>
      </c>
      <c r="I745" s="234"/>
      <c r="J745" s="235">
        <f>ROUND(I745*H745,2)</f>
        <v>0</v>
      </c>
      <c r="K745" s="231" t="s">
        <v>178</v>
      </c>
      <c r="L745" s="45"/>
      <c r="M745" s="236" t="s">
        <v>1</v>
      </c>
      <c r="N745" s="237" t="s">
        <v>41</v>
      </c>
      <c r="O745" s="92"/>
      <c r="P745" s="238">
        <f>O745*H745</f>
        <v>0</v>
      </c>
      <c r="Q745" s="238">
        <v>0.00014</v>
      </c>
      <c r="R745" s="238">
        <f>Q745*H745</f>
        <v>0.0537866</v>
      </c>
      <c r="S745" s="238">
        <v>0</v>
      </c>
      <c r="T745" s="239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40" t="s">
        <v>284</v>
      </c>
      <c r="AT745" s="240" t="s">
        <v>174</v>
      </c>
      <c r="AU745" s="240" t="s">
        <v>86</v>
      </c>
      <c r="AY745" s="18" t="s">
        <v>172</v>
      </c>
      <c r="BE745" s="241">
        <f>IF(N745="základní",J745,0)</f>
        <v>0</v>
      </c>
      <c r="BF745" s="241">
        <f>IF(N745="snížená",J745,0)</f>
        <v>0</v>
      </c>
      <c r="BG745" s="241">
        <f>IF(N745="zákl. přenesená",J745,0)</f>
        <v>0</v>
      </c>
      <c r="BH745" s="241">
        <f>IF(N745="sníž. přenesená",J745,0)</f>
        <v>0</v>
      </c>
      <c r="BI745" s="241">
        <f>IF(N745="nulová",J745,0)</f>
        <v>0</v>
      </c>
      <c r="BJ745" s="18" t="s">
        <v>83</v>
      </c>
      <c r="BK745" s="241">
        <f>ROUND(I745*H745,2)</f>
        <v>0</v>
      </c>
      <c r="BL745" s="18" t="s">
        <v>284</v>
      </c>
      <c r="BM745" s="240" t="s">
        <v>969</v>
      </c>
    </row>
    <row r="746" spans="1:51" s="13" customFormat="1" ht="12">
      <c r="A746" s="13"/>
      <c r="B746" s="242"/>
      <c r="C746" s="243"/>
      <c r="D746" s="244" t="s">
        <v>181</v>
      </c>
      <c r="E746" s="245" t="s">
        <v>1</v>
      </c>
      <c r="F746" s="246" t="s">
        <v>970</v>
      </c>
      <c r="G746" s="243"/>
      <c r="H746" s="245" t="s">
        <v>1</v>
      </c>
      <c r="I746" s="247"/>
      <c r="J746" s="243"/>
      <c r="K746" s="243"/>
      <c r="L746" s="248"/>
      <c r="M746" s="249"/>
      <c r="N746" s="250"/>
      <c r="O746" s="250"/>
      <c r="P746" s="250"/>
      <c r="Q746" s="250"/>
      <c r="R746" s="250"/>
      <c r="S746" s="250"/>
      <c r="T746" s="251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52" t="s">
        <v>181</v>
      </c>
      <c r="AU746" s="252" t="s">
        <v>86</v>
      </c>
      <c r="AV746" s="13" t="s">
        <v>83</v>
      </c>
      <c r="AW746" s="13" t="s">
        <v>32</v>
      </c>
      <c r="AX746" s="13" t="s">
        <v>76</v>
      </c>
      <c r="AY746" s="252" t="s">
        <v>172</v>
      </c>
    </row>
    <row r="747" spans="1:51" s="14" customFormat="1" ht="12">
      <c r="A747" s="14"/>
      <c r="B747" s="253"/>
      <c r="C747" s="254"/>
      <c r="D747" s="244" t="s">
        <v>181</v>
      </c>
      <c r="E747" s="255" t="s">
        <v>1</v>
      </c>
      <c r="F747" s="256" t="s">
        <v>383</v>
      </c>
      <c r="G747" s="254"/>
      <c r="H747" s="257">
        <v>23.9</v>
      </c>
      <c r="I747" s="258"/>
      <c r="J747" s="254"/>
      <c r="K747" s="254"/>
      <c r="L747" s="259"/>
      <c r="M747" s="260"/>
      <c r="N747" s="261"/>
      <c r="O747" s="261"/>
      <c r="P747" s="261"/>
      <c r="Q747" s="261"/>
      <c r="R747" s="261"/>
      <c r="S747" s="261"/>
      <c r="T747" s="262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63" t="s">
        <v>181</v>
      </c>
      <c r="AU747" s="263" t="s">
        <v>86</v>
      </c>
      <c r="AV747" s="14" t="s">
        <v>86</v>
      </c>
      <c r="AW747" s="14" t="s">
        <v>32</v>
      </c>
      <c r="AX747" s="14" t="s">
        <v>76</v>
      </c>
      <c r="AY747" s="263" t="s">
        <v>172</v>
      </c>
    </row>
    <row r="748" spans="1:51" s="14" customFormat="1" ht="12">
      <c r="A748" s="14"/>
      <c r="B748" s="253"/>
      <c r="C748" s="254"/>
      <c r="D748" s="244" t="s">
        <v>181</v>
      </c>
      <c r="E748" s="255" t="s">
        <v>1</v>
      </c>
      <c r="F748" s="256" t="s">
        <v>384</v>
      </c>
      <c r="G748" s="254"/>
      <c r="H748" s="257">
        <v>23.9</v>
      </c>
      <c r="I748" s="258"/>
      <c r="J748" s="254"/>
      <c r="K748" s="254"/>
      <c r="L748" s="259"/>
      <c r="M748" s="260"/>
      <c r="N748" s="261"/>
      <c r="O748" s="261"/>
      <c r="P748" s="261"/>
      <c r="Q748" s="261"/>
      <c r="R748" s="261"/>
      <c r="S748" s="261"/>
      <c r="T748" s="262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63" t="s">
        <v>181</v>
      </c>
      <c r="AU748" s="263" t="s">
        <v>86</v>
      </c>
      <c r="AV748" s="14" t="s">
        <v>86</v>
      </c>
      <c r="AW748" s="14" t="s">
        <v>32</v>
      </c>
      <c r="AX748" s="14" t="s">
        <v>76</v>
      </c>
      <c r="AY748" s="263" t="s">
        <v>172</v>
      </c>
    </row>
    <row r="749" spans="1:51" s="14" customFormat="1" ht="12">
      <c r="A749" s="14"/>
      <c r="B749" s="253"/>
      <c r="C749" s="254"/>
      <c r="D749" s="244" t="s">
        <v>181</v>
      </c>
      <c r="E749" s="255" t="s">
        <v>1</v>
      </c>
      <c r="F749" s="256" t="s">
        <v>395</v>
      </c>
      <c r="G749" s="254"/>
      <c r="H749" s="257">
        <v>6</v>
      </c>
      <c r="I749" s="258"/>
      <c r="J749" s="254"/>
      <c r="K749" s="254"/>
      <c r="L749" s="259"/>
      <c r="M749" s="260"/>
      <c r="N749" s="261"/>
      <c r="O749" s="261"/>
      <c r="P749" s="261"/>
      <c r="Q749" s="261"/>
      <c r="R749" s="261"/>
      <c r="S749" s="261"/>
      <c r="T749" s="262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63" t="s">
        <v>181</v>
      </c>
      <c r="AU749" s="263" t="s">
        <v>86</v>
      </c>
      <c r="AV749" s="14" t="s">
        <v>86</v>
      </c>
      <c r="AW749" s="14" t="s">
        <v>32</v>
      </c>
      <c r="AX749" s="14" t="s">
        <v>76</v>
      </c>
      <c r="AY749" s="263" t="s">
        <v>172</v>
      </c>
    </row>
    <row r="750" spans="1:51" s="14" customFormat="1" ht="12">
      <c r="A750" s="14"/>
      <c r="B750" s="253"/>
      <c r="C750" s="254"/>
      <c r="D750" s="244" t="s">
        <v>181</v>
      </c>
      <c r="E750" s="255" t="s">
        <v>1</v>
      </c>
      <c r="F750" s="256" t="s">
        <v>396</v>
      </c>
      <c r="G750" s="254"/>
      <c r="H750" s="257">
        <v>7.52</v>
      </c>
      <c r="I750" s="258"/>
      <c r="J750" s="254"/>
      <c r="K750" s="254"/>
      <c r="L750" s="259"/>
      <c r="M750" s="260"/>
      <c r="N750" s="261"/>
      <c r="O750" s="261"/>
      <c r="P750" s="261"/>
      <c r="Q750" s="261"/>
      <c r="R750" s="261"/>
      <c r="S750" s="261"/>
      <c r="T750" s="262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63" t="s">
        <v>181</v>
      </c>
      <c r="AU750" s="263" t="s">
        <v>86</v>
      </c>
      <c r="AV750" s="14" t="s">
        <v>86</v>
      </c>
      <c r="AW750" s="14" t="s">
        <v>32</v>
      </c>
      <c r="AX750" s="14" t="s">
        <v>76</v>
      </c>
      <c r="AY750" s="263" t="s">
        <v>172</v>
      </c>
    </row>
    <row r="751" spans="1:51" s="14" customFormat="1" ht="12">
      <c r="A751" s="14"/>
      <c r="B751" s="253"/>
      <c r="C751" s="254"/>
      <c r="D751" s="244" t="s">
        <v>181</v>
      </c>
      <c r="E751" s="255" t="s">
        <v>1</v>
      </c>
      <c r="F751" s="256" t="s">
        <v>334</v>
      </c>
      <c r="G751" s="254"/>
      <c r="H751" s="257">
        <v>24.82</v>
      </c>
      <c r="I751" s="258"/>
      <c r="J751" s="254"/>
      <c r="K751" s="254"/>
      <c r="L751" s="259"/>
      <c r="M751" s="260"/>
      <c r="N751" s="261"/>
      <c r="O751" s="261"/>
      <c r="P751" s="261"/>
      <c r="Q751" s="261"/>
      <c r="R751" s="261"/>
      <c r="S751" s="261"/>
      <c r="T751" s="262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63" t="s">
        <v>181</v>
      </c>
      <c r="AU751" s="263" t="s">
        <v>86</v>
      </c>
      <c r="AV751" s="14" t="s">
        <v>86</v>
      </c>
      <c r="AW751" s="14" t="s">
        <v>32</v>
      </c>
      <c r="AX751" s="14" t="s">
        <v>76</v>
      </c>
      <c r="AY751" s="263" t="s">
        <v>172</v>
      </c>
    </row>
    <row r="752" spans="1:51" s="14" customFormat="1" ht="12">
      <c r="A752" s="14"/>
      <c r="B752" s="253"/>
      <c r="C752" s="254"/>
      <c r="D752" s="244" t="s">
        <v>181</v>
      </c>
      <c r="E752" s="255" t="s">
        <v>1</v>
      </c>
      <c r="F752" s="256" t="s">
        <v>335</v>
      </c>
      <c r="G752" s="254"/>
      <c r="H752" s="257">
        <v>2.55</v>
      </c>
      <c r="I752" s="258"/>
      <c r="J752" s="254"/>
      <c r="K752" s="254"/>
      <c r="L752" s="259"/>
      <c r="M752" s="260"/>
      <c r="N752" s="261"/>
      <c r="O752" s="261"/>
      <c r="P752" s="261"/>
      <c r="Q752" s="261"/>
      <c r="R752" s="261"/>
      <c r="S752" s="261"/>
      <c r="T752" s="262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63" t="s">
        <v>181</v>
      </c>
      <c r="AU752" s="263" t="s">
        <v>86</v>
      </c>
      <c r="AV752" s="14" t="s">
        <v>86</v>
      </c>
      <c r="AW752" s="14" t="s">
        <v>32</v>
      </c>
      <c r="AX752" s="14" t="s">
        <v>76</v>
      </c>
      <c r="AY752" s="263" t="s">
        <v>172</v>
      </c>
    </row>
    <row r="753" spans="1:51" s="14" customFormat="1" ht="12">
      <c r="A753" s="14"/>
      <c r="B753" s="253"/>
      <c r="C753" s="254"/>
      <c r="D753" s="244" t="s">
        <v>181</v>
      </c>
      <c r="E753" s="255" t="s">
        <v>1</v>
      </c>
      <c r="F753" s="256" t="s">
        <v>336</v>
      </c>
      <c r="G753" s="254"/>
      <c r="H753" s="257">
        <v>2.55</v>
      </c>
      <c r="I753" s="258"/>
      <c r="J753" s="254"/>
      <c r="K753" s="254"/>
      <c r="L753" s="259"/>
      <c r="M753" s="260"/>
      <c r="N753" s="261"/>
      <c r="O753" s="261"/>
      <c r="P753" s="261"/>
      <c r="Q753" s="261"/>
      <c r="R753" s="261"/>
      <c r="S753" s="261"/>
      <c r="T753" s="262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63" t="s">
        <v>181</v>
      </c>
      <c r="AU753" s="263" t="s">
        <v>86</v>
      </c>
      <c r="AV753" s="14" t="s">
        <v>86</v>
      </c>
      <c r="AW753" s="14" t="s">
        <v>32</v>
      </c>
      <c r="AX753" s="14" t="s">
        <v>76</v>
      </c>
      <c r="AY753" s="263" t="s">
        <v>172</v>
      </c>
    </row>
    <row r="754" spans="1:51" s="14" customFormat="1" ht="12">
      <c r="A754" s="14"/>
      <c r="B754" s="253"/>
      <c r="C754" s="254"/>
      <c r="D754" s="244" t="s">
        <v>181</v>
      </c>
      <c r="E754" s="255" t="s">
        <v>1</v>
      </c>
      <c r="F754" s="256" t="s">
        <v>337</v>
      </c>
      <c r="G754" s="254"/>
      <c r="H754" s="257">
        <v>6.94</v>
      </c>
      <c r="I754" s="258"/>
      <c r="J754" s="254"/>
      <c r="K754" s="254"/>
      <c r="L754" s="259"/>
      <c r="M754" s="260"/>
      <c r="N754" s="261"/>
      <c r="O754" s="261"/>
      <c r="P754" s="261"/>
      <c r="Q754" s="261"/>
      <c r="R754" s="261"/>
      <c r="S754" s="261"/>
      <c r="T754" s="262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63" t="s">
        <v>181</v>
      </c>
      <c r="AU754" s="263" t="s">
        <v>86</v>
      </c>
      <c r="AV754" s="14" t="s">
        <v>86</v>
      </c>
      <c r="AW754" s="14" t="s">
        <v>32</v>
      </c>
      <c r="AX754" s="14" t="s">
        <v>76</v>
      </c>
      <c r="AY754" s="263" t="s">
        <v>172</v>
      </c>
    </row>
    <row r="755" spans="1:51" s="14" customFormat="1" ht="12">
      <c r="A755" s="14"/>
      <c r="B755" s="253"/>
      <c r="C755" s="254"/>
      <c r="D755" s="244" t="s">
        <v>181</v>
      </c>
      <c r="E755" s="255" t="s">
        <v>1</v>
      </c>
      <c r="F755" s="256" t="s">
        <v>338</v>
      </c>
      <c r="G755" s="254"/>
      <c r="H755" s="257">
        <v>41.71</v>
      </c>
      <c r="I755" s="258"/>
      <c r="J755" s="254"/>
      <c r="K755" s="254"/>
      <c r="L755" s="259"/>
      <c r="M755" s="260"/>
      <c r="N755" s="261"/>
      <c r="O755" s="261"/>
      <c r="P755" s="261"/>
      <c r="Q755" s="261"/>
      <c r="R755" s="261"/>
      <c r="S755" s="261"/>
      <c r="T755" s="262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63" t="s">
        <v>181</v>
      </c>
      <c r="AU755" s="263" t="s">
        <v>86</v>
      </c>
      <c r="AV755" s="14" t="s">
        <v>86</v>
      </c>
      <c r="AW755" s="14" t="s">
        <v>32</v>
      </c>
      <c r="AX755" s="14" t="s">
        <v>76</v>
      </c>
      <c r="AY755" s="263" t="s">
        <v>172</v>
      </c>
    </row>
    <row r="756" spans="1:51" s="14" customFormat="1" ht="12">
      <c r="A756" s="14"/>
      <c r="B756" s="253"/>
      <c r="C756" s="254"/>
      <c r="D756" s="244" t="s">
        <v>181</v>
      </c>
      <c r="E756" s="255" t="s">
        <v>1</v>
      </c>
      <c r="F756" s="256" t="s">
        <v>339</v>
      </c>
      <c r="G756" s="254"/>
      <c r="H756" s="257">
        <v>24.82</v>
      </c>
      <c r="I756" s="258"/>
      <c r="J756" s="254"/>
      <c r="K756" s="254"/>
      <c r="L756" s="259"/>
      <c r="M756" s="260"/>
      <c r="N756" s="261"/>
      <c r="O756" s="261"/>
      <c r="P756" s="261"/>
      <c r="Q756" s="261"/>
      <c r="R756" s="261"/>
      <c r="S756" s="261"/>
      <c r="T756" s="262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63" t="s">
        <v>181</v>
      </c>
      <c r="AU756" s="263" t="s">
        <v>86</v>
      </c>
      <c r="AV756" s="14" t="s">
        <v>86</v>
      </c>
      <c r="AW756" s="14" t="s">
        <v>32</v>
      </c>
      <c r="AX756" s="14" t="s">
        <v>76</v>
      </c>
      <c r="AY756" s="263" t="s">
        <v>172</v>
      </c>
    </row>
    <row r="757" spans="1:51" s="14" customFormat="1" ht="12">
      <c r="A757" s="14"/>
      <c r="B757" s="253"/>
      <c r="C757" s="254"/>
      <c r="D757" s="244" t="s">
        <v>181</v>
      </c>
      <c r="E757" s="255" t="s">
        <v>1</v>
      </c>
      <c r="F757" s="256" t="s">
        <v>340</v>
      </c>
      <c r="G757" s="254"/>
      <c r="H757" s="257">
        <v>2.55</v>
      </c>
      <c r="I757" s="258"/>
      <c r="J757" s="254"/>
      <c r="K757" s="254"/>
      <c r="L757" s="259"/>
      <c r="M757" s="260"/>
      <c r="N757" s="261"/>
      <c r="O757" s="261"/>
      <c r="P757" s="261"/>
      <c r="Q757" s="261"/>
      <c r="R757" s="261"/>
      <c r="S757" s="261"/>
      <c r="T757" s="262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3" t="s">
        <v>181</v>
      </c>
      <c r="AU757" s="263" t="s">
        <v>86</v>
      </c>
      <c r="AV757" s="14" t="s">
        <v>86</v>
      </c>
      <c r="AW757" s="14" t="s">
        <v>32</v>
      </c>
      <c r="AX757" s="14" t="s">
        <v>76</v>
      </c>
      <c r="AY757" s="263" t="s">
        <v>172</v>
      </c>
    </row>
    <row r="758" spans="1:51" s="14" customFormat="1" ht="12">
      <c r="A758" s="14"/>
      <c r="B758" s="253"/>
      <c r="C758" s="254"/>
      <c r="D758" s="244" t="s">
        <v>181</v>
      </c>
      <c r="E758" s="255" t="s">
        <v>1</v>
      </c>
      <c r="F758" s="256" t="s">
        <v>341</v>
      </c>
      <c r="G758" s="254"/>
      <c r="H758" s="257">
        <v>2.55</v>
      </c>
      <c r="I758" s="258"/>
      <c r="J758" s="254"/>
      <c r="K758" s="254"/>
      <c r="L758" s="259"/>
      <c r="M758" s="260"/>
      <c r="N758" s="261"/>
      <c r="O758" s="261"/>
      <c r="P758" s="261"/>
      <c r="Q758" s="261"/>
      <c r="R758" s="261"/>
      <c r="S758" s="261"/>
      <c r="T758" s="262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63" t="s">
        <v>181</v>
      </c>
      <c r="AU758" s="263" t="s">
        <v>86</v>
      </c>
      <c r="AV758" s="14" t="s">
        <v>86</v>
      </c>
      <c r="AW758" s="14" t="s">
        <v>32</v>
      </c>
      <c r="AX758" s="14" t="s">
        <v>76</v>
      </c>
      <c r="AY758" s="263" t="s">
        <v>172</v>
      </c>
    </row>
    <row r="759" spans="1:51" s="14" customFormat="1" ht="12">
      <c r="A759" s="14"/>
      <c r="B759" s="253"/>
      <c r="C759" s="254"/>
      <c r="D759" s="244" t="s">
        <v>181</v>
      </c>
      <c r="E759" s="255" t="s">
        <v>1</v>
      </c>
      <c r="F759" s="256" t="s">
        <v>342</v>
      </c>
      <c r="G759" s="254"/>
      <c r="H759" s="257">
        <v>6.94</v>
      </c>
      <c r="I759" s="258"/>
      <c r="J759" s="254"/>
      <c r="K759" s="254"/>
      <c r="L759" s="259"/>
      <c r="M759" s="260"/>
      <c r="N759" s="261"/>
      <c r="O759" s="261"/>
      <c r="P759" s="261"/>
      <c r="Q759" s="261"/>
      <c r="R759" s="261"/>
      <c r="S759" s="261"/>
      <c r="T759" s="262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3" t="s">
        <v>181</v>
      </c>
      <c r="AU759" s="263" t="s">
        <v>86</v>
      </c>
      <c r="AV759" s="14" t="s">
        <v>86</v>
      </c>
      <c r="AW759" s="14" t="s">
        <v>32</v>
      </c>
      <c r="AX759" s="14" t="s">
        <v>76</v>
      </c>
      <c r="AY759" s="263" t="s">
        <v>172</v>
      </c>
    </row>
    <row r="760" spans="1:51" s="14" customFormat="1" ht="12">
      <c r="A760" s="14"/>
      <c r="B760" s="253"/>
      <c r="C760" s="254"/>
      <c r="D760" s="244" t="s">
        <v>181</v>
      </c>
      <c r="E760" s="255" t="s">
        <v>1</v>
      </c>
      <c r="F760" s="256" t="s">
        <v>343</v>
      </c>
      <c r="G760" s="254"/>
      <c r="H760" s="257">
        <v>40.86</v>
      </c>
      <c r="I760" s="258"/>
      <c r="J760" s="254"/>
      <c r="K760" s="254"/>
      <c r="L760" s="259"/>
      <c r="M760" s="260"/>
      <c r="N760" s="261"/>
      <c r="O760" s="261"/>
      <c r="P760" s="261"/>
      <c r="Q760" s="261"/>
      <c r="R760" s="261"/>
      <c r="S760" s="261"/>
      <c r="T760" s="262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3" t="s">
        <v>181</v>
      </c>
      <c r="AU760" s="263" t="s">
        <v>86</v>
      </c>
      <c r="AV760" s="14" t="s">
        <v>86</v>
      </c>
      <c r="AW760" s="14" t="s">
        <v>32</v>
      </c>
      <c r="AX760" s="14" t="s">
        <v>76</v>
      </c>
      <c r="AY760" s="263" t="s">
        <v>172</v>
      </c>
    </row>
    <row r="761" spans="1:51" s="13" customFormat="1" ht="12">
      <c r="A761" s="13"/>
      <c r="B761" s="242"/>
      <c r="C761" s="243"/>
      <c r="D761" s="244" t="s">
        <v>181</v>
      </c>
      <c r="E761" s="245" t="s">
        <v>1</v>
      </c>
      <c r="F761" s="246" t="s">
        <v>971</v>
      </c>
      <c r="G761" s="243"/>
      <c r="H761" s="245" t="s">
        <v>1</v>
      </c>
      <c r="I761" s="247"/>
      <c r="J761" s="243"/>
      <c r="K761" s="243"/>
      <c r="L761" s="248"/>
      <c r="M761" s="249"/>
      <c r="N761" s="250"/>
      <c r="O761" s="250"/>
      <c r="P761" s="250"/>
      <c r="Q761" s="250"/>
      <c r="R761" s="250"/>
      <c r="S761" s="250"/>
      <c r="T761" s="251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52" t="s">
        <v>181</v>
      </c>
      <c r="AU761" s="252" t="s">
        <v>86</v>
      </c>
      <c r="AV761" s="13" t="s">
        <v>83</v>
      </c>
      <c r="AW761" s="13" t="s">
        <v>32</v>
      </c>
      <c r="AX761" s="13" t="s">
        <v>76</v>
      </c>
      <c r="AY761" s="252" t="s">
        <v>172</v>
      </c>
    </row>
    <row r="762" spans="1:51" s="14" customFormat="1" ht="12">
      <c r="A762" s="14"/>
      <c r="B762" s="253"/>
      <c r="C762" s="254"/>
      <c r="D762" s="244" t="s">
        <v>181</v>
      </c>
      <c r="E762" s="255" t="s">
        <v>1</v>
      </c>
      <c r="F762" s="256" t="s">
        <v>972</v>
      </c>
      <c r="G762" s="254"/>
      <c r="H762" s="257">
        <v>24.8</v>
      </c>
      <c r="I762" s="258"/>
      <c r="J762" s="254"/>
      <c r="K762" s="254"/>
      <c r="L762" s="259"/>
      <c r="M762" s="260"/>
      <c r="N762" s="261"/>
      <c r="O762" s="261"/>
      <c r="P762" s="261"/>
      <c r="Q762" s="261"/>
      <c r="R762" s="261"/>
      <c r="S762" s="261"/>
      <c r="T762" s="262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63" t="s">
        <v>181</v>
      </c>
      <c r="AU762" s="263" t="s">
        <v>86</v>
      </c>
      <c r="AV762" s="14" t="s">
        <v>86</v>
      </c>
      <c r="AW762" s="14" t="s">
        <v>32</v>
      </c>
      <c r="AX762" s="14" t="s">
        <v>76</v>
      </c>
      <c r="AY762" s="263" t="s">
        <v>172</v>
      </c>
    </row>
    <row r="763" spans="1:51" s="14" customFormat="1" ht="12">
      <c r="A763" s="14"/>
      <c r="B763" s="253"/>
      <c r="C763" s="254"/>
      <c r="D763" s="244" t="s">
        <v>181</v>
      </c>
      <c r="E763" s="255" t="s">
        <v>1</v>
      </c>
      <c r="F763" s="256" t="s">
        <v>973</v>
      </c>
      <c r="G763" s="254"/>
      <c r="H763" s="257">
        <v>6.45</v>
      </c>
      <c r="I763" s="258"/>
      <c r="J763" s="254"/>
      <c r="K763" s="254"/>
      <c r="L763" s="259"/>
      <c r="M763" s="260"/>
      <c r="N763" s="261"/>
      <c r="O763" s="261"/>
      <c r="P763" s="261"/>
      <c r="Q763" s="261"/>
      <c r="R763" s="261"/>
      <c r="S763" s="261"/>
      <c r="T763" s="262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63" t="s">
        <v>181</v>
      </c>
      <c r="AU763" s="263" t="s">
        <v>86</v>
      </c>
      <c r="AV763" s="14" t="s">
        <v>86</v>
      </c>
      <c r="AW763" s="14" t="s">
        <v>32</v>
      </c>
      <c r="AX763" s="14" t="s">
        <v>76</v>
      </c>
      <c r="AY763" s="263" t="s">
        <v>172</v>
      </c>
    </row>
    <row r="764" spans="1:51" s="14" customFormat="1" ht="12">
      <c r="A764" s="14"/>
      <c r="B764" s="253"/>
      <c r="C764" s="254"/>
      <c r="D764" s="244" t="s">
        <v>181</v>
      </c>
      <c r="E764" s="255" t="s">
        <v>1</v>
      </c>
      <c r="F764" s="256" t="s">
        <v>974</v>
      </c>
      <c r="G764" s="254"/>
      <c r="H764" s="257">
        <v>6.43</v>
      </c>
      <c r="I764" s="258"/>
      <c r="J764" s="254"/>
      <c r="K764" s="254"/>
      <c r="L764" s="259"/>
      <c r="M764" s="260"/>
      <c r="N764" s="261"/>
      <c r="O764" s="261"/>
      <c r="P764" s="261"/>
      <c r="Q764" s="261"/>
      <c r="R764" s="261"/>
      <c r="S764" s="261"/>
      <c r="T764" s="262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63" t="s">
        <v>181</v>
      </c>
      <c r="AU764" s="263" t="s">
        <v>86</v>
      </c>
      <c r="AV764" s="14" t="s">
        <v>86</v>
      </c>
      <c r="AW764" s="14" t="s">
        <v>32</v>
      </c>
      <c r="AX764" s="14" t="s">
        <v>76</v>
      </c>
      <c r="AY764" s="263" t="s">
        <v>172</v>
      </c>
    </row>
    <row r="765" spans="1:51" s="14" customFormat="1" ht="12">
      <c r="A765" s="14"/>
      <c r="B765" s="253"/>
      <c r="C765" s="254"/>
      <c r="D765" s="244" t="s">
        <v>181</v>
      </c>
      <c r="E765" s="255" t="s">
        <v>1</v>
      </c>
      <c r="F765" s="256" t="s">
        <v>975</v>
      </c>
      <c r="G765" s="254"/>
      <c r="H765" s="257">
        <v>11.06</v>
      </c>
      <c r="I765" s="258"/>
      <c r="J765" s="254"/>
      <c r="K765" s="254"/>
      <c r="L765" s="259"/>
      <c r="M765" s="260"/>
      <c r="N765" s="261"/>
      <c r="O765" s="261"/>
      <c r="P765" s="261"/>
      <c r="Q765" s="261"/>
      <c r="R765" s="261"/>
      <c r="S765" s="261"/>
      <c r="T765" s="262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63" t="s">
        <v>181</v>
      </c>
      <c r="AU765" s="263" t="s">
        <v>86</v>
      </c>
      <c r="AV765" s="14" t="s">
        <v>86</v>
      </c>
      <c r="AW765" s="14" t="s">
        <v>32</v>
      </c>
      <c r="AX765" s="14" t="s">
        <v>76</v>
      </c>
      <c r="AY765" s="263" t="s">
        <v>172</v>
      </c>
    </row>
    <row r="766" spans="1:51" s="14" customFormat="1" ht="12">
      <c r="A766" s="14"/>
      <c r="B766" s="253"/>
      <c r="C766" s="254"/>
      <c r="D766" s="244" t="s">
        <v>181</v>
      </c>
      <c r="E766" s="255" t="s">
        <v>1</v>
      </c>
      <c r="F766" s="256" t="s">
        <v>976</v>
      </c>
      <c r="G766" s="254"/>
      <c r="H766" s="257">
        <v>34.55</v>
      </c>
      <c r="I766" s="258"/>
      <c r="J766" s="254"/>
      <c r="K766" s="254"/>
      <c r="L766" s="259"/>
      <c r="M766" s="260"/>
      <c r="N766" s="261"/>
      <c r="O766" s="261"/>
      <c r="P766" s="261"/>
      <c r="Q766" s="261"/>
      <c r="R766" s="261"/>
      <c r="S766" s="261"/>
      <c r="T766" s="262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63" t="s">
        <v>181</v>
      </c>
      <c r="AU766" s="263" t="s">
        <v>86</v>
      </c>
      <c r="AV766" s="14" t="s">
        <v>86</v>
      </c>
      <c r="AW766" s="14" t="s">
        <v>32</v>
      </c>
      <c r="AX766" s="14" t="s">
        <v>76</v>
      </c>
      <c r="AY766" s="263" t="s">
        <v>172</v>
      </c>
    </row>
    <row r="767" spans="1:51" s="14" customFormat="1" ht="12">
      <c r="A767" s="14"/>
      <c r="B767" s="253"/>
      <c r="C767" s="254"/>
      <c r="D767" s="244" t="s">
        <v>181</v>
      </c>
      <c r="E767" s="255" t="s">
        <v>1</v>
      </c>
      <c r="F767" s="256" t="s">
        <v>977</v>
      </c>
      <c r="G767" s="254"/>
      <c r="H767" s="257">
        <v>24.8</v>
      </c>
      <c r="I767" s="258"/>
      <c r="J767" s="254"/>
      <c r="K767" s="254"/>
      <c r="L767" s="259"/>
      <c r="M767" s="260"/>
      <c r="N767" s="261"/>
      <c r="O767" s="261"/>
      <c r="P767" s="261"/>
      <c r="Q767" s="261"/>
      <c r="R767" s="261"/>
      <c r="S767" s="261"/>
      <c r="T767" s="262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63" t="s">
        <v>181</v>
      </c>
      <c r="AU767" s="263" t="s">
        <v>86</v>
      </c>
      <c r="AV767" s="14" t="s">
        <v>86</v>
      </c>
      <c r="AW767" s="14" t="s">
        <v>32</v>
      </c>
      <c r="AX767" s="14" t="s">
        <v>76</v>
      </c>
      <c r="AY767" s="263" t="s">
        <v>172</v>
      </c>
    </row>
    <row r="768" spans="1:51" s="14" customFormat="1" ht="12">
      <c r="A768" s="14"/>
      <c r="B768" s="253"/>
      <c r="C768" s="254"/>
      <c r="D768" s="244" t="s">
        <v>181</v>
      </c>
      <c r="E768" s="255" t="s">
        <v>1</v>
      </c>
      <c r="F768" s="256" t="s">
        <v>978</v>
      </c>
      <c r="G768" s="254"/>
      <c r="H768" s="257">
        <v>6.45</v>
      </c>
      <c r="I768" s="258"/>
      <c r="J768" s="254"/>
      <c r="K768" s="254"/>
      <c r="L768" s="259"/>
      <c r="M768" s="260"/>
      <c r="N768" s="261"/>
      <c r="O768" s="261"/>
      <c r="P768" s="261"/>
      <c r="Q768" s="261"/>
      <c r="R768" s="261"/>
      <c r="S768" s="261"/>
      <c r="T768" s="262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63" t="s">
        <v>181</v>
      </c>
      <c r="AU768" s="263" t="s">
        <v>86</v>
      </c>
      <c r="AV768" s="14" t="s">
        <v>86</v>
      </c>
      <c r="AW768" s="14" t="s">
        <v>32</v>
      </c>
      <c r="AX768" s="14" t="s">
        <v>76</v>
      </c>
      <c r="AY768" s="263" t="s">
        <v>172</v>
      </c>
    </row>
    <row r="769" spans="1:51" s="14" customFormat="1" ht="12">
      <c r="A769" s="14"/>
      <c r="B769" s="253"/>
      <c r="C769" s="254"/>
      <c r="D769" s="244" t="s">
        <v>181</v>
      </c>
      <c r="E769" s="255" t="s">
        <v>1</v>
      </c>
      <c r="F769" s="256" t="s">
        <v>979</v>
      </c>
      <c r="G769" s="254"/>
      <c r="H769" s="257">
        <v>6.43</v>
      </c>
      <c r="I769" s="258"/>
      <c r="J769" s="254"/>
      <c r="K769" s="254"/>
      <c r="L769" s="259"/>
      <c r="M769" s="260"/>
      <c r="N769" s="261"/>
      <c r="O769" s="261"/>
      <c r="P769" s="261"/>
      <c r="Q769" s="261"/>
      <c r="R769" s="261"/>
      <c r="S769" s="261"/>
      <c r="T769" s="262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63" t="s">
        <v>181</v>
      </c>
      <c r="AU769" s="263" t="s">
        <v>86</v>
      </c>
      <c r="AV769" s="14" t="s">
        <v>86</v>
      </c>
      <c r="AW769" s="14" t="s">
        <v>32</v>
      </c>
      <c r="AX769" s="14" t="s">
        <v>76</v>
      </c>
      <c r="AY769" s="263" t="s">
        <v>172</v>
      </c>
    </row>
    <row r="770" spans="1:51" s="14" customFormat="1" ht="12">
      <c r="A770" s="14"/>
      <c r="B770" s="253"/>
      <c r="C770" s="254"/>
      <c r="D770" s="244" t="s">
        <v>181</v>
      </c>
      <c r="E770" s="255" t="s">
        <v>1</v>
      </c>
      <c r="F770" s="256" t="s">
        <v>980</v>
      </c>
      <c r="G770" s="254"/>
      <c r="H770" s="257">
        <v>11.06</v>
      </c>
      <c r="I770" s="258"/>
      <c r="J770" s="254"/>
      <c r="K770" s="254"/>
      <c r="L770" s="259"/>
      <c r="M770" s="260"/>
      <c r="N770" s="261"/>
      <c r="O770" s="261"/>
      <c r="P770" s="261"/>
      <c r="Q770" s="261"/>
      <c r="R770" s="261"/>
      <c r="S770" s="261"/>
      <c r="T770" s="262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63" t="s">
        <v>181</v>
      </c>
      <c r="AU770" s="263" t="s">
        <v>86</v>
      </c>
      <c r="AV770" s="14" t="s">
        <v>86</v>
      </c>
      <c r="AW770" s="14" t="s">
        <v>32</v>
      </c>
      <c r="AX770" s="14" t="s">
        <v>76</v>
      </c>
      <c r="AY770" s="263" t="s">
        <v>172</v>
      </c>
    </row>
    <row r="771" spans="1:51" s="14" customFormat="1" ht="12">
      <c r="A771" s="14"/>
      <c r="B771" s="253"/>
      <c r="C771" s="254"/>
      <c r="D771" s="244" t="s">
        <v>181</v>
      </c>
      <c r="E771" s="255" t="s">
        <v>1</v>
      </c>
      <c r="F771" s="256" t="s">
        <v>981</v>
      </c>
      <c r="G771" s="254"/>
      <c r="H771" s="257">
        <v>34.55</v>
      </c>
      <c r="I771" s="258"/>
      <c r="J771" s="254"/>
      <c r="K771" s="254"/>
      <c r="L771" s="259"/>
      <c r="M771" s="260"/>
      <c r="N771" s="261"/>
      <c r="O771" s="261"/>
      <c r="P771" s="261"/>
      <c r="Q771" s="261"/>
      <c r="R771" s="261"/>
      <c r="S771" s="261"/>
      <c r="T771" s="262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3" t="s">
        <v>181</v>
      </c>
      <c r="AU771" s="263" t="s">
        <v>86</v>
      </c>
      <c r="AV771" s="14" t="s">
        <v>86</v>
      </c>
      <c r="AW771" s="14" t="s">
        <v>32</v>
      </c>
      <c r="AX771" s="14" t="s">
        <v>76</v>
      </c>
      <c r="AY771" s="263" t="s">
        <v>172</v>
      </c>
    </row>
    <row r="772" spans="1:51" s="16" customFormat="1" ht="12">
      <c r="A772" s="16"/>
      <c r="B772" s="275"/>
      <c r="C772" s="276"/>
      <c r="D772" s="244" t="s">
        <v>181</v>
      </c>
      <c r="E772" s="277" t="s">
        <v>1</v>
      </c>
      <c r="F772" s="278" t="s">
        <v>188</v>
      </c>
      <c r="G772" s="276"/>
      <c r="H772" s="279">
        <v>384.19</v>
      </c>
      <c r="I772" s="280"/>
      <c r="J772" s="276"/>
      <c r="K772" s="276"/>
      <c r="L772" s="281"/>
      <c r="M772" s="282"/>
      <c r="N772" s="283"/>
      <c r="O772" s="283"/>
      <c r="P772" s="283"/>
      <c r="Q772" s="283"/>
      <c r="R772" s="283"/>
      <c r="S772" s="283"/>
      <c r="T772" s="284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T772" s="285" t="s">
        <v>181</v>
      </c>
      <c r="AU772" s="285" t="s">
        <v>86</v>
      </c>
      <c r="AV772" s="16" t="s">
        <v>179</v>
      </c>
      <c r="AW772" s="16" t="s">
        <v>32</v>
      </c>
      <c r="AX772" s="16" t="s">
        <v>83</v>
      </c>
      <c r="AY772" s="285" t="s">
        <v>172</v>
      </c>
    </row>
    <row r="773" spans="1:65" s="2" customFormat="1" ht="16.5" customHeight="1">
      <c r="A773" s="39"/>
      <c r="B773" s="40"/>
      <c r="C773" s="229" t="s">
        <v>982</v>
      </c>
      <c r="D773" s="229" t="s">
        <v>174</v>
      </c>
      <c r="E773" s="230" t="s">
        <v>983</v>
      </c>
      <c r="F773" s="231" t="s">
        <v>984</v>
      </c>
      <c r="G773" s="232" t="s">
        <v>240</v>
      </c>
      <c r="H773" s="233">
        <v>330.39</v>
      </c>
      <c r="I773" s="234"/>
      <c r="J773" s="235">
        <f>ROUND(I773*H773,2)</f>
        <v>0</v>
      </c>
      <c r="K773" s="231" t="s">
        <v>178</v>
      </c>
      <c r="L773" s="45"/>
      <c r="M773" s="236" t="s">
        <v>1</v>
      </c>
      <c r="N773" s="237" t="s">
        <v>41</v>
      </c>
      <c r="O773" s="92"/>
      <c r="P773" s="238">
        <f>O773*H773</f>
        <v>0</v>
      </c>
      <c r="Q773" s="238">
        <v>1E-05</v>
      </c>
      <c r="R773" s="238">
        <f>Q773*H773</f>
        <v>0.0033039000000000002</v>
      </c>
      <c r="S773" s="238">
        <v>0</v>
      </c>
      <c r="T773" s="239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40" t="s">
        <v>284</v>
      </c>
      <c r="AT773" s="240" t="s">
        <v>174</v>
      </c>
      <c r="AU773" s="240" t="s">
        <v>86</v>
      </c>
      <c r="AY773" s="18" t="s">
        <v>172</v>
      </c>
      <c r="BE773" s="241">
        <f>IF(N773="základní",J773,0)</f>
        <v>0</v>
      </c>
      <c r="BF773" s="241">
        <f>IF(N773="snížená",J773,0)</f>
        <v>0</v>
      </c>
      <c r="BG773" s="241">
        <f>IF(N773="zákl. přenesená",J773,0)</f>
        <v>0</v>
      </c>
      <c r="BH773" s="241">
        <f>IF(N773="sníž. přenesená",J773,0)</f>
        <v>0</v>
      </c>
      <c r="BI773" s="241">
        <f>IF(N773="nulová",J773,0)</f>
        <v>0</v>
      </c>
      <c r="BJ773" s="18" t="s">
        <v>83</v>
      </c>
      <c r="BK773" s="241">
        <f>ROUND(I773*H773,2)</f>
        <v>0</v>
      </c>
      <c r="BL773" s="18" t="s">
        <v>284</v>
      </c>
      <c r="BM773" s="240" t="s">
        <v>985</v>
      </c>
    </row>
    <row r="774" spans="1:51" s="13" customFormat="1" ht="12">
      <c r="A774" s="13"/>
      <c r="B774" s="242"/>
      <c r="C774" s="243"/>
      <c r="D774" s="244" t="s">
        <v>181</v>
      </c>
      <c r="E774" s="245" t="s">
        <v>1</v>
      </c>
      <c r="F774" s="246" t="s">
        <v>970</v>
      </c>
      <c r="G774" s="243"/>
      <c r="H774" s="245" t="s">
        <v>1</v>
      </c>
      <c r="I774" s="247"/>
      <c r="J774" s="243"/>
      <c r="K774" s="243"/>
      <c r="L774" s="248"/>
      <c r="M774" s="249"/>
      <c r="N774" s="250"/>
      <c r="O774" s="250"/>
      <c r="P774" s="250"/>
      <c r="Q774" s="250"/>
      <c r="R774" s="250"/>
      <c r="S774" s="250"/>
      <c r="T774" s="251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52" t="s">
        <v>181</v>
      </c>
      <c r="AU774" s="252" t="s">
        <v>86</v>
      </c>
      <c r="AV774" s="13" t="s">
        <v>83</v>
      </c>
      <c r="AW774" s="13" t="s">
        <v>32</v>
      </c>
      <c r="AX774" s="13" t="s">
        <v>76</v>
      </c>
      <c r="AY774" s="252" t="s">
        <v>172</v>
      </c>
    </row>
    <row r="775" spans="1:51" s="14" customFormat="1" ht="12">
      <c r="A775" s="14"/>
      <c r="B775" s="253"/>
      <c r="C775" s="254"/>
      <c r="D775" s="244" t="s">
        <v>181</v>
      </c>
      <c r="E775" s="255" t="s">
        <v>1</v>
      </c>
      <c r="F775" s="256" t="s">
        <v>396</v>
      </c>
      <c r="G775" s="254"/>
      <c r="H775" s="257">
        <v>7.52</v>
      </c>
      <c r="I775" s="258"/>
      <c r="J775" s="254"/>
      <c r="K775" s="254"/>
      <c r="L775" s="259"/>
      <c r="M775" s="260"/>
      <c r="N775" s="261"/>
      <c r="O775" s="261"/>
      <c r="P775" s="261"/>
      <c r="Q775" s="261"/>
      <c r="R775" s="261"/>
      <c r="S775" s="261"/>
      <c r="T775" s="262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63" t="s">
        <v>181</v>
      </c>
      <c r="AU775" s="263" t="s">
        <v>86</v>
      </c>
      <c r="AV775" s="14" t="s">
        <v>86</v>
      </c>
      <c r="AW775" s="14" t="s">
        <v>32</v>
      </c>
      <c r="AX775" s="14" t="s">
        <v>76</v>
      </c>
      <c r="AY775" s="263" t="s">
        <v>172</v>
      </c>
    </row>
    <row r="776" spans="1:51" s="14" customFormat="1" ht="12">
      <c r="A776" s="14"/>
      <c r="B776" s="253"/>
      <c r="C776" s="254"/>
      <c r="D776" s="244" t="s">
        <v>181</v>
      </c>
      <c r="E776" s="255" t="s">
        <v>1</v>
      </c>
      <c r="F776" s="256" t="s">
        <v>334</v>
      </c>
      <c r="G776" s="254"/>
      <c r="H776" s="257">
        <v>24.82</v>
      </c>
      <c r="I776" s="258"/>
      <c r="J776" s="254"/>
      <c r="K776" s="254"/>
      <c r="L776" s="259"/>
      <c r="M776" s="260"/>
      <c r="N776" s="261"/>
      <c r="O776" s="261"/>
      <c r="P776" s="261"/>
      <c r="Q776" s="261"/>
      <c r="R776" s="261"/>
      <c r="S776" s="261"/>
      <c r="T776" s="262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63" t="s">
        <v>181</v>
      </c>
      <c r="AU776" s="263" t="s">
        <v>86</v>
      </c>
      <c r="AV776" s="14" t="s">
        <v>86</v>
      </c>
      <c r="AW776" s="14" t="s">
        <v>32</v>
      </c>
      <c r="AX776" s="14" t="s">
        <v>76</v>
      </c>
      <c r="AY776" s="263" t="s">
        <v>172</v>
      </c>
    </row>
    <row r="777" spans="1:51" s="14" customFormat="1" ht="12">
      <c r="A777" s="14"/>
      <c r="B777" s="253"/>
      <c r="C777" s="254"/>
      <c r="D777" s="244" t="s">
        <v>181</v>
      </c>
      <c r="E777" s="255" t="s">
        <v>1</v>
      </c>
      <c r="F777" s="256" t="s">
        <v>335</v>
      </c>
      <c r="G777" s="254"/>
      <c r="H777" s="257">
        <v>2.55</v>
      </c>
      <c r="I777" s="258"/>
      <c r="J777" s="254"/>
      <c r="K777" s="254"/>
      <c r="L777" s="259"/>
      <c r="M777" s="260"/>
      <c r="N777" s="261"/>
      <c r="O777" s="261"/>
      <c r="P777" s="261"/>
      <c r="Q777" s="261"/>
      <c r="R777" s="261"/>
      <c r="S777" s="261"/>
      <c r="T777" s="262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63" t="s">
        <v>181</v>
      </c>
      <c r="AU777" s="263" t="s">
        <v>86</v>
      </c>
      <c r="AV777" s="14" t="s">
        <v>86</v>
      </c>
      <c r="AW777" s="14" t="s">
        <v>32</v>
      </c>
      <c r="AX777" s="14" t="s">
        <v>76</v>
      </c>
      <c r="AY777" s="263" t="s">
        <v>172</v>
      </c>
    </row>
    <row r="778" spans="1:51" s="14" customFormat="1" ht="12">
      <c r="A778" s="14"/>
      <c r="B778" s="253"/>
      <c r="C778" s="254"/>
      <c r="D778" s="244" t="s">
        <v>181</v>
      </c>
      <c r="E778" s="255" t="s">
        <v>1</v>
      </c>
      <c r="F778" s="256" t="s">
        <v>336</v>
      </c>
      <c r="G778" s="254"/>
      <c r="H778" s="257">
        <v>2.55</v>
      </c>
      <c r="I778" s="258"/>
      <c r="J778" s="254"/>
      <c r="K778" s="254"/>
      <c r="L778" s="259"/>
      <c r="M778" s="260"/>
      <c r="N778" s="261"/>
      <c r="O778" s="261"/>
      <c r="P778" s="261"/>
      <c r="Q778" s="261"/>
      <c r="R778" s="261"/>
      <c r="S778" s="261"/>
      <c r="T778" s="262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63" t="s">
        <v>181</v>
      </c>
      <c r="AU778" s="263" t="s">
        <v>86</v>
      </c>
      <c r="AV778" s="14" t="s">
        <v>86</v>
      </c>
      <c r="AW778" s="14" t="s">
        <v>32</v>
      </c>
      <c r="AX778" s="14" t="s">
        <v>76</v>
      </c>
      <c r="AY778" s="263" t="s">
        <v>172</v>
      </c>
    </row>
    <row r="779" spans="1:51" s="14" customFormat="1" ht="12">
      <c r="A779" s="14"/>
      <c r="B779" s="253"/>
      <c r="C779" s="254"/>
      <c r="D779" s="244" t="s">
        <v>181</v>
      </c>
      <c r="E779" s="255" t="s">
        <v>1</v>
      </c>
      <c r="F779" s="256" t="s">
        <v>337</v>
      </c>
      <c r="G779" s="254"/>
      <c r="H779" s="257">
        <v>6.94</v>
      </c>
      <c r="I779" s="258"/>
      <c r="J779" s="254"/>
      <c r="K779" s="254"/>
      <c r="L779" s="259"/>
      <c r="M779" s="260"/>
      <c r="N779" s="261"/>
      <c r="O779" s="261"/>
      <c r="P779" s="261"/>
      <c r="Q779" s="261"/>
      <c r="R779" s="261"/>
      <c r="S779" s="261"/>
      <c r="T779" s="262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63" t="s">
        <v>181</v>
      </c>
      <c r="AU779" s="263" t="s">
        <v>86</v>
      </c>
      <c r="AV779" s="14" t="s">
        <v>86</v>
      </c>
      <c r="AW779" s="14" t="s">
        <v>32</v>
      </c>
      <c r="AX779" s="14" t="s">
        <v>76</v>
      </c>
      <c r="AY779" s="263" t="s">
        <v>172</v>
      </c>
    </row>
    <row r="780" spans="1:51" s="14" customFormat="1" ht="12">
      <c r="A780" s="14"/>
      <c r="B780" s="253"/>
      <c r="C780" s="254"/>
      <c r="D780" s="244" t="s">
        <v>181</v>
      </c>
      <c r="E780" s="255" t="s">
        <v>1</v>
      </c>
      <c r="F780" s="256" t="s">
        <v>338</v>
      </c>
      <c r="G780" s="254"/>
      <c r="H780" s="257">
        <v>41.71</v>
      </c>
      <c r="I780" s="258"/>
      <c r="J780" s="254"/>
      <c r="K780" s="254"/>
      <c r="L780" s="259"/>
      <c r="M780" s="260"/>
      <c r="N780" s="261"/>
      <c r="O780" s="261"/>
      <c r="P780" s="261"/>
      <c r="Q780" s="261"/>
      <c r="R780" s="261"/>
      <c r="S780" s="261"/>
      <c r="T780" s="262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63" t="s">
        <v>181</v>
      </c>
      <c r="AU780" s="263" t="s">
        <v>86</v>
      </c>
      <c r="AV780" s="14" t="s">
        <v>86</v>
      </c>
      <c r="AW780" s="14" t="s">
        <v>32</v>
      </c>
      <c r="AX780" s="14" t="s">
        <v>76</v>
      </c>
      <c r="AY780" s="263" t="s">
        <v>172</v>
      </c>
    </row>
    <row r="781" spans="1:51" s="14" customFormat="1" ht="12">
      <c r="A781" s="14"/>
      <c r="B781" s="253"/>
      <c r="C781" s="254"/>
      <c r="D781" s="244" t="s">
        <v>181</v>
      </c>
      <c r="E781" s="255" t="s">
        <v>1</v>
      </c>
      <c r="F781" s="256" t="s">
        <v>339</v>
      </c>
      <c r="G781" s="254"/>
      <c r="H781" s="257">
        <v>24.82</v>
      </c>
      <c r="I781" s="258"/>
      <c r="J781" s="254"/>
      <c r="K781" s="254"/>
      <c r="L781" s="259"/>
      <c r="M781" s="260"/>
      <c r="N781" s="261"/>
      <c r="O781" s="261"/>
      <c r="P781" s="261"/>
      <c r="Q781" s="261"/>
      <c r="R781" s="261"/>
      <c r="S781" s="261"/>
      <c r="T781" s="262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63" t="s">
        <v>181</v>
      </c>
      <c r="AU781" s="263" t="s">
        <v>86</v>
      </c>
      <c r="AV781" s="14" t="s">
        <v>86</v>
      </c>
      <c r="AW781" s="14" t="s">
        <v>32</v>
      </c>
      <c r="AX781" s="14" t="s">
        <v>76</v>
      </c>
      <c r="AY781" s="263" t="s">
        <v>172</v>
      </c>
    </row>
    <row r="782" spans="1:51" s="14" customFormat="1" ht="12">
      <c r="A782" s="14"/>
      <c r="B782" s="253"/>
      <c r="C782" s="254"/>
      <c r="D782" s="244" t="s">
        <v>181</v>
      </c>
      <c r="E782" s="255" t="s">
        <v>1</v>
      </c>
      <c r="F782" s="256" t="s">
        <v>340</v>
      </c>
      <c r="G782" s="254"/>
      <c r="H782" s="257">
        <v>2.55</v>
      </c>
      <c r="I782" s="258"/>
      <c r="J782" s="254"/>
      <c r="K782" s="254"/>
      <c r="L782" s="259"/>
      <c r="M782" s="260"/>
      <c r="N782" s="261"/>
      <c r="O782" s="261"/>
      <c r="P782" s="261"/>
      <c r="Q782" s="261"/>
      <c r="R782" s="261"/>
      <c r="S782" s="261"/>
      <c r="T782" s="262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63" t="s">
        <v>181</v>
      </c>
      <c r="AU782" s="263" t="s">
        <v>86</v>
      </c>
      <c r="AV782" s="14" t="s">
        <v>86</v>
      </c>
      <c r="AW782" s="14" t="s">
        <v>32</v>
      </c>
      <c r="AX782" s="14" t="s">
        <v>76</v>
      </c>
      <c r="AY782" s="263" t="s">
        <v>172</v>
      </c>
    </row>
    <row r="783" spans="1:51" s="14" customFormat="1" ht="12">
      <c r="A783" s="14"/>
      <c r="B783" s="253"/>
      <c r="C783" s="254"/>
      <c r="D783" s="244" t="s">
        <v>181</v>
      </c>
      <c r="E783" s="255" t="s">
        <v>1</v>
      </c>
      <c r="F783" s="256" t="s">
        <v>341</v>
      </c>
      <c r="G783" s="254"/>
      <c r="H783" s="257">
        <v>2.55</v>
      </c>
      <c r="I783" s="258"/>
      <c r="J783" s="254"/>
      <c r="K783" s="254"/>
      <c r="L783" s="259"/>
      <c r="M783" s="260"/>
      <c r="N783" s="261"/>
      <c r="O783" s="261"/>
      <c r="P783" s="261"/>
      <c r="Q783" s="261"/>
      <c r="R783" s="261"/>
      <c r="S783" s="261"/>
      <c r="T783" s="262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63" t="s">
        <v>181</v>
      </c>
      <c r="AU783" s="263" t="s">
        <v>86</v>
      </c>
      <c r="AV783" s="14" t="s">
        <v>86</v>
      </c>
      <c r="AW783" s="14" t="s">
        <v>32</v>
      </c>
      <c r="AX783" s="14" t="s">
        <v>76</v>
      </c>
      <c r="AY783" s="263" t="s">
        <v>172</v>
      </c>
    </row>
    <row r="784" spans="1:51" s="14" customFormat="1" ht="12">
      <c r="A784" s="14"/>
      <c r="B784" s="253"/>
      <c r="C784" s="254"/>
      <c r="D784" s="244" t="s">
        <v>181</v>
      </c>
      <c r="E784" s="255" t="s">
        <v>1</v>
      </c>
      <c r="F784" s="256" t="s">
        <v>342</v>
      </c>
      <c r="G784" s="254"/>
      <c r="H784" s="257">
        <v>6.94</v>
      </c>
      <c r="I784" s="258"/>
      <c r="J784" s="254"/>
      <c r="K784" s="254"/>
      <c r="L784" s="259"/>
      <c r="M784" s="260"/>
      <c r="N784" s="261"/>
      <c r="O784" s="261"/>
      <c r="P784" s="261"/>
      <c r="Q784" s="261"/>
      <c r="R784" s="261"/>
      <c r="S784" s="261"/>
      <c r="T784" s="262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63" t="s">
        <v>181</v>
      </c>
      <c r="AU784" s="263" t="s">
        <v>86</v>
      </c>
      <c r="AV784" s="14" t="s">
        <v>86</v>
      </c>
      <c r="AW784" s="14" t="s">
        <v>32</v>
      </c>
      <c r="AX784" s="14" t="s">
        <v>76</v>
      </c>
      <c r="AY784" s="263" t="s">
        <v>172</v>
      </c>
    </row>
    <row r="785" spans="1:51" s="14" customFormat="1" ht="12">
      <c r="A785" s="14"/>
      <c r="B785" s="253"/>
      <c r="C785" s="254"/>
      <c r="D785" s="244" t="s">
        <v>181</v>
      </c>
      <c r="E785" s="255" t="s">
        <v>1</v>
      </c>
      <c r="F785" s="256" t="s">
        <v>343</v>
      </c>
      <c r="G785" s="254"/>
      <c r="H785" s="257">
        <v>40.86</v>
      </c>
      <c r="I785" s="258"/>
      <c r="J785" s="254"/>
      <c r="K785" s="254"/>
      <c r="L785" s="259"/>
      <c r="M785" s="260"/>
      <c r="N785" s="261"/>
      <c r="O785" s="261"/>
      <c r="P785" s="261"/>
      <c r="Q785" s="261"/>
      <c r="R785" s="261"/>
      <c r="S785" s="261"/>
      <c r="T785" s="262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63" t="s">
        <v>181</v>
      </c>
      <c r="AU785" s="263" t="s">
        <v>86</v>
      </c>
      <c r="AV785" s="14" t="s">
        <v>86</v>
      </c>
      <c r="AW785" s="14" t="s">
        <v>32</v>
      </c>
      <c r="AX785" s="14" t="s">
        <v>76</v>
      </c>
      <c r="AY785" s="263" t="s">
        <v>172</v>
      </c>
    </row>
    <row r="786" spans="1:51" s="13" customFormat="1" ht="12">
      <c r="A786" s="13"/>
      <c r="B786" s="242"/>
      <c r="C786" s="243"/>
      <c r="D786" s="244" t="s">
        <v>181</v>
      </c>
      <c r="E786" s="245" t="s">
        <v>1</v>
      </c>
      <c r="F786" s="246" t="s">
        <v>971</v>
      </c>
      <c r="G786" s="243"/>
      <c r="H786" s="245" t="s">
        <v>1</v>
      </c>
      <c r="I786" s="247"/>
      <c r="J786" s="243"/>
      <c r="K786" s="243"/>
      <c r="L786" s="248"/>
      <c r="M786" s="249"/>
      <c r="N786" s="250"/>
      <c r="O786" s="250"/>
      <c r="P786" s="250"/>
      <c r="Q786" s="250"/>
      <c r="R786" s="250"/>
      <c r="S786" s="250"/>
      <c r="T786" s="251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2" t="s">
        <v>181</v>
      </c>
      <c r="AU786" s="252" t="s">
        <v>86</v>
      </c>
      <c r="AV786" s="13" t="s">
        <v>83</v>
      </c>
      <c r="AW786" s="13" t="s">
        <v>32</v>
      </c>
      <c r="AX786" s="13" t="s">
        <v>76</v>
      </c>
      <c r="AY786" s="252" t="s">
        <v>172</v>
      </c>
    </row>
    <row r="787" spans="1:51" s="14" customFormat="1" ht="12">
      <c r="A787" s="14"/>
      <c r="B787" s="253"/>
      <c r="C787" s="254"/>
      <c r="D787" s="244" t="s">
        <v>181</v>
      </c>
      <c r="E787" s="255" t="s">
        <v>1</v>
      </c>
      <c r="F787" s="256" t="s">
        <v>972</v>
      </c>
      <c r="G787" s="254"/>
      <c r="H787" s="257">
        <v>24.8</v>
      </c>
      <c r="I787" s="258"/>
      <c r="J787" s="254"/>
      <c r="K787" s="254"/>
      <c r="L787" s="259"/>
      <c r="M787" s="260"/>
      <c r="N787" s="261"/>
      <c r="O787" s="261"/>
      <c r="P787" s="261"/>
      <c r="Q787" s="261"/>
      <c r="R787" s="261"/>
      <c r="S787" s="261"/>
      <c r="T787" s="262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63" t="s">
        <v>181</v>
      </c>
      <c r="AU787" s="263" t="s">
        <v>86</v>
      </c>
      <c r="AV787" s="14" t="s">
        <v>86</v>
      </c>
      <c r="AW787" s="14" t="s">
        <v>32</v>
      </c>
      <c r="AX787" s="14" t="s">
        <v>76</v>
      </c>
      <c r="AY787" s="263" t="s">
        <v>172</v>
      </c>
    </row>
    <row r="788" spans="1:51" s="14" customFormat="1" ht="12">
      <c r="A788" s="14"/>
      <c r="B788" s="253"/>
      <c r="C788" s="254"/>
      <c r="D788" s="244" t="s">
        <v>181</v>
      </c>
      <c r="E788" s="255" t="s">
        <v>1</v>
      </c>
      <c r="F788" s="256" t="s">
        <v>973</v>
      </c>
      <c r="G788" s="254"/>
      <c r="H788" s="257">
        <v>6.45</v>
      </c>
      <c r="I788" s="258"/>
      <c r="J788" s="254"/>
      <c r="K788" s="254"/>
      <c r="L788" s="259"/>
      <c r="M788" s="260"/>
      <c r="N788" s="261"/>
      <c r="O788" s="261"/>
      <c r="P788" s="261"/>
      <c r="Q788" s="261"/>
      <c r="R788" s="261"/>
      <c r="S788" s="261"/>
      <c r="T788" s="262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63" t="s">
        <v>181</v>
      </c>
      <c r="AU788" s="263" t="s">
        <v>86</v>
      </c>
      <c r="AV788" s="14" t="s">
        <v>86</v>
      </c>
      <c r="AW788" s="14" t="s">
        <v>32</v>
      </c>
      <c r="AX788" s="14" t="s">
        <v>76</v>
      </c>
      <c r="AY788" s="263" t="s">
        <v>172</v>
      </c>
    </row>
    <row r="789" spans="1:51" s="14" customFormat="1" ht="12">
      <c r="A789" s="14"/>
      <c r="B789" s="253"/>
      <c r="C789" s="254"/>
      <c r="D789" s="244" t="s">
        <v>181</v>
      </c>
      <c r="E789" s="255" t="s">
        <v>1</v>
      </c>
      <c r="F789" s="256" t="s">
        <v>974</v>
      </c>
      <c r="G789" s="254"/>
      <c r="H789" s="257">
        <v>6.43</v>
      </c>
      <c r="I789" s="258"/>
      <c r="J789" s="254"/>
      <c r="K789" s="254"/>
      <c r="L789" s="259"/>
      <c r="M789" s="260"/>
      <c r="N789" s="261"/>
      <c r="O789" s="261"/>
      <c r="P789" s="261"/>
      <c r="Q789" s="261"/>
      <c r="R789" s="261"/>
      <c r="S789" s="261"/>
      <c r="T789" s="262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63" t="s">
        <v>181</v>
      </c>
      <c r="AU789" s="263" t="s">
        <v>86</v>
      </c>
      <c r="AV789" s="14" t="s">
        <v>86</v>
      </c>
      <c r="AW789" s="14" t="s">
        <v>32</v>
      </c>
      <c r="AX789" s="14" t="s">
        <v>76</v>
      </c>
      <c r="AY789" s="263" t="s">
        <v>172</v>
      </c>
    </row>
    <row r="790" spans="1:51" s="14" customFormat="1" ht="12">
      <c r="A790" s="14"/>
      <c r="B790" s="253"/>
      <c r="C790" s="254"/>
      <c r="D790" s="244" t="s">
        <v>181</v>
      </c>
      <c r="E790" s="255" t="s">
        <v>1</v>
      </c>
      <c r="F790" s="256" t="s">
        <v>975</v>
      </c>
      <c r="G790" s="254"/>
      <c r="H790" s="257">
        <v>11.06</v>
      </c>
      <c r="I790" s="258"/>
      <c r="J790" s="254"/>
      <c r="K790" s="254"/>
      <c r="L790" s="259"/>
      <c r="M790" s="260"/>
      <c r="N790" s="261"/>
      <c r="O790" s="261"/>
      <c r="P790" s="261"/>
      <c r="Q790" s="261"/>
      <c r="R790" s="261"/>
      <c r="S790" s="261"/>
      <c r="T790" s="262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63" t="s">
        <v>181</v>
      </c>
      <c r="AU790" s="263" t="s">
        <v>86</v>
      </c>
      <c r="AV790" s="14" t="s">
        <v>86</v>
      </c>
      <c r="AW790" s="14" t="s">
        <v>32</v>
      </c>
      <c r="AX790" s="14" t="s">
        <v>76</v>
      </c>
      <c r="AY790" s="263" t="s">
        <v>172</v>
      </c>
    </row>
    <row r="791" spans="1:51" s="14" customFormat="1" ht="12">
      <c r="A791" s="14"/>
      <c r="B791" s="253"/>
      <c r="C791" s="254"/>
      <c r="D791" s="244" t="s">
        <v>181</v>
      </c>
      <c r="E791" s="255" t="s">
        <v>1</v>
      </c>
      <c r="F791" s="256" t="s">
        <v>976</v>
      </c>
      <c r="G791" s="254"/>
      <c r="H791" s="257">
        <v>34.55</v>
      </c>
      <c r="I791" s="258"/>
      <c r="J791" s="254"/>
      <c r="K791" s="254"/>
      <c r="L791" s="259"/>
      <c r="M791" s="260"/>
      <c r="N791" s="261"/>
      <c r="O791" s="261"/>
      <c r="P791" s="261"/>
      <c r="Q791" s="261"/>
      <c r="R791" s="261"/>
      <c r="S791" s="261"/>
      <c r="T791" s="262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63" t="s">
        <v>181</v>
      </c>
      <c r="AU791" s="263" t="s">
        <v>86</v>
      </c>
      <c r="AV791" s="14" t="s">
        <v>86</v>
      </c>
      <c r="AW791" s="14" t="s">
        <v>32</v>
      </c>
      <c r="AX791" s="14" t="s">
        <v>76</v>
      </c>
      <c r="AY791" s="263" t="s">
        <v>172</v>
      </c>
    </row>
    <row r="792" spans="1:51" s="14" customFormat="1" ht="12">
      <c r="A792" s="14"/>
      <c r="B792" s="253"/>
      <c r="C792" s="254"/>
      <c r="D792" s="244" t="s">
        <v>181</v>
      </c>
      <c r="E792" s="255" t="s">
        <v>1</v>
      </c>
      <c r="F792" s="256" t="s">
        <v>977</v>
      </c>
      <c r="G792" s="254"/>
      <c r="H792" s="257">
        <v>24.8</v>
      </c>
      <c r="I792" s="258"/>
      <c r="J792" s="254"/>
      <c r="K792" s="254"/>
      <c r="L792" s="259"/>
      <c r="M792" s="260"/>
      <c r="N792" s="261"/>
      <c r="O792" s="261"/>
      <c r="P792" s="261"/>
      <c r="Q792" s="261"/>
      <c r="R792" s="261"/>
      <c r="S792" s="261"/>
      <c r="T792" s="262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63" t="s">
        <v>181</v>
      </c>
      <c r="AU792" s="263" t="s">
        <v>86</v>
      </c>
      <c r="AV792" s="14" t="s">
        <v>86</v>
      </c>
      <c r="AW792" s="14" t="s">
        <v>32</v>
      </c>
      <c r="AX792" s="14" t="s">
        <v>76</v>
      </c>
      <c r="AY792" s="263" t="s">
        <v>172</v>
      </c>
    </row>
    <row r="793" spans="1:51" s="14" customFormat="1" ht="12">
      <c r="A793" s="14"/>
      <c r="B793" s="253"/>
      <c r="C793" s="254"/>
      <c r="D793" s="244" t="s">
        <v>181</v>
      </c>
      <c r="E793" s="255" t="s">
        <v>1</v>
      </c>
      <c r="F793" s="256" t="s">
        <v>978</v>
      </c>
      <c r="G793" s="254"/>
      <c r="H793" s="257">
        <v>6.45</v>
      </c>
      <c r="I793" s="258"/>
      <c r="J793" s="254"/>
      <c r="K793" s="254"/>
      <c r="L793" s="259"/>
      <c r="M793" s="260"/>
      <c r="N793" s="261"/>
      <c r="O793" s="261"/>
      <c r="P793" s="261"/>
      <c r="Q793" s="261"/>
      <c r="R793" s="261"/>
      <c r="S793" s="261"/>
      <c r="T793" s="262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63" t="s">
        <v>181</v>
      </c>
      <c r="AU793" s="263" t="s">
        <v>86</v>
      </c>
      <c r="AV793" s="14" t="s">
        <v>86</v>
      </c>
      <c r="AW793" s="14" t="s">
        <v>32</v>
      </c>
      <c r="AX793" s="14" t="s">
        <v>76</v>
      </c>
      <c r="AY793" s="263" t="s">
        <v>172</v>
      </c>
    </row>
    <row r="794" spans="1:51" s="14" customFormat="1" ht="12">
      <c r="A794" s="14"/>
      <c r="B794" s="253"/>
      <c r="C794" s="254"/>
      <c r="D794" s="244" t="s">
        <v>181</v>
      </c>
      <c r="E794" s="255" t="s">
        <v>1</v>
      </c>
      <c r="F794" s="256" t="s">
        <v>979</v>
      </c>
      <c r="G794" s="254"/>
      <c r="H794" s="257">
        <v>6.43</v>
      </c>
      <c r="I794" s="258"/>
      <c r="J794" s="254"/>
      <c r="K794" s="254"/>
      <c r="L794" s="259"/>
      <c r="M794" s="260"/>
      <c r="N794" s="261"/>
      <c r="O794" s="261"/>
      <c r="P794" s="261"/>
      <c r="Q794" s="261"/>
      <c r="R794" s="261"/>
      <c r="S794" s="261"/>
      <c r="T794" s="262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63" t="s">
        <v>181</v>
      </c>
      <c r="AU794" s="263" t="s">
        <v>86</v>
      </c>
      <c r="AV794" s="14" t="s">
        <v>86</v>
      </c>
      <c r="AW794" s="14" t="s">
        <v>32</v>
      </c>
      <c r="AX794" s="14" t="s">
        <v>76</v>
      </c>
      <c r="AY794" s="263" t="s">
        <v>172</v>
      </c>
    </row>
    <row r="795" spans="1:51" s="14" customFormat="1" ht="12">
      <c r="A795" s="14"/>
      <c r="B795" s="253"/>
      <c r="C795" s="254"/>
      <c r="D795" s="244" t="s">
        <v>181</v>
      </c>
      <c r="E795" s="255" t="s">
        <v>1</v>
      </c>
      <c r="F795" s="256" t="s">
        <v>980</v>
      </c>
      <c r="G795" s="254"/>
      <c r="H795" s="257">
        <v>11.06</v>
      </c>
      <c r="I795" s="258"/>
      <c r="J795" s="254"/>
      <c r="K795" s="254"/>
      <c r="L795" s="259"/>
      <c r="M795" s="260"/>
      <c r="N795" s="261"/>
      <c r="O795" s="261"/>
      <c r="P795" s="261"/>
      <c r="Q795" s="261"/>
      <c r="R795" s="261"/>
      <c r="S795" s="261"/>
      <c r="T795" s="262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63" t="s">
        <v>181</v>
      </c>
      <c r="AU795" s="263" t="s">
        <v>86</v>
      </c>
      <c r="AV795" s="14" t="s">
        <v>86</v>
      </c>
      <c r="AW795" s="14" t="s">
        <v>32</v>
      </c>
      <c r="AX795" s="14" t="s">
        <v>76</v>
      </c>
      <c r="AY795" s="263" t="s">
        <v>172</v>
      </c>
    </row>
    <row r="796" spans="1:51" s="14" customFormat="1" ht="12">
      <c r="A796" s="14"/>
      <c r="B796" s="253"/>
      <c r="C796" s="254"/>
      <c r="D796" s="244" t="s">
        <v>181</v>
      </c>
      <c r="E796" s="255" t="s">
        <v>1</v>
      </c>
      <c r="F796" s="256" t="s">
        <v>981</v>
      </c>
      <c r="G796" s="254"/>
      <c r="H796" s="257">
        <v>34.55</v>
      </c>
      <c r="I796" s="258"/>
      <c r="J796" s="254"/>
      <c r="K796" s="254"/>
      <c r="L796" s="259"/>
      <c r="M796" s="260"/>
      <c r="N796" s="261"/>
      <c r="O796" s="261"/>
      <c r="P796" s="261"/>
      <c r="Q796" s="261"/>
      <c r="R796" s="261"/>
      <c r="S796" s="261"/>
      <c r="T796" s="262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63" t="s">
        <v>181</v>
      </c>
      <c r="AU796" s="263" t="s">
        <v>86</v>
      </c>
      <c r="AV796" s="14" t="s">
        <v>86</v>
      </c>
      <c r="AW796" s="14" t="s">
        <v>32</v>
      </c>
      <c r="AX796" s="14" t="s">
        <v>76</v>
      </c>
      <c r="AY796" s="263" t="s">
        <v>172</v>
      </c>
    </row>
    <row r="797" spans="1:51" s="16" customFormat="1" ht="12">
      <c r="A797" s="16"/>
      <c r="B797" s="275"/>
      <c r="C797" s="276"/>
      <c r="D797" s="244" t="s">
        <v>181</v>
      </c>
      <c r="E797" s="277" t="s">
        <v>1</v>
      </c>
      <c r="F797" s="278" t="s">
        <v>188</v>
      </c>
      <c r="G797" s="276"/>
      <c r="H797" s="279">
        <v>330.39</v>
      </c>
      <c r="I797" s="280"/>
      <c r="J797" s="276"/>
      <c r="K797" s="276"/>
      <c r="L797" s="281"/>
      <c r="M797" s="300"/>
      <c r="N797" s="301"/>
      <c r="O797" s="301"/>
      <c r="P797" s="301"/>
      <c r="Q797" s="301"/>
      <c r="R797" s="301"/>
      <c r="S797" s="301"/>
      <c r="T797" s="302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T797" s="285" t="s">
        <v>181</v>
      </c>
      <c r="AU797" s="285" t="s">
        <v>86</v>
      </c>
      <c r="AV797" s="16" t="s">
        <v>179</v>
      </c>
      <c r="AW797" s="16" t="s">
        <v>32</v>
      </c>
      <c r="AX797" s="16" t="s">
        <v>83</v>
      </c>
      <c r="AY797" s="285" t="s">
        <v>172</v>
      </c>
    </row>
    <row r="798" spans="1:31" s="2" customFormat="1" ht="6.95" customHeight="1">
      <c r="A798" s="39"/>
      <c r="B798" s="67"/>
      <c r="C798" s="68"/>
      <c r="D798" s="68"/>
      <c r="E798" s="68"/>
      <c r="F798" s="68"/>
      <c r="G798" s="68"/>
      <c r="H798" s="68"/>
      <c r="I798" s="68"/>
      <c r="J798" s="68"/>
      <c r="K798" s="68"/>
      <c r="L798" s="45"/>
      <c r="M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</row>
  </sheetData>
  <sheetProtection password="CC35" sheet="1" objects="1" scenarios="1" formatColumns="0" formatRows="0" autoFilter="0"/>
  <autoFilter ref="C137:K79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6:H126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86</v>
      </c>
    </row>
    <row r="4" spans="2:46" s="1" customFormat="1" ht="24.95" customHeight="1">
      <c r="B4" s="21"/>
      <c r="D4" s="151" t="s">
        <v>120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16.5" customHeight="1">
      <c r="B7" s="21"/>
      <c r="E7" s="154" t="str">
        <f>'Rekapitulace stavby'!K6</f>
        <v>KD Crystal - rekonstrukce vstupu a sociálních zařízení</v>
      </c>
      <c r="F7" s="153"/>
      <c r="G7" s="153"/>
      <c r="H7" s="153"/>
      <c r="L7" s="21"/>
    </row>
    <row r="8" spans="2:12" ht="12">
      <c r="B8" s="21"/>
      <c r="D8" s="153" t="s">
        <v>130</v>
      </c>
      <c r="L8" s="21"/>
    </row>
    <row r="9" spans="2:12" s="1" customFormat="1" ht="16.5" customHeight="1">
      <c r="B9" s="21"/>
      <c r="E9" s="154" t="s">
        <v>131</v>
      </c>
      <c r="F9" s="1"/>
      <c r="G9" s="1"/>
      <c r="H9" s="1"/>
      <c r="L9" s="21"/>
    </row>
    <row r="10" spans="2:12" s="1" customFormat="1" ht="12" customHeight="1">
      <c r="B10" s="21"/>
      <c r="D10" s="153" t="s">
        <v>132</v>
      </c>
      <c r="L10" s="21"/>
    </row>
    <row r="11" spans="1:31" s="2" customFormat="1" ht="16.5" customHeight="1">
      <c r="A11" s="39"/>
      <c r="B11" s="45"/>
      <c r="C11" s="39"/>
      <c r="D11" s="39"/>
      <c r="E11" s="165" t="s">
        <v>986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987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5" t="s">
        <v>988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3" t="s">
        <v>18</v>
      </c>
      <c r="E15" s="39"/>
      <c r="F15" s="142" t="s">
        <v>1</v>
      </c>
      <c r="G15" s="39"/>
      <c r="H15" s="39"/>
      <c r="I15" s="153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20</v>
      </c>
      <c r="E16" s="39"/>
      <c r="F16" s="142" t="s">
        <v>989</v>
      </c>
      <c r="G16" s="39"/>
      <c r="H16" s="39"/>
      <c r="I16" s="153" t="s">
        <v>22</v>
      </c>
      <c r="J16" s="156" t="str">
        <f>'Rekapitulace stavby'!AN8</f>
        <v>3. 6. 2021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3" t="s">
        <v>24</v>
      </c>
      <c r="E18" s="39"/>
      <c r="F18" s="39"/>
      <c r="G18" s="39"/>
      <c r="H18" s="39"/>
      <c r="I18" s="153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26</v>
      </c>
      <c r="F19" s="39"/>
      <c r="G19" s="39"/>
      <c r="H19" s="39"/>
      <c r="I19" s="153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3" t="s">
        <v>28</v>
      </c>
      <c r="E21" s="39"/>
      <c r="F21" s="39"/>
      <c r="G21" s="39"/>
      <c r="H21" s="39"/>
      <c r="I21" s="153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3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3" t="s">
        <v>30</v>
      </c>
      <c r="E24" s="39"/>
      <c r="F24" s="39"/>
      <c r="G24" s="39"/>
      <c r="H24" s="39"/>
      <c r="I24" s="153" t="s">
        <v>25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31</v>
      </c>
      <c r="F25" s="39"/>
      <c r="G25" s="39"/>
      <c r="H25" s="39"/>
      <c r="I25" s="153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3" t="s">
        <v>33</v>
      </c>
      <c r="E27" s="39"/>
      <c r="F27" s="39"/>
      <c r="G27" s="39"/>
      <c r="H27" s="39"/>
      <c r="I27" s="153" t="s">
        <v>25</v>
      </c>
      <c r="J27" s="142" t="s">
        <v>1</v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">
        <v>34</v>
      </c>
      <c r="F28" s="39"/>
      <c r="G28" s="39"/>
      <c r="H28" s="39"/>
      <c r="I28" s="153" t="s">
        <v>27</v>
      </c>
      <c r="J28" s="142" t="s">
        <v>1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3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57"/>
      <c r="B31" s="158"/>
      <c r="C31" s="157"/>
      <c r="D31" s="157"/>
      <c r="E31" s="159" t="s">
        <v>1</v>
      </c>
      <c r="F31" s="159"/>
      <c r="G31" s="159"/>
      <c r="H31" s="159"/>
      <c r="I31" s="157"/>
      <c r="J31" s="157"/>
      <c r="K31" s="157"/>
      <c r="L31" s="160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1"/>
      <c r="J33" s="161"/>
      <c r="K33" s="161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36</v>
      </c>
      <c r="E34" s="39"/>
      <c r="F34" s="39"/>
      <c r="G34" s="39"/>
      <c r="H34" s="39"/>
      <c r="I34" s="39"/>
      <c r="J34" s="163">
        <f>ROUND(J129,2)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1"/>
      <c r="J35" s="161"/>
      <c r="K35" s="161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38</v>
      </c>
      <c r="G36" s="39"/>
      <c r="H36" s="39"/>
      <c r="I36" s="164" t="s">
        <v>37</v>
      </c>
      <c r="J36" s="164" t="s">
        <v>39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40</v>
      </c>
      <c r="E37" s="153" t="s">
        <v>41</v>
      </c>
      <c r="F37" s="166">
        <f>ROUND((SUM(BE129:BE207)),2)</f>
        <v>0</v>
      </c>
      <c r="G37" s="39"/>
      <c r="H37" s="39"/>
      <c r="I37" s="167">
        <v>0.21</v>
      </c>
      <c r="J37" s="166">
        <f>ROUND(((SUM(BE129:BE207))*I37),2)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3" t="s">
        <v>42</v>
      </c>
      <c r="F38" s="166">
        <f>ROUND((SUM(BF129:BF207)),2)</f>
        <v>0</v>
      </c>
      <c r="G38" s="39"/>
      <c r="H38" s="39"/>
      <c r="I38" s="167">
        <v>0.15</v>
      </c>
      <c r="J38" s="166">
        <f>ROUND(((SUM(BF129:BF207))*I38),2)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43</v>
      </c>
      <c r="F39" s="166">
        <f>ROUND((SUM(BG129:BG207)),2)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3" t="s">
        <v>44</v>
      </c>
      <c r="F40" s="166">
        <f>ROUND((SUM(BH129:BH207)),2)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3" t="s">
        <v>45</v>
      </c>
      <c r="F41" s="166">
        <f>ROUND((SUM(BI129:BI207)),2)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46</v>
      </c>
      <c r="E43" s="170"/>
      <c r="F43" s="170"/>
      <c r="G43" s="171" t="s">
        <v>47</v>
      </c>
      <c r="H43" s="172" t="s">
        <v>48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6" t="str">
        <f>E7</f>
        <v>KD Crystal - rekonstrukce vstupu a sociálních zařízení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 hidden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 hidden="1">
      <c r="B87" s="22"/>
      <c r="C87" s="23"/>
      <c r="D87" s="23"/>
      <c r="E87" s="186" t="s">
        <v>131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 hidden="1">
      <c r="B88" s="22"/>
      <c r="C88" s="33" t="s">
        <v>132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 hidden="1">
      <c r="A89" s="39"/>
      <c r="B89" s="40"/>
      <c r="C89" s="41"/>
      <c r="D89" s="41"/>
      <c r="E89" s="303" t="s">
        <v>986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 hidden="1">
      <c r="A90" s="39"/>
      <c r="B90" s="40"/>
      <c r="C90" s="33" t="s">
        <v>987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 hidden="1">
      <c r="A91" s="39"/>
      <c r="B91" s="40"/>
      <c r="C91" s="41"/>
      <c r="D91" s="41"/>
      <c r="E91" s="77" t="str">
        <f>E13</f>
        <v>01 - Zdravotní technika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 hidden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 hidden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3. 6. 2021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 hidden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25.65" customHeight="1" hidden="1">
      <c r="A95" s="39"/>
      <c r="B95" s="40"/>
      <c r="C95" s="33" t="s">
        <v>24</v>
      </c>
      <c r="D95" s="41"/>
      <c r="E95" s="41"/>
      <c r="F95" s="28" t="str">
        <f>E19</f>
        <v>Město Česká Lípa, nám.T.G.Masaryka 1/1, 470 01</v>
      </c>
      <c r="G95" s="41"/>
      <c r="H95" s="41"/>
      <c r="I95" s="33" t="s">
        <v>30</v>
      </c>
      <c r="J95" s="37" t="str">
        <f>E25</f>
        <v>ATAKARCHITEKTI s.r.o.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5.65" customHeight="1" hidden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PROPOS Liberec s.r.o.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 hidden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 hidden="1">
      <c r="A98" s="39"/>
      <c r="B98" s="40"/>
      <c r="C98" s="187" t="s">
        <v>135</v>
      </c>
      <c r="D98" s="188"/>
      <c r="E98" s="188"/>
      <c r="F98" s="188"/>
      <c r="G98" s="188"/>
      <c r="H98" s="188"/>
      <c r="I98" s="188"/>
      <c r="J98" s="189" t="s">
        <v>136</v>
      </c>
      <c r="K98" s="188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 hidden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 hidden="1">
      <c r="A100" s="39"/>
      <c r="B100" s="40"/>
      <c r="C100" s="190" t="s">
        <v>137</v>
      </c>
      <c r="D100" s="41"/>
      <c r="E100" s="41"/>
      <c r="F100" s="41"/>
      <c r="G100" s="41"/>
      <c r="H100" s="41"/>
      <c r="I100" s="41"/>
      <c r="J100" s="111">
        <f>J129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138</v>
      </c>
    </row>
    <row r="101" spans="1:31" s="9" customFormat="1" ht="24.95" customHeight="1" hidden="1">
      <c r="A101" s="9"/>
      <c r="B101" s="191"/>
      <c r="C101" s="192"/>
      <c r="D101" s="193" t="s">
        <v>146</v>
      </c>
      <c r="E101" s="194"/>
      <c r="F101" s="194"/>
      <c r="G101" s="194"/>
      <c r="H101" s="194"/>
      <c r="I101" s="194"/>
      <c r="J101" s="195">
        <f>J130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 hidden="1">
      <c r="A102" s="10"/>
      <c r="B102" s="197"/>
      <c r="C102" s="134"/>
      <c r="D102" s="198" t="s">
        <v>990</v>
      </c>
      <c r="E102" s="199"/>
      <c r="F102" s="199"/>
      <c r="G102" s="199"/>
      <c r="H102" s="199"/>
      <c r="I102" s="199"/>
      <c r="J102" s="200">
        <f>J131</f>
        <v>0</v>
      </c>
      <c r="K102" s="134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7"/>
      <c r="C103" s="134"/>
      <c r="D103" s="198" t="s">
        <v>991</v>
      </c>
      <c r="E103" s="199"/>
      <c r="F103" s="199"/>
      <c r="G103" s="199"/>
      <c r="H103" s="199"/>
      <c r="I103" s="199"/>
      <c r="J103" s="200">
        <f>J156</f>
        <v>0</v>
      </c>
      <c r="K103" s="134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7"/>
      <c r="C104" s="134"/>
      <c r="D104" s="198" t="s">
        <v>992</v>
      </c>
      <c r="E104" s="199"/>
      <c r="F104" s="199"/>
      <c r="G104" s="199"/>
      <c r="H104" s="199"/>
      <c r="I104" s="199"/>
      <c r="J104" s="200">
        <f>J183</f>
        <v>0</v>
      </c>
      <c r="K104" s="134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97"/>
      <c r="C105" s="134"/>
      <c r="D105" s="198" t="s">
        <v>993</v>
      </c>
      <c r="E105" s="199"/>
      <c r="F105" s="199"/>
      <c r="G105" s="199"/>
      <c r="H105" s="199"/>
      <c r="I105" s="199"/>
      <c r="J105" s="200">
        <f>J200</f>
        <v>0</v>
      </c>
      <c r="K105" s="134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 hidden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ht="12" hidden="1"/>
    <row r="109" ht="12" hidden="1"/>
    <row r="110" ht="12" hidden="1"/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157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86" t="str">
        <f>E7</f>
        <v>KD Crystal - rekonstrukce vstupu a sociálních zařízení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130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2:12" s="1" customFormat="1" ht="16.5" customHeight="1">
      <c r="B117" s="22"/>
      <c r="C117" s="23"/>
      <c r="D117" s="23"/>
      <c r="E117" s="186" t="s">
        <v>131</v>
      </c>
      <c r="F117" s="23"/>
      <c r="G117" s="23"/>
      <c r="H117" s="23"/>
      <c r="I117" s="23"/>
      <c r="J117" s="23"/>
      <c r="K117" s="23"/>
      <c r="L117" s="21"/>
    </row>
    <row r="118" spans="2:12" s="1" customFormat="1" ht="12" customHeight="1">
      <c r="B118" s="22"/>
      <c r="C118" s="33" t="s">
        <v>132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303" t="s">
        <v>986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987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E13</f>
        <v>01 - Zdravotní technika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F16</f>
        <v xml:space="preserve"> </v>
      </c>
      <c r="G123" s="41"/>
      <c r="H123" s="41"/>
      <c r="I123" s="33" t="s">
        <v>22</v>
      </c>
      <c r="J123" s="80" t="str">
        <f>IF(J16="","",J16)</f>
        <v>3. 6. 2021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3" t="s">
        <v>24</v>
      </c>
      <c r="D125" s="41"/>
      <c r="E125" s="41"/>
      <c r="F125" s="28" t="str">
        <f>E19</f>
        <v>Město Česká Lípa, nám.T.G.Masaryka 1/1, 470 01</v>
      </c>
      <c r="G125" s="41"/>
      <c r="H125" s="41"/>
      <c r="I125" s="33" t="s">
        <v>30</v>
      </c>
      <c r="J125" s="37" t="str">
        <f>E25</f>
        <v>ATAKARCHITEKTI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25.65" customHeight="1">
      <c r="A126" s="39"/>
      <c r="B126" s="40"/>
      <c r="C126" s="33" t="s">
        <v>28</v>
      </c>
      <c r="D126" s="41"/>
      <c r="E126" s="41"/>
      <c r="F126" s="28" t="str">
        <f>IF(E22="","",E22)</f>
        <v>Vyplň údaj</v>
      </c>
      <c r="G126" s="41"/>
      <c r="H126" s="41"/>
      <c r="I126" s="33" t="s">
        <v>33</v>
      </c>
      <c r="J126" s="37" t="str">
        <f>E28</f>
        <v>PROPOS Liberec s.r.o.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2"/>
      <c r="B128" s="203"/>
      <c r="C128" s="204" t="s">
        <v>158</v>
      </c>
      <c r="D128" s="205" t="s">
        <v>61</v>
      </c>
      <c r="E128" s="205" t="s">
        <v>57</v>
      </c>
      <c r="F128" s="205" t="s">
        <v>58</v>
      </c>
      <c r="G128" s="205" t="s">
        <v>159</v>
      </c>
      <c r="H128" s="205" t="s">
        <v>160</v>
      </c>
      <c r="I128" s="205" t="s">
        <v>161</v>
      </c>
      <c r="J128" s="205" t="s">
        <v>136</v>
      </c>
      <c r="K128" s="206" t="s">
        <v>162</v>
      </c>
      <c r="L128" s="207"/>
      <c r="M128" s="101" t="s">
        <v>1</v>
      </c>
      <c r="N128" s="102" t="s">
        <v>40</v>
      </c>
      <c r="O128" s="102" t="s">
        <v>163</v>
      </c>
      <c r="P128" s="102" t="s">
        <v>164</v>
      </c>
      <c r="Q128" s="102" t="s">
        <v>165</v>
      </c>
      <c r="R128" s="102" t="s">
        <v>166</v>
      </c>
      <c r="S128" s="102" t="s">
        <v>167</v>
      </c>
      <c r="T128" s="103" t="s">
        <v>168</v>
      </c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</row>
    <row r="129" spans="1:63" s="2" customFormat="1" ht="22.8" customHeight="1">
      <c r="A129" s="39"/>
      <c r="B129" s="40"/>
      <c r="C129" s="108" t="s">
        <v>169</v>
      </c>
      <c r="D129" s="41"/>
      <c r="E129" s="41"/>
      <c r="F129" s="41"/>
      <c r="G129" s="41"/>
      <c r="H129" s="41"/>
      <c r="I129" s="41"/>
      <c r="J129" s="208">
        <f>BK129</f>
        <v>0</v>
      </c>
      <c r="K129" s="41"/>
      <c r="L129" s="45"/>
      <c r="M129" s="104"/>
      <c r="N129" s="209"/>
      <c r="O129" s="105"/>
      <c r="P129" s="210">
        <f>P130</f>
        <v>0</v>
      </c>
      <c r="Q129" s="105"/>
      <c r="R129" s="210">
        <f>R130</f>
        <v>0</v>
      </c>
      <c r="S129" s="105"/>
      <c r="T129" s="211">
        <f>T130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138</v>
      </c>
      <c r="BK129" s="212">
        <f>BK130</f>
        <v>0</v>
      </c>
    </row>
    <row r="130" spans="1:63" s="12" customFormat="1" ht="25.9" customHeight="1">
      <c r="A130" s="12"/>
      <c r="B130" s="213"/>
      <c r="C130" s="214"/>
      <c r="D130" s="215" t="s">
        <v>75</v>
      </c>
      <c r="E130" s="216" t="s">
        <v>579</v>
      </c>
      <c r="F130" s="216" t="s">
        <v>580</v>
      </c>
      <c r="G130" s="214"/>
      <c r="H130" s="214"/>
      <c r="I130" s="217"/>
      <c r="J130" s="218">
        <f>BK130</f>
        <v>0</v>
      </c>
      <c r="K130" s="214"/>
      <c r="L130" s="219"/>
      <c r="M130" s="220"/>
      <c r="N130" s="221"/>
      <c r="O130" s="221"/>
      <c r="P130" s="222">
        <f>P131+P156+P183+P200</f>
        <v>0</v>
      </c>
      <c r="Q130" s="221"/>
      <c r="R130" s="222">
        <f>R131+R156+R183+R200</f>
        <v>0</v>
      </c>
      <c r="S130" s="221"/>
      <c r="T130" s="223">
        <f>T131+T156+T183+T200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4" t="s">
        <v>86</v>
      </c>
      <c r="AT130" s="225" t="s">
        <v>75</v>
      </c>
      <c r="AU130" s="225" t="s">
        <v>76</v>
      </c>
      <c r="AY130" s="224" t="s">
        <v>172</v>
      </c>
      <c r="BK130" s="226">
        <f>BK131+BK156+BK183+BK200</f>
        <v>0</v>
      </c>
    </row>
    <row r="131" spans="1:63" s="12" customFormat="1" ht="22.8" customHeight="1">
      <c r="A131" s="12"/>
      <c r="B131" s="213"/>
      <c r="C131" s="214"/>
      <c r="D131" s="215" t="s">
        <v>75</v>
      </c>
      <c r="E131" s="227" t="s">
        <v>994</v>
      </c>
      <c r="F131" s="227" t="s">
        <v>995</v>
      </c>
      <c r="G131" s="214"/>
      <c r="H131" s="214"/>
      <c r="I131" s="217"/>
      <c r="J131" s="228">
        <f>BK131</f>
        <v>0</v>
      </c>
      <c r="K131" s="214"/>
      <c r="L131" s="219"/>
      <c r="M131" s="220"/>
      <c r="N131" s="221"/>
      <c r="O131" s="221"/>
      <c r="P131" s="222">
        <f>SUM(P132:P155)</f>
        <v>0</v>
      </c>
      <c r="Q131" s="221"/>
      <c r="R131" s="222">
        <f>SUM(R132:R155)</f>
        <v>0</v>
      </c>
      <c r="S131" s="221"/>
      <c r="T131" s="223">
        <f>SUM(T132:T155)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4" t="s">
        <v>86</v>
      </c>
      <c r="AT131" s="225" t="s">
        <v>75</v>
      </c>
      <c r="AU131" s="225" t="s">
        <v>83</v>
      </c>
      <c r="AY131" s="224" t="s">
        <v>172</v>
      </c>
      <c r="BK131" s="226">
        <f>SUM(BK132:BK155)</f>
        <v>0</v>
      </c>
    </row>
    <row r="132" spans="1:65" s="2" customFormat="1" ht="16.5" customHeight="1">
      <c r="A132" s="39"/>
      <c r="B132" s="40"/>
      <c r="C132" s="229" t="s">
        <v>83</v>
      </c>
      <c r="D132" s="229" t="s">
        <v>174</v>
      </c>
      <c r="E132" s="230" t="s">
        <v>996</v>
      </c>
      <c r="F132" s="231" t="s">
        <v>997</v>
      </c>
      <c r="G132" s="232" t="s">
        <v>402</v>
      </c>
      <c r="H132" s="233">
        <v>25</v>
      </c>
      <c r="I132" s="234"/>
      <c r="J132" s="235">
        <f>ROUND(I132*H132,2)</f>
        <v>0</v>
      </c>
      <c r="K132" s="231" t="s">
        <v>1</v>
      </c>
      <c r="L132" s="45"/>
      <c r="M132" s="236" t="s">
        <v>1</v>
      </c>
      <c r="N132" s="237" t="s">
        <v>41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284</v>
      </c>
      <c r="AT132" s="240" t="s">
        <v>174</v>
      </c>
      <c r="AU132" s="240" t="s">
        <v>86</v>
      </c>
      <c r="AY132" s="18" t="s">
        <v>172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83</v>
      </c>
      <c r="BK132" s="241">
        <f>ROUND(I132*H132,2)</f>
        <v>0</v>
      </c>
      <c r="BL132" s="18" t="s">
        <v>284</v>
      </c>
      <c r="BM132" s="240" t="s">
        <v>86</v>
      </c>
    </row>
    <row r="133" spans="1:65" s="2" customFormat="1" ht="16.5" customHeight="1">
      <c r="A133" s="39"/>
      <c r="B133" s="40"/>
      <c r="C133" s="229" t="s">
        <v>86</v>
      </c>
      <c r="D133" s="229" t="s">
        <v>174</v>
      </c>
      <c r="E133" s="230" t="s">
        <v>998</v>
      </c>
      <c r="F133" s="231" t="s">
        <v>999</v>
      </c>
      <c r="G133" s="232" t="s">
        <v>402</v>
      </c>
      <c r="H133" s="233">
        <v>70</v>
      </c>
      <c r="I133" s="234"/>
      <c r="J133" s="235">
        <f>ROUND(I133*H133,2)</f>
        <v>0</v>
      </c>
      <c r="K133" s="231" t="s">
        <v>1</v>
      </c>
      <c r="L133" s="45"/>
      <c r="M133" s="236" t="s">
        <v>1</v>
      </c>
      <c r="N133" s="237" t="s">
        <v>41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284</v>
      </c>
      <c r="AT133" s="240" t="s">
        <v>174</v>
      </c>
      <c r="AU133" s="240" t="s">
        <v>86</v>
      </c>
      <c r="AY133" s="18" t="s">
        <v>172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83</v>
      </c>
      <c r="BK133" s="241">
        <f>ROUND(I133*H133,2)</f>
        <v>0</v>
      </c>
      <c r="BL133" s="18" t="s">
        <v>284</v>
      </c>
      <c r="BM133" s="240" t="s">
        <v>179</v>
      </c>
    </row>
    <row r="134" spans="1:65" s="2" customFormat="1" ht="16.5" customHeight="1">
      <c r="A134" s="39"/>
      <c r="B134" s="40"/>
      <c r="C134" s="229" t="s">
        <v>97</v>
      </c>
      <c r="D134" s="229" t="s">
        <v>174</v>
      </c>
      <c r="E134" s="230" t="s">
        <v>1000</v>
      </c>
      <c r="F134" s="231" t="s">
        <v>1001</v>
      </c>
      <c r="G134" s="232" t="s">
        <v>402</v>
      </c>
      <c r="H134" s="233">
        <v>20</v>
      </c>
      <c r="I134" s="234"/>
      <c r="J134" s="235">
        <f>ROUND(I134*H134,2)</f>
        <v>0</v>
      </c>
      <c r="K134" s="231" t="s">
        <v>1</v>
      </c>
      <c r="L134" s="45"/>
      <c r="M134" s="236" t="s">
        <v>1</v>
      </c>
      <c r="N134" s="237" t="s">
        <v>41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284</v>
      </c>
      <c r="AT134" s="240" t="s">
        <v>174</v>
      </c>
      <c r="AU134" s="240" t="s">
        <v>86</v>
      </c>
      <c r="AY134" s="18" t="s">
        <v>172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83</v>
      </c>
      <c r="BK134" s="241">
        <f>ROUND(I134*H134,2)</f>
        <v>0</v>
      </c>
      <c r="BL134" s="18" t="s">
        <v>284</v>
      </c>
      <c r="BM134" s="240" t="s">
        <v>208</v>
      </c>
    </row>
    <row r="135" spans="1:65" s="2" customFormat="1" ht="16.5" customHeight="1">
      <c r="A135" s="39"/>
      <c r="B135" s="40"/>
      <c r="C135" s="229" t="s">
        <v>179</v>
      </c>
      <c r="D135" s="229" t="s">
        <v>174</v>
      </c>
      <c r="E135" s="230" t="s">
        <v>1002</v>
      </c>
      <c r="F135" s="231" t="s">
        <v>1003</v>
      </c>
      <c r="G135" s="232" t="s">
        <v>402</v>
      </c>
      <c r="H135" s="233">
        <v>4</v>
      </c>
      <c r="I135" s="234"/>
      <c r="J135" s="235">
        <f>ROUND(I135*H135,2)</f>
        <v>0</v>
      </c>
      <c r="K135" s="231" t="s">
        <v>1</v>
      </c>
      <c r="L135" s="45"/>
      <c r="M135" s="236" t="s">
        <v>1</v>
      </c>
      <c r="N135" s="237" t="s">
        <v>41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284</v>
      </c>
      <c r="AT135" s="240" t="s">
        <v>174</v>
      </c>
      <c r="AU135" s="240" t="s">
        <v>86</v>
      </c>
      <c r="AY135" s="18" t="s">
        <v>172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83</v>
      </c>
      <c r="BK135" s="241">
        <f>ROUND(I135*H135,2)</f>
        <v>0</v>
      </c>
      <c r="BL135" s="18" t="s">
        <v>284</v>
      </c>
      <c r="BM135" s="240" t="s">
        <v>216</v>
      </c>
    </row>
    <row r="136" spans="1:65" s="2" customFormat="1" ht="16.5" customHeight="1">
      <c r="A136" s="39"/>
      <c r="B136" s="40"/>
      <c r="C136" s="229" t="s">
        <v>204</v>
      </c>
      <c r="D136" s="229" t="s">
        <v>174</v>
      </c>
      <c r="E136" s="230" t="s">
        <v>1004</v>
      </c>
      <c r="F136" s="231" t="s">
        <v>1005</v>
      </c>
      <c r="G136" s="232" t="s">
        <v>402</v>
      </c>
      <c r="H136" s="233">
        <v>25</v>
      </c>
      <c r="I136" s="234"/>
      <c r="J136" s="235">
        <f>ROUND(I136*H136,2)</f>
        <v>0</v>
      </c>
      <c r="K136" s="231" t="s">
        <v>1</v>
      </c>
      <c r="L136" s="45"/>
      <c r="M136" s="236" t="s">
        <v>1</v>
      </c>
      <c r="N136" s="237" t="s">
        <v>41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284</v>
      </c>
      <c r="AT136" s="240" t="s">
        <v>174</v>
      </c>
      <c r="AU136" s="240" t="s">
        <v>86</v>
      </c>
      <c r="AY136" s="18" t="s">
        <v>172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83</v>
      </c>
      <c r="BK136" s="241">
        <f>ROUND(I136*H136,2)</f>
        <v>0</v>
      </c>
      <c r="BL136" s="18" t="s">
        <v>284</v>
      </c>
      <c r="BM136" s="240" t="s">
        <v>237</v>
      </c>
    </row>
    <row r="137" spans="1:65" s="2" customFormat="1" ht="16.5" customHeight="1">
      <c r="A137" s="39"/>
      <c r="B137" s="40"/>
      <c r="C137" s="229" t="s">
        <v>208</v>
      </c>
      <c r="D137" s="229" t="s">
        <v>174</v>
      </c>
      <c r="E137" s="230" t="s">
        <v>1006</v>
      </c>
      <c r="F137" s="231" t="s">
        <v>1007</v>
      </c>
      <c r="G137" s="232" t="s">
        <v>402</v>
      </c>
      <c r="H137" s="233">
        <v>28</v>
      </c>
      <c r="I137" s="234"/>
      <c r="J137" s="235">
        <f>ROUND(I137*H137,2)</f>
        <v>0</v>
      </c>
      <c r="K137" s="231" t="s">
        <v>1</v>
      </c>
      <c r="L137" s="45"/>
      <c r="M137" s="236" t="s">
        <v>1</v>
      </c>
      <c r="N137" s="237" t="s">
        <v>41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284</v>
      </c>
      <c r="AT137" s="240" t="s">
        <v>174</v>
      </c>
      <c r="AU137" s="240" t="s">
        <v>86</v>
      </c>
      <c r="AY137" s="18" t="s">
        <v>172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83</v>
      </c>
      <c r="BK137" s="241">
        <f>ROUND(I137*H137,2)</f>
        <v>0</v>
      </c>
      <c r="BL137" s="18" t="s">
        <v>284</v>
      </c>
      <c r="BM137" s="240" t="s">
        <v>253</v>
      </c>
    </row>
    <row r="138" spans="1:65" s="2" customFormat="1" ht="16.5" customHeight="1">
      <c r="A138" s="39"/>
      <c r="B138" s="40"/>
      <c r="C138" s="229" t="s">
        <v>212</v>
      </c>
      <c r="D138" s="229" t="s">
        <v>174</v>
      </c>
      <c r="E138" s="230" t="s">
        <v>1008</v>
      </c>
      <c r="F138" s="231" t="s">
        <v>1009</v>
      </c>
      <c r="G138" s="232" t="s">
        <v>402</v>
      </c>
      <c r="H138" s="233">
        <v>25</v>
      </c>
      <c r="I138" s="234"/>
      <c r="J138" s="235">
        <f>ROUND(I138*H138,2)</f>
        <v>0</v>
      </c>
      <c r="K138" s="231" t="s">
        <v>1</v>
      </c>
      <c r="L138" s="45"/>
      <c r="M138" s="236" t="s">
        <v>1</v>
      </c>
      <c r="N138" s="237" t="s">
        <v>41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284</v>
      </c>
      <c r="AT138" s="240" t="s">
        <v>174</v>
      </c>
      <c r="AU138" s="240" t="s">
        <v>86</v>
      </c>
      <c r="AY138" s="18" t="s">
        <v>172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83</v>
      </c>
      <c r="BK138" s="241">
        <f>ROUND(I138*H138,2)</f>
        <v>0</v>
      </c>
      <c r="BL138" s="18" t="s">
        <v>284</v>
      </c>
      <c r="BM138" s="240" t="s">
        <v>269</v>
      </c>
    </row>
    <row r="139" spans="1:65" s="2" customFormat="1" ht="16.5" customHeight="1">
      <c r="A139" s="39"/>
      <c r="B139" s="40"/>
      <c r="C139" s="229" t="s">
        <v>216</v>
      </c>
      <c r="D139" s="229" t="s">
        <v>174</v>
      </c>
      <c r="E139" s="230" t="s">
        <v>1010</v>
      </c>
      <c r="F139" s="231" t="s">
        <v>1011</v>
      </c>
      <c r="G139" s="232" t="s">
        <v>730</v>
      </c>
      <c r="H139" s="233">
        <v>35</v>
      </c>
      <c r="I139" s="234"/>
      <c r="J139" s="235">
        <f>ROUND(I139*H139,2)</f>
        <v>0</v>
      </c>
      <c r="K139" s="231" t="s">
        <v>1</v>
      </c>
      <c r="L139" s="45"/>
      <c r="M139" s="236" t="s">
        <v>1</v>
      </c>
      <c r="N139" s="237" t="s">
        <v>41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284</v>
      </c>
      <c r="AT139" s="240" t="s">
        <v>174</v>
      </c>
      <c r="AU139" s="240" t="s">
        <v>86</v>
      </c>
      <c r="AY139" s="18" t="s">
        <v>172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83</v>
      </c>
      <c r="BK139" s="241">
        <f>ROUND(I139*H139,2)</f>
        <v>0</v>
      </c>
      <c r="BL139" s="18" t="s">
        <v>284</v>
      </c>
      <c r="BM139" s="240" t="s">
        <v>284</v>
      </c>
    </row>
    <row r="140" spans="1:65" s="2" customFormat="1" ht="16.5" customHeight="1">
      <c r="A140" s="39"/>
      <c r="B140" s="40"/>
      <c r="C140" s="229" t="s">
        <v>232</v>
      </c>
      <c r="D140" s="229" t="s">
        <v>174</v>
      </c>
      <c r="E140" s="230" t="s">
        <v>1012</v>
      </c>
      <c r="F140" s="231" t="s">
        <v>1013</v>
      </c>
      <c r="G140" s="232" t="s">
        <v>730</v>
      </c>
      <c r="H140" s="233">
        <v>19</v>
      </c>
      <c r="I140" s="234"/>
      <c r="J140" s="235">
        <f>ROUND(I140*H140,2)</f>
        <v>0</v>
      </c>
      <c r="K140" s="231" t="s">
        <v>1</v>
      </c>
      <c r="L140" s="45"/>
      <c r="M140" s="236" t="s">
        <v>1</v>
      </c>
      <c r="N140" s="237" t="s">
        <v>41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284</v>
      </c>
      <c r="AT140" s="240" t="s">
        <v>174</v>
      </c>
      <c r="AU140" s="240" t="s">
        <v>86</v>
      </c>
      <c r="AY140" s="18" t="s">
        <v>172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83</v>
      </c>
      <c r="BK140" s="241">
        <f>ROUND(I140*H140,2)</f>
        <v>0</v>
      </c>
      <c r="BL140" s="18" t="s">
        <v>284</v>
      </c>
      <c r="BM140" s="240" t="s">
        <v>298</v>
      </c>
    </row>
    <row r="141" spans="1:65" s="2" customFormat="1" ht="21.75" customHeight="1">
      <c r="A141" s="39"/>
      <c r="B141" s="40"/>
      <c r="C141" s="229" t="s">
        <v>237</v>
      </c>
      <c r="D141" s="229" t="s">
        <v>174</v>
      </c>
      <c r="E141" s="230" t="s">
        <v>1014</v>
      </c>
      <c r="F141" s="231" t="s">
        <v>1015</v>
      </c>
      <c r="G141" s="232" t="s">
        <v>730</v>
      </c>
      <c r="H141" s="233">
        <v>4</v>
      </c>
      <c r="I141" s="234"/>
      <c r="J141" s="235">
        <f>ROUND(I141*H141,2)</f>
        <v>0</v>
      </c>
      <c r="K141" s="231" t="s">
        <v>1</v>
      </c>
      <c r="L141" s="45"/>
      <c r="M141" s="236" t="s">
        <v>1</v>
      </c>
      <c r="N141" s="237" t="s">
        <v>41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284</v>
      </c>
      <c r="AT141" s="240" t="s">
        <v>174</v>
      </c>
      <c r="AU141" s="240" t="s">
        <v>86</v>
      </c>
      <c r="AY141" s="18" t="s">
        <v>172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83</v>
      </c>
      <c r="BK141" s="241">
        <f>ROUND(I141*H141,2)</f>
        <v>0</v>
      </c>
      <c r="BL141" s="18" t="s">
        <v>284</v>
      </c>
      <c r="BM141" s="240" t="s">
        <v>324</v>
      </c>
    </row>
    <row r="142" spans="1:65" s="2" customFormat="1" ht="16.5" customHeight="1">
      <c r="A142" s="39"/>
      <c r="B142" s="40"/>
      <c r="C142" s="229" t="s">
        <v>248</v>
      </c>
      <c r="D142" s="229" t="s">
        <v>174</v>
      </c>
      <c r="E142" s="230" t="s">
        <v>1016</v>
      </c>
      <c r="F142" s="231" t="s">
        <v>1017</v>
      </c>
      <c r="G142" s="232" t="s">
        <v>730</v>
      </c>
      <c r="H142" s="233">
        <v>4</v>
      </c>
      <c r="I142" s="234"/>
      <c r="J142" s="235">
        <f>ROUND(I142*H142,2)</f>
        <v>0</v>
      </c>
      <c r="K142" s="231" t="s">
        <v>1</v>
      </c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284</v>
      </c>
      <c r="AT142" s="240" t="s">
        <v>174</v>
      </c>
      <c r="AU142" s="240" t="s">
        <v>86</v>
      </c>
      <c r="AY142" s="18" t="s">
        <v>172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284</v>
      </c>
      <c r="BM142" s="240" t="s">
        <v>344</v>
      </c>
    </row>
    <row r="143" spans="1:65" s="2" customFormat="1" ht="16.5" customHeight="1">
      <c r="A143" s="39"/>
      <c r="B143" s="40"/>
      <c r="C143" s="229" t="s">
        <v>253</v>
      </c>
      <c r="D143" s="229" t="s">
        <v>174</v>
      </c>
      <c r="E143" s="230" t="s">
        <v>1018</v>
      </c>
      <c r="F143" s="231" t="s">
        <v>1019</v>
      </c>
      <c r="G143" s="232" t="s">
        <v>590</v>
      </c>
      <c r="H143" s="233">
        <v>105</v>
      </c>
      <c r="I143" s="234"/>
      <c r="J143" s="235">
        <f>ROUND(I143*H143,2)</f>
        <v>0</v>
      </c>
      <c r="K143" s="231" t="s">
        <v>1</v>
      </c>
      <c r="L143" s="45"/>
      <c r="M143" s="236" t="s">
        <v>1</v>
      </c>
      <c r="N143" s="237" t="s">
        <v>41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284</v>
      </c>
      <c r="AT143" s="240" t="s">
        <v>174</v>
      </c>
      <c r="AU143" s="240" t="s">
        <v>86</v>
      </c>
      <c r="AY143" s="18" t="s">
        <v>172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83</v>
      </c>
      <c r="BK143" s="241">
        <f>ROUND(I143*H143,2)</f>
        <v>0</v>
      </c>
      <c r="BL143" s="18" t="s">
        <v>284</v>
      </c>
      <c r="BM143" s="240" t="s">
        <v>354</v>
      </c>
    </row>
    <row r="144" spans="1:65" s="2" customFormat="1" ht="16.5" customHeight="1">
      <c r="A144" s="39"/>
      <c r="B144" s="40"/>
      <c r="C144" s="229" t="s">
        <v>259</v>
      </c>
      <c r="D144" s="229" t="s">
        <v>174</v>
      </c>
      <c r="E144" s="230" t="s">
        <v>1020</v>
      </c>
      <c r="F144" s="231" t="s">
        <v>1021</v>
      </c>
      <c r="G144" s="232" t="s">
        <v>590</v>
      </c>
      <c r="H144" s="233">
        <v>28</v>
      </c>
      <c r="I144" s="234"/>
      <c r="J144" s="235">
        <f>ROUND(I144*H144,2)</f>
        <v>0</v>
      </c>
      <c r="K144" s="231" t="s">
        <v>1</v>
      </c>
      <c r="L144" s="45"/>
      <c r="M144" s="236" t="s">
        <v>1</v>
      </c>
      <c r="N144" s="237" t="s">
        <v>41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284</v>
      </c>
      <c r="AT144" s="240" t="s">
        <v>174</v>
      </c>
      <c r="AU144" s="240" t="s">
        <v>86</v>
      </c>
      <c r="AY144" s="18" t="s">
        <v>172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83</v>
      </c>
      <c r="BK144" s="241">
        <f>ROUND(I144*H144,2)</f>
        <v>0</v>
      </c>
      <c r="BL144" s="18" t="s">
        <v>284</v>
      </c>
      <c r="BM144" s="240" t="s">
        <v>364</v>
      </c>
    </row>
    <row r="145" spans="1:65" s="2" customFormat="1" ht="16.5" customHeight="1">
      <c r="A145" s="39"/>
      <c r="B145" s="40"/>
      <c r="C145" s="229" t="s">
        <v>269</v>
      </c>
      <c r="D145" s="229" t="s">
        <v>174</v>
      </c>
      <c r="E145" s="230" t="s">
        <v>1022</v>
      </c>
      <c r="F145" s="231" t="s">
        <v>1023</v>
      </c>
      <c r="G145" s="232" t="s">
        <v>590</v>
      </c>
      <c r="H145" s="233">
        <v>20</v>
      </c>
      <c r="I145" s="234"/>
      <c r="J145" s="235">
        <f>ROUND(I145*H145,2)</f>
        <v>0</v>
      </c>
      <c r="K145" s="231" t="s">
        <v>1</v>
      </c>
      <c r="L145" s="45"/>
      <c r="M145" s="236" t="s">
        <v>1</v>
      </c>
      <c r="N145" s="237" t="s">
        <v>41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284</v>
      </c>
      <c r="AT145" s="240" t="s">
        <v>174</v>
      </c>
      <c r="AU145" s="240" t="s">
        <v>86</v>
      </c>
      <c r="AY145" s="18" t="s">
        <v>172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83</v>
      </c>
      <c r="BK145" s="241">
        <f>ROUND(I145*H145,2)</f>
        <v>0</v>
      </c>
      <c r="BL145" s="18" t="s">
        <v>284</v>
      </c>
      <c r="BM145" s="240" t="s">
        <v>379</v>
      </c>
    </row>
    <row r="146" spans="1:65" s="2" customFormat="1" ht="16.5" customHeight="1">
      <c r="A146" s="39"/>
      <c r="B146" s="40"/>
      <c r="C146" s="229" t="s">
        <v>8</v>
      </c>
      <c r="D146" s="229" t="s">
        <v>174</v>
      </c>
      <c r="E146" s="230" t="s">
        <v>1024</v>
      </c>
      <c r="F146" s="231" t="s">
        <v>1025</v>
      </c>
      <c r="G146" s="232" t="s">
        <v>590</v>
      </c>
      <c r="H146" s="233">
        <v>30</v>
      </c>
      <c r="I146" s="234"/>
      <c r="J146" s="235">
        <f>ROUND(I146*H146,2)</f>
        <v>0</v>
      </c>
      <c r="K146" s="231" t="s">
        <v>1</v>
      </c>
      <c r="L146" s="45"/>
      <c r="M146" s="236" t="s">
        <v>1</v>
      </c>
      <c r="N146" s="237" t="s">
        <v>41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284</v>
      </c>
      <c r="AT146" s="240" t="s">
        <v>174</v>
      </c>
      <c r="AU146" s="240" t="s">
        <v>86</v>
      </c>
      <c r="AY146" s="18" t="s">
        <v>172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83</v>
      </c>
      <c r="BK146" s="241">
        <f>ROUND(I146*H146,2)</f>
        <v>0</v>
      </c>
      <c r="BL146" s="18" t="s">
        <v>284</v>
      </c>
      <c r="BM146" s="240" t="s">
        <v>391</v>
      </c>
    </row>
    <row r="147" spans="1:65" s="2" customFormat="1" ht="16.5" customHeight="1">
      <c r="A147" s="39"/>
      <c r="B147" s="40"/>
      <c r="C147" s="229" t="s">
        <v>284</v>
      </c>
      <c r="D147" s="229" t="s">
        <v>174</v>
      </c>
      <c r="E147" s="230" t="s">
        <v>1026</v>
      </c>
      <c r="F147" s="231" t="s">
        <v>1027</v>
      </c>
      <c r="G147" s="232" t="s">
        <v>730</v>
      </c>
      <c r="H147" s="233">
        <v>2</v>
      </c>
      <c r="I147" s="234"/>
      <c r="J147" s="235">
        <f>ROUND(I147*H147,2)</f>
        <v>0</v>
      </c>
      <c r="K147" s="231" t="s">
        <v>1</v>
      </c>
      <c r="L147" s="45"/>
      <c r="M147" s="236" t="s">
        <v>1</v>
      </c>
      <c r="N147" s="237" t="s">
        <v>41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284</v>
      </c>
      <c r="AT147" s="240" t="s">
        <v>174</v>
      </c>
      <c r="AU147" s="240" t="s">
        <v>86</v>
      </c>
      <c r="AY147" s="18" t="s">
        <v>172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83</v>
      </c>
      <c r="BK147" s="241">
        <f>ROUND(I147*H147,2)</f>
        <v>0</v>
      </c>
      <c r="BL147" s="18" t="s">
        <v>284</v>
      </c>
      <c r="BM147" s="240" t="s">
        <v>405</v>
      </c>
    </row>
    <row r="148" spans="1:65" s="2" customFormat="1" ht="16.5" customHeight="1">
      <c r="A148" s="39"/>
      <c r="B148" s="40"/>
      <c r="C148" s="229" t="s">
        <v>292</v>
      </c>
      <c r="D148" s="229" t="s">
        <v>174</v>
      </c>
      <c r="E148" s="230" t="s">
        <v>1028</v>
      </c>
      <c r="F148" s="231" t="s">
        <v>1029</v>
      </c>
      <c r="G148" s="232" t="s">
        <v>730</v>
      </c>
      <c r="H148" s="233">
        <v>30</v>
      </c>
      <c r="I148" s="234"/>
      <c r="J148" s="235">
        <f>ROUND(I148*H148,2)</f>
        <v>0</v>
      </c>
      <c r="K148" s="231" t="s">
        <v>1</v>
      </c>
      <c r="L148" s="45"/>
      <c r="M148" s="236" t="s">
        <v>1</v>
      </c>
      <c r="N148" s="237" t="s">
        <v>41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284</v>
      </c>
      <c r="AT148" s="240" t="s">
        <v>174</v>
      </c>
      <c r="AU148" s="240" t="s">
        <v>86</v>
      </c>
      <c r="AY148" s="18" t="s">
        <v>172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83</v>
      </c>
      <c r="BK148" s="241">
        <f>ROUND(I148*H148,2)</f>
        <v>0</v>
      </c>
      <c r="BL148" s="18" t="s">
        <v>284</v>
      </c>
      <c r="BM148" s="240" t="s">
        <v>415</v>
      </c>
    </row>
    <row r="149" spans="1:65" s="2" customFormat="1" ht="16.5" customHeight="1">
      <c r="A149" s="39"/>
      <c r="B149" s="40"/>
      <c r="C149" s="229" t="s">
        <v>298</v>
      </c>
      <c r="D149" s="229" t="s">
        <v>174</v>
      </c>
      <c r="E149" s="230" t="s">
        <v>1030</v>
      </c>
      <c r="F149" s="231" t="s">
        <v>1031</v>
      </c>
      <c r="G149" s="232" t="s">
        <v>730</v>
      </c>
      <c r="H149" s="233">
        <v>18</v>
      </c>
      <c r="I149" s="234"/>
      <c r="J149" s="235">
        <f>ROUND(I149*H149,2)</f>
        <v>0</v>
      </c>
      <c r="K149" s="231" t="s">
        <v>1</v>
      </c>
      <c r="L149" s="45"/>
      <c r="M149" s="236" t="s">
        <v>1</v>
      </c>
      <c r="N149" s="237" t="s">
        <v>41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284</v>
      </c>
      <c r="AT149" s="240" t="s">
        <v>174</v>
      </c>
      <c r="AU149" s="240" t="s">
        <v>86</v>
      </c>
      <c r="AY149" s="18" t="s">
        <v>172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83</v>
      </c>
      <c r="BK149" s="241">
        <f>ROUND(I149*H149,2)</f>
        <v>0</v>
      </c>
      <c r="BL149" s="18" t="s">
        <v>284</v>
      </c>
      <c r="BM149" s="240" t="s">
        <v>439</v>
      </c>
    </row>
    <row r="150" spans="1:65" s="2" customFormat="1" ht="16.5" customHeight="1">
      <c r="A150" s="39"/>
      <c r="B150" s="40"/>
      <c r="C150" s="229" t="s">
        <v>303</v>
      </c>
      <c r="D150" s="229" t="s">
        <v>174</v>
      </c>
      <c r="E150" s="230" t="s">
        <v>1032</v>
      </c>
      <c r="F150" s="231" t="s">
        <v>1033</v>
      </c>
      <c r="G150" s="232" t="s">
        <v>730</v>
      </c>
      <c r="H150" s="233">
        <v>1</v>
      </c>
      <c r="I150" s="234"/>
      <c r="J150" s="235">
        <f>ROUND(I150*H150,2)</f>
        <v>0</v>
      </c>
      <c r="K150" s="231" t="s">
        <v>1</v>
      </c>
      <c r="L150" s="45"/>
      <c r="M150" s="236" t="s">
        <v>1</v>
      </c>
      <c r="N150" s="237" t="s">
        <v>41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284</v>
      </c>
      <c r="AT150" s="240" t="s">
        <v>174</v>
      </c>
      <c r="AU150" s="240" t="s">
        <v>86</v>
      </c>
      <c r="AY150" s="18" t="s">
        <v>172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83</v>
      </c>
      <c r="BK150" s="241">
        <f>ROUND(I150*H150,2)</f>
        <v>0</v>
      </c>
      <c r="BL150" s="18" t="s">
        <v>284</v>
      </c>
      <c r="BM150" s="240" t="s">
        <v>451</v>
      </c>
    </row>
    <row r="151" spans="1:65" s="2" customFormat="1" ht="16.5" customHeight="1">
      <c r="A151" s="39"/>
      <c r="B151" s="40"/>
      <c r="C151" s="229" t="s">
        <v>324</v>
      </c>
      <c r="D151" s="229" t="s">
        <v>174</v>
      </c>
      <c r="E151" s="230" t="s">
        <v>1034</v>
      </c>
      <c r="F151" s="231" t="s">
        <v>1035</v>
      </c>
      <c r="G151" s="232" t="s">
        <v>730</v>
      </c>
      <c r="H151" s="233">
        <v>3</v>
      </c>
      <c r="I151" s="234"/>
      <c r="J151" s="235">
        <f>ROUND(I151*H151,2)</f>
        <v>0</v>
      </c>
      <c r="K151" s="231" t="s">
        <v>1</v>
      </c>
      <c r="L151" s="45"/>
      <c r="M151" s="236" t="s">
        <v>1</v>
      </c>
      <c r="N151" s="237" t="s">
        <v>41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284</v>
      </c>
      <c r="AT151" s="240" t="s">
        <v>174</v>
      </c>
      <c r="AU151" s="240" t="s">
        <v>86</v>
      </c>
      <c r="AY151" s="18" t="s">
        <v>172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83</v>
      </c>
      <c r="BK151" s="241">
        <f>ROUND(I151*H151,2)</f>
        <v>0</v>
      </c>
      <c r="BL151" s="18" t="s">
        <v>284</v>
      </c>
      <c r="BM151" s="240" t="s">
        <v>464</v>
      </c>
    </row>
    <row r="152" spans="1:65" s="2" customFormat="1" ht="16.5" customHeight="1">
      <c r="A152" s="39"/>
      <c r="B152" s="40"/>
      <c r="C152" s="229" t="s">
        <v>7</v>
      </c>
      <c r="D152" s="229" t="s">
        <v>174</v>
      </c>
      <c r="E152" s="230" t="s">
        <v>1036</v>
      </c>
      <c r="F152" s="231" t="s">
        <v>1037</v>
      </c>
      <c r="G152" s="232" t="s">
        <v>402</v>
      </c>
      <c r="H152" s="233">
        <v>168</v>
      </c>
      <c r="I152" s="234"/>
      <c r="J152" s="235">
        <f>ROUND(I152*H152,2)</f>
        <v>0</v>
      </c>
      <c r="K152" s="231" t="s">
        <v>1</v>
      </c>
      <c r="L152" s="45"/>
      <c r="M152" s="236" t="s">
        <v>1</v>
      </c>
      <c r="N152" s="237" t="s">
        <v>41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284</v>
      </c>
      <c r="AT152" s="240" t="s">
        <v>174</v>
      </c>
      <c r="AU152" s="240" t="s">
        <v>86</v>
      </c>
      <c r="AY152" s="18" t="s">
        <v>172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83</v>
      </c>
      <c r="BK152" s="241">
        <f>ROUND(I152*H152,2)</f>
        <v>0</v>
      </c>
      <c r="BL152" s="18" t="s">
        <v>284</v>
      </c>
      <c r="BM152" s="240" t="s">
        <v>474</v>
      </c>
    </row>
    <row r="153" spans="1:65" s="2" customFormat="1" ht="16.5" customHeight="1">
      <c r="A153" s="39"/>
      <c r="B153" s="40"/>
      <c r="C153" s="229" t="s">
        <v>344</v>
      </c>
      <c r="D153" s="229" t="s">
        <v>174</v>
      </c>
      <c r="E153" s="230" t="s">
        <v>1038</v>
      </c>
      <c r="F153" s="231" t="s">
        <v>1039</v>
      </c>
      <c r="G153" s="232" t="s">
        <v>402</v>
      </c>
      <c r="H153" s="233">
        <v>4</v>
      </c>
      <c r="I153" s="234"/>
      <c r="J153" s="235">
        <f>ROUND(I153*H153,2)</f>
        <v>0</v>
      </c>
      <c r="K153" s="231" t="s">
        <v>1</v>
      </c>
      <c r="L153" s="45"/>
      <c r="M153" s="236" t="s">
        <v>1</v>
      </c>
      <c r="N153" s="237" t="s">
        <v>41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284</v>
      </c>
      <c r="AT153" s="240" t="s">
        <v>174</v>
      </c>
      <c r="AU153" s="240" t="s">
        <v>86</v>
      </c>
      <c r="AY153" s="18" t="s">
        <v>172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83</v>
      </c>
      <c r="BK153" s="241">
        <f>ROUND(I153*H153,2)</f>
        <v>0</v>
      </c>
      <c r="BL153" s="18" t="s">
        <v>284</v>
      </c>
      <c r="BM153" s="240" t="s">
        <v>488</v>
      </c>
    </row>
    <row r="154" spans="1:65" s="2" customFormat="1" ht="16.5" customHeight="1">
      <c r="A154" s="39"/>
      <c r="B154" s="40"/>
      <c r="C154" s="229" t="s">
        <v>349</v>
      </c>
      <c r="D154" s="229" t="s">
        <v>174</v>
      </c>
      <c r="E154" s="230" t="s">
        <v>1040</v>
      </c>
      <c r="F154" s="231" t="s">
        <v>1041</v>
      </c>
      <c r="G154" s="232" t="s">
        <v>402</v>
      </c>
      <c r="H154" s="233">
        <v>172</v>
      </c>
      <c r="I154" s="234"/>
      <c r="J154" s="235">
        <f>ROUND(I154*H154,2)</f>
        <v>0</v>
      </c>
      <c r="K154" s="231" t="s">
        <v>1</v>
      </c>
      <c r="L154" s="45"/>
      <c r="M154" s="236" t="s">
        <v>1</v>
      </c>
      <c r="N154" s="237" t="s">
        <v>41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284</v>
      </c>
      <c r="AT154" s="240" t="s">
        <v>174</v>
      </c>
      <c r="AU154" s="240" t="s">
        <v>86</v>
      </c>
      <c r="AY154" s="18" t="s">
        <v>172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83</v>
      </c>
      <c r="BK154" s="241">
        <f>ROUND(I154*H154,2)</f>
        <v>0</v>
      </c>
      <c r="BL154" s="18" t="s">
        <v>284</v>
      </c>
      <c r="BM154" s="240" t="s">
        <v>501</v>
      </c>
    </row>
    <row r="155" spans="1:65" s="2" customFormat="1" ht="16.5" customHeight="1">
      <c r="A155" s="39"/>
      <c r="B155" s="40"/>
      <c r="C155" s="229" t="s">
        <v>354</v>
      </c>
      <c r="D155" s="229" t="s">
        <v>174</v>
      </c>
      <c r="E155" s="230" t="s">
        <v>1042</v>
      </c>
      <c r="F155" s="231" t="s">
        <v>1043</v>
      </c>
      <c r="G155" s="232" t="s">
        <v>373</v>
      </c>
      <c r="H155" s="233">
        <v>0.8</v>
      </c>
      <c r="I155" s="234"/>
      <c r="J155" s="235">
        <f>ROUND(I155*H155,2)</f>
        <v>0</v>
      </c>
      <c r="K155" s="231" t="s">
        <v>1</v>
      </c>
      <c r="L155" s="45"/>
      <c r="M155" s="236" t="s">
        <v>1</v>
      </c>
      <c r="N155" s="237" t="s">
        <v>41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284</v>
      </c>
      <c r="AT155" s="240" t="s">
        <v>174</v>
      </c>
      <c r="AU155" s="240" t="s">
        <v>86</v>
      </c>
      <c r="AY155" s="18" t="s">
        <v>172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83</v>
      </c>
      <c r="BK155" s="241">
        <f>ROUND(I155*H155,2)</f>
        <v>0</v>
      </c>
      <c r="BL155" s="18" t="s">
        <v>284</v>
      </c>
      <c r="BM155" s="240" t="s">
        <v>512</v>
      </c>
    </row>
    <row r="156" spans="1:63" s="12" customFormat="1" ht="22.8" customHeight="1">
      <c r="A156" s="12"/>
      <c r="B156" s="213"/>
      <c r="C156" s="214"/>
      <c r="D156" s="215" t="s">
        <v>75</v>
      </c>
      <c r="E156" s="227" t="s">
        <v>1044</v>
      </c>
      <c r="F156" s="227" t="s">
        <v>1045</v>
      </c>
      <c r="G156" s="214"/>
      <c r="H156" s="214"/>
      <c r="I156" s="217"/>
      <c r="J156" s="228">
        <f>BK156</f>
        <v>0</v>
      </c>
      <c r="K156" s="214"/>
      <c r="L156" s="219"/>
      <c r="M156" s="220"/>
      <c r="N156" s="221"/>
      <c r="O156" s="221"/>
      <c r="P156" s="222">
        <f>SUM(P157:P182)</f>
        <v>0</v>
      </c>
      <c r="Q156" s="221"/>
      <c r="R156" s="222">
        <f>SUM(R157:R182)</f>
        <v>0</v>
      </c>
      <c r="S156" s="221"/>
      <c r="T156" s="223">
        <f>SUM(T157:T182)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4" t="s">
        <v>86</v>
      </c>
      <c r="AT156" s="225" t="s">
        <v>75</v>
      </c>
      <c r="AU156" s="225" t="s">
        <v>83</v>
      </c>
      <c r="AY156" s="224" t="s">
        <v>172</v>
      </c>
      <c r="BK156" s="226">
        <f>SUM(BK157:BK182)</f>
        <v>0</v>
      </c>
    </row>
    <row r="157" spans="1:65" s="2" customFormat="1" ht="16.5" customHeight="1">
      <c r="A157" s="39"/>
      <c r="B157" s="40"/>
      <c r="C157" s="229" t="s">
        <v>359</v>
      </c>
      <c r="D157" s="229" t="s">
        <v>174</v>
      </c>
      <c r="E157" s="230" t="s">
        <v>1046</v>
      </c>
      <c r="F157" s="231" t="s">
        <v>1047</v>
      </c>
      <c r="G157" s="232" t="s">
        <v>402</v>
      </c>
      <c r="H157" s="233">
        <v>78</v>
      </c>
      <c r="I157" s="234"/>
      <c r="J157" s="235">
        <f>ROUND(I157*H157,2)</f>
        <v>0</v>
      </c>
      <c r="K157" s="231" t="s">
        <v>1</v>
      </c>
      <c r="L157" s="45"/>
      <c r="M157" s="236" t="s">
        <v>1</v>
      </c>
      <c r="N157" s="237" t="s">
        <v>41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284</v>
      </c>
      <c r="AT157" s="240" t="s">
        <v>174</v>
      </c>
      <c r="AU157" s="240" t="s">
        <v>86</v>
      </c>
      <c r="AY157" s="18" t="s">
        <v>172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83</v>
      </c>
      <c r="BK157" s="241">
        <f>ROUND(I157*H157,2)</f>
        <v>0</v>
      </c>
      <c r="BL157" s="18" t="s">
        <v>284</v>
      </c>
      <c r="BM157" s="240" t="s">
        <v>523</v>
      </c>
    </row>
    <row r="158" spans="1:65" s="2" customFormat="1" ht="16.5" customHeight="1">
      <c r="A158" s="39"/>
      <c r="B158" s="40"/>
      <c r="C158" s="229" t="s">
        <v>364</v>
      </c>
      <c r="D158" s="229" t="s">
        <v>174</v>
      </c>
      <c r="E158" s="230" t="s">
        <v>1048</v>
      </c>
      <c r="F158" s="231" t="s">
        <v>1049</v>
      </c>
      <c r="G158" s="232" t="s">
        <v>402</v>
      </c>
      <c r="H158" s="233">
        <v>48</v>
      </c>
      <c r="I158" s="234"/>
      <c r="J158" s="235">
        <f>ROUND(I158*H158,2)</f>
        <v>0</v>
      </c>
      <c r="K158" s="231" t="s">
        <v>1</v>
      </c>
      <c r="L158" s="45"/>
      <c r="M158" s="236" t="s">
        <v>1</v>
      </c>
      <c r="N158" s="237" t="s">
        <v>41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284</v>
      </c>
      <c r="AT158" s="240" t="s">
        <v>174</v>
      </c>
      <c r="AU158" s="240" t="s">
        <v>86</v>
      </c>
      <c r="AY158" s="18" t="s">
        <v>172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83</v>
      </c>
      <c r="BK158" s="241">
        <f>ROUND(I158*H158,2)</f>
        <v>0</v>
      </c>
      <c r="BL158" s="18" t="s">
        <v>284</v>
      </c>
      <c r="BM158" s="240" t="s">
        <v>533</v>
      </c>
    </row>
    <row r="159" spans="1:65" s="2" customFormat="1" ht="16.5" customHeight="1">
      <c r="A159" s="39"/>
      <c r="B159" s="40"/>
      <c r="C159" s="229" t="s">
        <v>370</v>
      </c>
      <c r="D159" s="229" t="s">
        <v>174</v>
      </c>
      <c r="E159" s="230" t="s">
        <v>1050</v>
      </c>
      <c r="F159" s="231" t="s">
        <v>1051</v>
      </c>
      <c r="G159" s="232" t="s">
        <v>402</v>
      </c>
      <c r="H159" s="233">
        <v>60</v>
      </c>
      <c r="I159" s="234"/>
      <c r="J159" s="235">
        <f>ROUND(I159*H159,2)</f>
        <v>0</v>
      </c>
      <c r="K159" s="231" t="s">
        <v>1</v>
      </c>
      <c r="L159" s="45"/>
      <c r="M159" s="236" t="s">
        <v>1</v>
      </c>
      <c r="N159" s="237" t="s">
        <v>41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284</v>
      </c>
      <c r="AT159" s="240" t="s">
        <v>174</v>
      </c>
      <c r="AU159" s="240" t="s">
        <v>86</v>
      </c>
      <c r="AY159" s="18" t="s">
        <v>172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83</v>
      </c>
      <c r="BK159" s="241">
        <f>ROUND(I159*H159,2)</f>
        <v>0</v>
      </c>
      <c r="BL159" s="18" t="s">
        <v>284</v>
      </c>
      <c r="BM159" s="240" t="s">
        <v>541</v>
      </c>
    </row>
    <row r="160" spans="1:65" s="2" customFormat="1" ht="16.5" customHeight="1">
      <c r="A160" s="39"/>
      <c r="B160" s="40"/>
      <c r="C160" s="229" t="s">
        <v>379</v>
      </c>
      <c r="D160" s="229" t="s">
        <v>174</v>
      </c>
      <c r="E160" s="230" t="s">
        <v>1052</v>
      </c>
      <c r="F160" s="231" t="s">
        <v>1053</v>
      </c>
      <c r="G160" s="232" t="s">
        <v>402</v>
      </c>
      <c r="H160" s="233">
        <v>3</v>
      </c>
      <c r="I160" s="234"/>
      <c r="J160" s="235">
        <f>ROUND(I160*H160,2)</f>
        <v>0</v>
      </c>
      <c r="K160" s="231" t="s">
        <v>1</v>
      </c>
      <c r="L160" s="45"/>
      <c r="M160" s="236" t="s">
        <v>1</v>
      </c>
      <c r="N160" s="237" t="s">
        <v>41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284</v>
      </c>
      <c r="AT160" s="240" t="s">
        <v>174</v>
      </c>
      <c r="AU160" s="240" t="s">
        <v>86</v>
      </c>
      <c r="AY160" s="18" t="s">
        <v>172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83</v>
      </c>
      <c r="BK160" s="241">
        <f>ROUND(I160*H160,2)</f>
        <v>0</v>
      </c>
      <c r="BL160" s="18" t="s">
        <v>284</v>
      </c>
      <c r="BM160" s="240" t="s">
        <v>550</v>
      </c>
    </row>
    <row r="161" spans="1:65" s="2" customFormat="1" ht="21.75" customHeight="1">
      <c r="A161" s="39"/>
      <c r="B161" s="40"/>
      <c r="C161" s="229" t="s">
        <v>385</v>
      </c>
      <c r="D161" s="229" t="s">
        <v>174</v>
      </c>
      <c r="E161" s="230" t="s">
        <v>1054</v>
      </c>
      <c r="F161" s="231" t="s">
        <v>1055</v>
      </c>
      <c r="G161" s="232" t="s">
        <v>402</v>
      </c>
      <c r="H161" s="233">
        <v>40</v>
      </c>
      <c r="I161" s="234"/>
      <c r="J161" s="235">
        <f>ROUND(I161*H161,2)</f>
        <v>0</v>
      </c>
      <c r="K161" s="231" t="s">
        <v>1</v>
      </c>
      <c r="L161" s="45"/>
      <c r="M161" s="236" t="s">
        <v>1</v>
      </c>
      <c r="N161" s="237" t="s">
        <v>41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284</v>
      </c>
      <c r="AT161" s="240" t="s">
        <v>174</v>
      </c>
      <c r="AU161" s="240" t="s">
        <v>86</v>
      </c>
      <c r="AY161" s="18" t="s">
        <v>172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83</v>
      </c>
      <c r="BK161" s="241">
        <f>ROUND(I161*H161,2)</f>
        <v>0</v>
      </c>
      <c r="BL161" s="18" t="s">
        <v>284</v>
      </c>
      <c r="BM161" s="240" t="s">
        <v>561</v>
      </c>
    </row>
    <row r="162" spans="1:65" s="2" customFormat="1" ht="21.75" customHeight="1">
      <c r="A162" s="39"/>
      <c r="B162" s="40"/>
      <c r="C162" s="229" t="s">
        <v>391</v>
      </c>
      <c r="D162" s="229" t="s">
        <v>174</v>
      </c>
      <c r="E162" s="230" t="s">
        <v>1056</v>
      </c>
      <c r="F162" s="231" t="s">
        <v>1057</v>
      </c>
      <c r="G162" s="232" t="s">
        <v>402</v>
      </c>
      <c r="H162" s="233">
        <v>73</v>
      </c>
      <c r="I162" s="234"/>
      <c r="J162" s="235">
        <f>ROUND(I162*H162,2)</f>
        <v>0</v>
      </c>
      <c r="K162" s="231" t="s">
        <v>1</v>
      </c>
      <c r="L162" s="45"/>
      <c r="M162" s="236" t="s">
        <v>1</v>
      </c>
      <c r="N162" s="237" t="s">
        <v>41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284</v>
      </c>
      <c r="AT162" s="240" t="s">
        <v>174</v>
      </c>
      <c r="AU162" s="240" t="s">
        <v>86</v>
      </c>
      <c r="AY162" s="18" t="s">
        <v>172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83</v>
      </c>
      <c r="BK162" s="241">
        <f>ROUND(I162*H162,2)</f>
        <v>0</v>
      </c>
      <c r="BL162" s="18" t="s">
        <v>284</v>
      </c>
      <c r="BM162" s="240" t="s">
        <v>569</v>
      </c>
    </row>
    <row r="163" spans="1:65" s="2" customFormat="1" ht="21.75" customHeight="1">
      <c r="A163" s="39"/>
      <c r="B163" s="40"/>
      <c r="C163" s="229" t="s">
        <v>399</v>
      </c>
      <c r="D163" s="229" t="s">
        <v>174</v>
      </c>
      <c r="E163" s="230" t="s">
        <v>1058</v>
      </c>
      <c r="F163" s="231" t="s">
        <v>1059</v>
      </c>
      <c r="G163" s="232" t="s">
        <v>402</v>
      </c>
      <c r="H163" s="233">
        <v>184</v>
      </c>
      <c r="I163" s="234"/>
      <c r="J163" s="235">
        <f>ROUND(I163*H163,2)</f>
        <v>0</v>
      </c>
      <c r="K163" s="231" t="s">
        <v>1</v>
      </c>
      <c r="L163" s="45"/>
      <c r="M163" s="236" t="s">
        <v>1</v>
      </c>
      <c r="N163" s="237" t="s">
        <v>41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284</v>
      </c>
      <c r="AT163" s="240" t="s">
        <v>174</v>
      </c>
      <c r="AU163" s="240" t="s">
        <v>86</v>
      </c>
      <c r="AY163" s="18" t="s">
        <v>172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83</v>
      </c>
      <c r="BK163" s="241">
        <f>ROUND(I163*H163,2)</f>
        <v>0</v>
      </c>
      <c r="BL163" s="18" t="s">
        <v>284</v>
      </c>
      <c r="BM163" s="240" t="s">
        <v>583</v>
      </c>
    </row>
    <row r="164" spans="1:65" s="2" customFormat="1" ht="21.75" customHeight="1">
      <c r="A164" s="39"/>
      <c r="B164" s="40"/>
      <c r="C164" s="229" t="s">
        <v>405</v>
      </c>
      <c r="D164" s="229" t="s">
        <v>174</v>
      </c>
      <c r="E164" s="230" t="s">
        <v>1060</v>
      </c>
      <c r="F164" s="231" t="s">
        <v>1061</v>
      </c>
      <c r="G164" s="232" t="s">
        <v>402</v>
      </c>
      <c r="H164" s="233">
        <v>3</v>
      </c>
      <c r="I164" s="234"/>
      <c r="J164" s="235">
        <f>ROUND(I164*H164,2)</f>
        <v>0</v>
      </c>
      <c r="K164" s="231" t="s">
        <v>1</v>
      </c>
      <c r="L164" s="45"/>
      <c r="M164" s="236" t="s">
        <v>1</v>
      </c>
      <c r="N164" s="237" t="s">
        <v>41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284</v>
      </c>
      <c r="AT164" s="240" t="s">
        <v>174</v>
      </c>
      <c r="AU164" s="240" t="s">
        <v>86</v>
      </c>
      <c r="AY164" s="18" t="s">
        <v>172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83</v>
      </c>
      <c r="BK164" s="241">
        <f>ROUND(I164*H164,2)</f>
        <v>0</v>
      </c>
      <c r="BL164" s="18" t="s">
        <v>284</v>
      </c>
      <c r="BM164" s="240" t="s">
        <v>596</v>
      </c>
    </row>
    <row r="165" spans="1:65" s="2" customFormat="1" ht="21.75" customHeight="1">
      <c r="A165" s="39"/>
      <c r="B165" s="40"/>
      <c r="C165" s="229" t="s">
        <v>411</v>
      </c>
      <c r="D165" s="229" t="s">
        <v>174</v>
      </c>
      <c r="E165" s="230" t="s">
        <v>1062</v>
      </c>
      <c r="F165" s="231" t="s">
        <v>1063</v>
      </c>
      <c r="G165" s="232" t="s">
        <v>402</v>
      </c>
      <c r="H165" s="233">
        <v>51</v>
      </c>
      <c r="I165" s="234"/>
      <c r="J165" s="235">
        <f>ROUND(I165*H165,2)</f>
        <v>0</v>
      </c>
      <c r="K165" s="231" t="s">
        <v>1</v>
      </c>
      <c r="L165" s="45"/>
      <c r="M165" s="236" t="s">
        <v>1</v>
      </c>
      <c r="N165" s="237" t="s">
        <v>41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284</v>
      </c>
      <c r="AT165" s="240" t="s">
        <v>174</v>
      </c>
      <c r="AU165" s="240" t="s">
        <v>86</v>
      </c>
      <c r="AY165" s="18" t="s">
        <v>172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83</v>
      </c>
      <c r="BK165" s="241">
        <f>ROUND(I165*H165,2)</f>
        <v>0</v>
      </c>
      <c r="BL165" s="18" t="s">
        <v>284</v>
      </c>
      <c r="BM165" s="240" t="s">
        <v>606</v>
      </c>
    </row>
    <row r="166" spans="1:65" s="2" customFormat="1" ht="21.75" customHeight="1">
      <c r="A166" s="39"/>
      <c r="B166" s="40"/>
      <c r="C166" s="229" t="s">
        <v>415</v>
      </c>
      <c r="D166" s="229" t="s">
        <v>174</v>
      </c>
      <c r="E166" s="230" t="s">
        <v>1064</v>
      </c>
      <c r="F166" s="231" t="s">
        <v>1065</v>
      </c>
      <c r="G166" s="232" t="s">
        <v>402</v>
      </c>
      <c r="H166" s="233">
        <v>35</v>
      </c>
      <c r="I166" s="234"/>
      <c r="J166" s="235">
        <f>ROUND(I166*H166,2)</f>
        <v>0</v>
      </c>
      <c r="K166" s="231" t="s">
        <v>1</v>
      </c>
      <c r="L166" s="45"/>
      <c r="M166" s="236" t="s">
        <v>1</v>
      </c>
      <c r="N166" s="237" t="s">
        <v>41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284</v>
      </c>
      <c r="AT166" s="240" t="s">
        <v>174</v>
      </c>
      <c r="AU166" s="240" t="s">
        <v>86</v>
      </c>
      <c r="AY166" s="18" t="s">
        <v>172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83</v>
      </c>
      <c r="BK166" s="241">
        <f>ROUND(I166*H166,2)</f>
        <v>0</v>
      </c>
      <c r="BL166" s="18" t="s">
        <v>284</v>
      </c>
      <c r="BM166" s="240" t="s">
        <v>617</v>
      </c>
    </row>
    <row r="167" spans="1:65" s="2" customFormat="1" ht="21.75" customHeight="1">
      <c r="A167" s="39"/>
      <c r="B167" s="40"/>
      <c r="C167" s="229" t="s">
        <v>434</v>
      </c>
      <c r="D167" s="229" t="s">
        <v>174</v>
      </c>
      <c r="E167" s="230" t="s">
        <v>1066</v>
      </c>
      <c r="F167" s="231" t="s">
        <v>1067</v>
      </c>
      <c r="G167" s="232" t="s">
        <v>402</v>
      </c>
      <c r="H167" s="233">
        <v>16</v>
      </c>
      <c r="I167" s="234"/>
      <c r="J167" s="235">
        <f>ROUND(I167*H167,2)</f>
        <v>0</v>
      </c>
      <c r="K167" s="231" t="s">
        <v>1</v>
      </c>
      <c r="L167" s="45"/>
      <c r="M167" s="236" t="s">
        <v>1</v>
      </c>
      <c r="N167" s="237" t="s">
        <v>41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284</v>
      </c>
      <c r="AT167" s="240" t="s">
        <v>174</v>
      </c>
      <c r="AU167" s="240" t="s">
        <v>86</v>
      </c>
      <c r="AY167" s="18" t="s">
        <v>172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83</v>
      </c>
      <c r="BK167" s="241">
        <f>ROUND(I167*H167,2)</f>
        <v>0</v>
      </c>
      <c r="BL167" s="18" t="s">
        <v>284</v>
      </c>
      <c r="BM167" s="240" t="s">
        <v>626</v>
      </c>
    </row>
    <row r="168" spans="1:65" s="2" customFormat="1" ht="21.75" customHeight="1">
      <c r="A168" s="39"/>
      <c r="B168" s="40"/>
      <c r="C168" s="229" t="s">
        <v>439</v>
      </c>
      <c r="D168" s="229" t="s">
        <v>174</v>
      </c>
      <c r="E168" s="230" t="s">
        <v>1068</v>
      </c>
      <c r="F168" s="231" t="s">
        <v>1069</v>
      </c>
      <c r="G168" s="232" t="s">
        <v>402</v>
      </c>
      <c r="H168" s="233">
        <v>17</v>
      </c>
      <c r="I168" s="234"/>
      <c r="J168" s="235">
        <f>ROUND(I168*H168,2)</f>
        <v>0</v>
      </c>
      <c r="K168" s="231" t="s">
        <v>1</v>
      </c>
      <c r="L168" s="45"/>
      <c r="M168" s="236" t="s">
        <v>1</v>
      </c>
      <c r="N168" s="237" t="s">
        <v>41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284</v>
      </c>
      <c r="AT168" s="240" t="s">
        <v>174</v>
      </c>
      <c r="AU168" s="240" t="s">
        <v>86</v>
      </c>
      <c r="AY168" s="18" t="s">
        <v>172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83</v>
      </c>
      <c r="BK168" s="241">
        <f>ROUND(I168*H168,2)</f>
        <v>0</v>
      </c>
      <c r="BL168" s="18" t="s">
        <v>284</v>
      </c>
      <c r="BM168" s="240" t="s">
        <v>635</v>
      </c>
    </row>
    <row r="169" spans="1:65" s="2" customFormat="1" ht="16.5" customHeight="1">
      <c r="A169" s="39"/>
      <c r="B169" s="40"/>
      <c r="C169" s="229" t="s">
        <v>447</v>
      </c>
      <c r="D169" s="229" t="s">
        <v>174</v>
      </c>
      <c r="E169" s="230" t="s">
        <v>1070</v>
      </c>
      <c r="F169" s="231" t="s">
        <v>1071</v>
      </c>
      <c r="G169" s="232" t="s">
        <v>730</v>
      </c>
      <c r="H169" s="233">
        <v>71</v>
      </c>
      <c r="I169" s="234"/>
      <c r="J169" s="235">
        <f>ROUND(I169*H169,2)</f>
        <v>0</v>
      </c>
      <c r="K169" s="231" t="s">
        <v>1</v>
      </c>
      <c r="L169" s="45"/>
      <c r="M169" s="236" t="s">
        <v>1</v>
      </c>
      <c r="N169" s="237" t="s">
        <v>41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284</v>
      </c>
      <c r="AT169" s="240" t="s">
        <v>174</v>
      </c>
      <c r="AU169" s="240" t="s">
        <v>86</v>
      </c>
      <c r="AY169" s="18" t="s">
        <v>172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83</v>
      </c>
      <c r="BK169" s="241">
        <f>ROUND(I169*H169,2)</f>
        <v>0</v>
      </c>
      <c r="BL169" s="18" t="s">
        <v>284</v>
      </c>
      <c r="BM169" s="240" t="s">
        <v>646</v>
      </c>
    </row>
    <row r="170" spans="1:65" s="2" customFormat="1" ht="16.5" customHeight="1">
      <c r="A170" s="39"/>
      <c r="B170" s="40"/>
      <c r="C170" s="229" t="s">
        <v>451</v>
      </c>
      <c r="D170" s="229" t="s">
        <v>174</v>
      </c>
      <c r="E170" s="230" t="s">
        <v>1072</v>
      </c>
      <c r="F170" s="231" t="s">
        <v>1073</v>
      </c>
      <c r="G170" s="232" t="s">
        <v>1074</v>
      </c>
      <c r="H170" s="233">
        <v>2</v>
      </c>
      <c r="I170" s="234"/>
      <c r="J170" s="235">
        <f>ROUND(I170*H170,2)</f>
        <v>0</v>
      </c>
      <c r="K170" s="231" t="s">
        <v>1</v>
      </c>
      <c r="L170" s="45"/>
      <c r="M170" s="236" t="s">
        <v>1</v>
      </c>
      <c r="N170" s="237" t="s">
        <v>41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284</v>
      </c>
      <c r="AT170" s="240" t="s">
        <v>174</v>
      </c>
      <c r="AU170" s="240" t="s">
        <v>86</v>
      </c>
      <c r="AY170" s="18" t="s">
        <v>172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83</v>
      </c>
      <c r="BK170" s="241">
        <f>ROUND(I170*H170,2)</f>
        <v>0</v>
      </c>
      <c r="BL170" s="18" t="s">
        <v>284</v>
      </c>
      <c r="BM170" s="240" t="s">
        <v>655</v>
      </c>
    </row>
    <row r="171" spans="1:65" s="2" customFormat="1" ht="16.5" customHeight="1">
      <c r="A171" s="39"/>
      <c r="B171" s="40"/>
      <c r="C171" s="229" t="s">
        <v>457</v>
      </c>
      <c r="D171" s="229" t="s">
        <v>174</v>
      </c>
      <c r="E171" s="230" t="s">
        <v>1075</v>
      </c>
      <c r="F171" s="231" t="s">
        <v>1076</v>
      </c>
      <c r="G171" s="232" t="s">
        <v>730</v>
      </c>
      <c r="H171" s="233">
        <v>3</v>
      </c>
      <c r="I171" s="234"/>
      <c r="J171" s="235">
        <f>ROUND(I171*H171,2)</f>
        <v>0</v>
      </c>
      <c r="K171" s="231" t="s">
        <v>1</v>
      </c>
      <c r="L171" s="45"/>
      <c r="M171" s="236" t="s">
        <v>1</v>
      </c>
      <c r="N171" s="237" t="s">
        <v>41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284</v>
      </c>
      <c r="AT171" s="240" t="s">
        <v>174</v>
      </c>
      <c r="AU171" s="240" t="s">
        <v>86</v>
      </c>
      <c r="AY171" s="18" t="s">
        <v>172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83</v>
      </c>
      <c r="BK171" s="241">
        <f>ROUND(I171*H171,2)</f>
        <v>0</v>
      </c>
      <c r="BL171" s="18" t="s">
        <v>284</v>
      </c>
      <c r="BM171" s="240" t="s">
        <v>665</v>
      </c>
    </row>
    <row r="172" spans="1:65" s="2" customFormat="1" ht="16.5" customHeight="1">
      <c r="A172" s="39"/>
      <c r="B172" s="40"/>
      <c r="C172" s="229" t="s">
        <v>464</v>
      </c>
      <c r="D172" s="229" t="s">
        <v>174</v>
      </c>
      <c r="E172" s="230" t="s">
        <v>1077</v>
      </c>
      <c r="F172" s="231" t="s">
        <v>1078</v>
      </c>
      <c r="G172" s="232" t="s">
        <v>730</v>
      </c>
      <c r="H172" s="233">
        <v>4</v>
      </c>
      <c r="I172" s="234"/>
      <c r="J172" s="235">
        <f>ROUND(I172*H172,2)</f>
        <v>0</v>
      </c>
      <c r="K172" s="231" t="s">
        <v>1</v>
      </c>
      <c r="L172" s="45"/>
      <c r="M172" s="236" t="s">
        <v>1</v>
      </c>
      <c r="N172" s="237" t="s">
        <v>41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284</v>
      </c>
      <c r="AT172" s="240" t="s">
        <v>174</v>
      </c>
      <c r="AU172" s="240" t="s">
        <v>86</v>
      </c>
      <c r="AY172" s="18" t="s">
        <v>172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83</v>
      </c>
      <c r="BK172" s="241">
        <f>ROUND(I172*H172,2)</f>
        <v>0</v>
      </c>
      <c r="BL172" s="18" t="s">
        <v>284</v>
      </c>
      <c r="BM172" s="240" t="s">
        <v>677</v>
      </c>
    </row>
    <row r="173" spans="1:65" s="2" customFormat="1" ht="16.5" customHeight="1">
      <c r="A173" s="39"/>
      <c r="B173" s="40"/>
      <c r="C173" s="229" t="s">
        <v>469</v>
      </c>
      <c r="D173" s="229" t="s">
        <v>174</v>
      </c>
      <c r="E173" s="230" t="s">
        <v>1079</v>
      </c>
      <c r="F173" s="231" t="s">
        <v>1080</v>
      </c>
      <c r="G173" s="232" t="s">
        <v>730</v>
      </c>
      <c r="H173" s="233">
        <v>4</v>
      </c>
      <c r="I173" s="234"/>
      <c r="J173" s="235">
        <f>ROUND(I173*H173,2)</f>
        <v>0</v>
      </c>
      <c r="K173" s="231" t="s">
        <v>1</v>
      </c>
      <c r="L173" s="45"/>
      <c r="M173" s="236" t="s">
        <v>1</v>
      </c>
      <c r="N173" s="237" t="s">
        <v>41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284</v>
      </c>
      <c r="AT173" s="240" t="s">
        <v>174</v>
      </c>
      <c r="AU173" s="240" t="s">
        <v>86</v>
      </c>
      <c r="AY173" s="18" t="s">
        <v>172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83</v>
      </c>
      <c r="BK173" s="241">
        <f>ROUND(I173*H173,2)</f>
        <v>0</v>
      </c>
      <c r="BL173" s="18" t="s">
        <v>284</v>
      </c>
      <c r="BM173" s="240" t="s">
        <v>687</v>
      </c>
    </row>
    <row r="174" spans="1:65" s="2" customFormat="1" ht="16.5" customHeight="1">
      <c r="A174" s="39"/>
      <c r="B174" s="40"/>
      <c r="C174" s="229" t="s">
        <v>474</v>
      </c>
      <c r="D174" s="229" t="s">
        <v>174</v>
      </c>
      <c r="E174" s="230" t="s">
        <v>1081</v>
      </c>
      <c r="F174" s="231" t="s">
        <v>1082</v>
      </c>
      <c r="G174" s="232" t="s">
        <v>730</v>
      </c>
      <c r="H174" s="233">
        <v>5</v>
      </c>
      <c r="I174" s="234"/>
      <c r="J174" s="235">
        <f>ROUND(I174*H174,2)</f>
        <v>0</v>
      </c>
      <c r="K174" s="231" t="s">
        <v>1</v>
      </c>
      <c r="L174" s="45"/>
      <c r="M174" s="236" t="s">
        <v>1</v>
      </c>
      <c r="N174" s="237" t="s">
        <v>41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284</v>
      </c>
      <c r="AT174" s="240" t="s">
        <v>174</v>
      </c>
      <c r="AU174" s="240" t="s">
        <v>86</v>
      </c>
      <c r="AY174" s="18" t="s">
        <v>172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83</v>
      </c>
      <c r="BK174" s="241">
        <f>ROUND(I174*H174,2)</f>
        <v>0</v>
      </c>
      <c r="BL174" s="18" t="s">
        <v>284</v>
      </c>
      <c r="BM174" s="240" t="s">
        <v>698</v>
      </c>
    </row>
    <row r="175" spans="1:65" s="2" customFormat="1" ht="16.5" customHeight="1">
      <c r="A175" s="39"/>
      <c r="B175" s="40"/>
      <c r="C175" s="229" t="s">
        <v>482</v>
      </c>
      <c r="D175" s="229" t="s">
        <v>174</v>
      </c>
      <c r="E175" s="230" t="s">
        <v>1083</v>
      </c>
      <c r="F175" s="231" t="s">
        <v>1084</v>
      </c>
      <c r="G175" s="232" t="s">
        <v>730</v>
      </c>
      <c r="H175" s="233">
        <v>1</v>
      </c>
      <c r="I175" s="234"/>
      <c r="J175" s="235">
        <f>ROUND(I175*H175,2)</f>
        <v>0</v>
      </c>
      <c r="K175" s="231" t="s">
        <v>1</v>
      </c>
      <c r="L175" s="45"/>
      <c r="M175" s="236" t="s">
        <v>1</v>
      </c>
      <c r="N175" s="237" t="s">
        <v>41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284</v>
      </c>
      <c r="AT175" s="240" t="s">
        <v>174</v>
      </c>
      <c r="AU175" s="240" t="s">
        <v>86</v>
      </c>
      <c r="AY175" s="18" t="s">
        <v>172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83</v>
      </c>
      <c r="BK175" s="241">
        <f>ROUND(I175*H175,2)</f>
        <v>0</v>
      </c>
      <c r="BL175" s="18" t="s">
        <v>284</v>
      </c>
      <c r="BM175" s="240" t="s">
        <v>709</v>
      </c>
    </row>
    <row r="176" spans="1:65" s="2" customFormat="1" ht="16.5" customHeight="1">
      <c r="A176" s="39"/>
      <c r="B176" s="40"/>
      <c r="C176" s="229" t="s">
        <v>488</v>
      </c>
      <c r="D176" s="229" t="s">
        <v>174</v>
      </c>
      <c r="E176" s="230" t="s">
        <v>1085</v>
      </c>
      <c r="F176" s="231" t="s">
        <v>1086</v>
      </c>
      <c r="G176" s="232" t="s">
        <v>1087</v>
      </c>
      <c r="H176" s="233">
        <v>2</v>
      </c>
      <c r="I176" s="234"/>
      <c r="J176" s="235">
        <f>ROUND(I176*H176,2)</f>
        <v>0</v>
      </c>
      <c r="K176" s="231" t="s">
        <v>1</v>
      </c>
      <c r="L176" s="45"/>
      <c r="M176" s="236" t="s">
        <v>1</v>
      </c>
      <c r="N176" s="237" t="s">
        <v>41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284</v>
      </c>
      <c r="AT176" s="240" t="s">
        <v>174</v>
      </c>
      <c r="AU176" s="240" t="s">
        <v>86</v>
      </c>
      <c r="AY176" s="18" t="s">
        <v>172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83</v>
      </c>
      <c r="BK176" s="241">
        <f>ROUND(I176*H176,2)</f>
        <v>0</v>
      </c>
      <c r="BL176" s="18" t="s">
        <v>284</v>
      </c>
      <c r="BM176" s="240" t="s">
        <v>723</v>
      </c>
    </row>
    <row r="177" spans="1:65" s="2" customFormat="1" ht="16.5" customHeight="1">
      <c r="A177" s="39"/>
      <c r="B177" s="40"/>
      <c r="C177" s="229" t="s">
        <v>493</v>
      </c>
      <c r="D177" s="229" t="s">
        <v>174</v>
      </c>
      <c r="E177" s="230" t="s">
        <v>1088</v>
      </c>
      <c r="F177" s="231" t="s">
        <v>1089</v>
      </c>
      <c r="G177" s="232" t="s">
        <v>1087</v>
      </c>
      <c r="H177" s="233">
        <v>11</v>
      </c>
      <c r="I177" s="234"/>
      <c r="J177" s="235">
        <f>ROUND(I177*H177,2)</f>
        <v>0</v>
      </c>
      <c r="K177" s="231" t="s">
        <v>1</v>
      </c>
      <c r="L177" s="45"/>
      <c r="M177" s="236" t="s">
        <v>1</v>
      </c>
      <c r="N177" s="237" t="s">
        <v>41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284</v>
      </c>
      <c r="AT177" s="240" t="s">
        <v>174</v>
      </c>
      <c r="AU177" s="240" t="s">
        <v>86</v>
      </c>
      <c r="AY177" s="18" t="s">
        <v>172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83</v>
      </c>
      <c r="BK177" s="241">
        <f>ROUND(I177*H177,2)</f>
        <v>0</v>
      </c>
      <c r="BL177" s="18" t="s">
        <v>284</v>
      </c>
      <c r="BM177" s="240" t="s">
        <v>732</v>
      </c>
    </row>
    <row r="178" spans="1:65" s="2" customFormat="1" ht="16.5" customHeight="1">
      <c r="A178" s="39"/>
      <c r="B178" s="40"/>
      <c r="C178" s="229" t="s">
        <v>501</v>
      </c>
      <c r="D178" s="229" t="s">
        <v>174</v>
      </c>
      <c r="E178" s="230" t="s">
        <v>1090</v>
      </c>
      <c r="F178" s="231" t="s">
        <v>1091</v>
      </c>
      <c r="G178" s="232" t="s">
        <v>402</v>
      </c>
      <c r="H178" s="233">
        <v>50</v>
      </c>
      <c r="I178" s="234"/>
      <c r="J178" s="235">
        <f>ROUND(I178*H178,2)</f>
        <v>0</v>
      </c>
      <c r="K178" s="231" t="s">
        <v>1</v>
      </c>
      <c r="L178" s="45"/>
      <c r="M178" s="236" t="s">
        <v>1</v>
      </c>
      <c r="N178" s="237" t="s">
        <v>41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284</v>
      </c>
      <c r="AT178" s="240" t="s">
        <v>174</v>
      </c>
      <c r="AU178" s="240" t="s">
        <v>86</v>
      </c>
      <c r="AY178" s="18" t="s">
        <v>172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83</v>
      </c>
      <c r="BK178" s="241">
        <f>ROUND(I178*H178,2)</f>
        <v>0</v>
      </c>
      <c r="BL178" s="18" t="s">
        <v>284</v>
      </c>
      <c r="BM178" s="240" t="s">
        <v>741</v>
      </c>
    </row>
    <row r="179" spans="1:65" s="2" customFormat="1" ht="16.5" customHeight="1">
      <c r="A179" s="39"/>
      <c r="B179" s="40"/>
      <c r="C179" s="229" t="s">
        <v>508</v>
      </c>
      <c r="D179" s="229" t="s">
        <v>174</v>
      </c>
      <c r="E179" s="230" t="s">
        <v>1092</v>
      </c>
      <c r="F179" s="231" t="s">
        <v>1093</v>
      </c>
      <c r="G179" s="232" t="s">
        <v>402</v>
      </c>
      <c r="H179" s="233">
        <v>45</v>
      </c>
      <c r="I179" s="234"/>
      <c r="J179" s="235">
        <f>ROUND(I179*H179,2)</f>
        <v>0</v>
      </c>
      <c r="K179" s="231" t="s">
        <v>1</v>
      </c>
      <c r="L179" s="45"/>
      <c r="M179" s="236" t="s">
        <v>1</v>
      </c>
      <c r="N179" s="237" t="s">
        <v>41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284</v>
      </c>
      <c r="AT179" s="240" t="s">
        <v>174</v>
      </c>
      <c r="AU179" s="240" t="s">
        <v>86</v>
      </c>
      <c r="AY179" s="18" t="s">
        <v>172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83</v>
      </c>
      <c r="BK179" s="241">
        <f>ROUND(I179*H179,2)</f>
        <v>0</v>
      </c>
      <c r="BL179" s="18" t="s">
        <v>284</v>
      </c>
      <c r="BM179" s="240" t="s">
        <v>749</v>
      </c>
    </row>
    <row r="180" spans="1:65" s="2" customFormat="1" ht="16.5" customHeight="1">
      <c r="A180" s="39"/>
      <c r="B180" s="40"/>
      <c r="C180" s="229" t="s">
        <v>512</v>
      </c>
      <c r="D180" s="229" t="s">
        <v>174</v>
      </c>
      <c r="E180" s="230" t="s">
        <v>1094</v>
      </c>
      <c r="F180" s="231" t="s">
        <v>1095</v>
      </c>
      <c r="G180" s="232" t="s">
        <v>402</v>
      </c>
      <c r="H180" s="233">
        <v>189</v>
      </c>
      <c r="I180" s="234"/>
      <c r="J180" s="235">
        <f>ROUND(I180*H180,2)</f>
        <v>0</v>
      </c>
      <c r="K180" s="231" t="s">
        <v>1</v>
      </c>
      <c r="L180" s="45"/>
      <c r="M180" s="236" t="s">
        <v>1</v>
      </c>
      <c r="N180" s="237" t="s">
        <v>41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284</v>
      </c>
      <c r="AT180" s="240" t="s">
        <v>174</v>
      </c>
      <c r="AU180" s="240" t="s">
        <v>86</v>
      </c>
      <c r="AY180" s="18" t="s">
        <v>172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83</v>
      </c>
      <c r="BK180" s="241">
        <f>ROUND(I180*H180,2)</f>
        <v>0</v>
      </c>
      <c r="BL180" s="18" t="s">
        <v>284</v>
      </c>
      <c r="BM180" s="240" t="s">
        <v>757</v>
      </c>
    </row>
    <row r="181" spans="1:65" s="2" customFormat="1" ht="16.5" customHeight="1">
      <c r="A181" s="39"/>
      <c r="B181" s="40"/>
      <c r="C181" s="229" t="s">
        <v>518</v>
      </c>
      <c r="D181" s="229" t="s">
        <v>174</v>
      </c>
      <c r="E181" s="230" t="s">
        <v>1096</v>
      </c>
      <c r="F181" s="231" t="s">
        <v>1097</v>
      </c>
      <c r="G181" s="232" t="s">
        <v>402</v>
      </c>
      <c r="H181" s="233">
        <v>189</v>
      </c>
      <c r="I181" s="234"/>
      <c r="J181" s="235">
        <f>ROUND(I181*H181,2)</f>
        <v>0</v>
      </c>
      <c r="K181" s="231" t="s">
        <v>1</v>
      </c>
      <c r="L181" s="45"/>
      <c r="M181" s="236" t="s">
        <v>1</v>
      </c>
      <c r="N181" s="237" t="s">
        <v>41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284</v>
      </c>
      <c r="AT181" s="240" t="s">
        <v>174</v>
      </c>
      <c r="AU181" s="240" t="s">
        <v>86</v>
      </c>
      <c r="AY181" s="18" t="s">
        <v>172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83</v>
      </c>
      <c r="BK181" s="241">
        <f>ROUND(I181*H181,2)</f>
        <v>0</v>
      </c>
      <c r="BL181" s="18" t="s">
        <v>284</v>
      </c>
      <c r="BM181" s="240" t="s">
        <v>765</v>
      </c>
    </row>
    <row r="182" spans="1:65" s="2" customFormat="1" ht="16.5" customHeight="1">
      <c r="A182" s="39"/>
      <c r="B182" s="40"/>
      <c r="C182" s="229" t="s">
        <v>523</v>
      </c>
      <c r="D182" s="229" t="s">
        <v>174</v>
      </c>
      <c r="E182" s="230" t="s">
        <v>1098</v>
      </c>
      <c r="F182" s="231" t="s">
        <v>1099</v>
      </c>
      <c r="G182" s="232" t="s">
        <v>373</v>
      </c>
      <c r="H182" s="233">
        <v>0.5</v>
      </c>
      <c r="I182" s="234"/>
      <c r="J182" s="235">
        <f>ROUND(I182*H182,2)</f>
        <v>0</v>
      </c>
      <c r="K182" s="231" t="s">
        <v>1</v>
      </c>
      <c r="L182" s="45"/>
      <c r="M182" s="236" t="s">
        <v>1</v>
      </c>
      <c r="N182" s="237" t="s">
        <v>41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284</v>
      </c>
      <c r="AT182" s="240" t="s">
        <v>174</v>
      </c>
      <c r="AU182" s="240" t="s">
        <v>86</v>
      </c>
      <c r="AY182" s="18" t="s">
        <v>172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83</v>
      </c>
      <c r="BK182" s="241">
        <f>ROUND(I182*H182,2)</f>
        <v>0</v>
      </c>
      <c r="BL182" s="18" t="s">
        <v>284</v>
      </c>
      <c r="BM182" s="240" t="s">
        <v>776</v>
      </c>
    </row>
    <row r="183" spans="1:63" s="12" customFormat="1" ht="22.8" customHeight="1">
      <c r="A183" s="12"/>
      <c r="B183" s="213"/>
      <c r="C183" s="214"/>
      <c r="D183" s="215" t="s">
        <v>75</v>
      </c>
      <c r="E183" s="227" t="s">
        <v>1100</v>
      </c>
      <c r="F183" s="227" t="s">
        <v>1101</v>
      </c>
      <c r="G183" s="214"/>
      <c r="H183" s="214"/>
      <c r="I183" s="217"/>
      <c r="J183" s="228">
        <f>BK183</f>
        <v>0</v>
      </c>
      <c r="K183" s="214"/>
      <c r="L183" s="219"/>
      <c r="M183" s="220"/>
      <c r="N183" s="221"/>
      <c r="O183" s="221"/>
      <c r="P183" s="222">
        <f>SUM(P184:P199)</f>
        <v>0</v>
      </c>
      <c r="Q183" s="221"/>
      <c r="R183" s="222">
        <f>SUM(R184:R199)</f>
        <v>0</v>
      </c>
      <c r="S183" s="221"/>
      <c r="T183" s="223">
        <f>SUM(T184:T199)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4" t="s">
        <v>86</v>
      </c>
      <c r="AT183" s="225" t="s">
        <v>75</v>
      </c>
      <c r="AU183" s="225" t="s">
        <v>83</v>
      </c>
      <c r="AY183" s="224" t="s">
        <v>172</v>
      </c>
      <c r="BK183" s="226">
        <f>SUM(BK184:BK199)</f>
        <v>0</v>
      </c>
    </row>
    <row r="184" spans="1:65" s="2" customFormat="1" ht="16.5" customHeight="1">
      <c r="A184" s="39"/>
      <c r="B184" s="40"/>
      <c r="C184" s="229" t="s">
        <v>533</v>
      </c>
      <c r="D184" s="229" t="s">
        <v>174</v>
      </c>
      <c r="E184" s="230" t="s">
        <v>1102</v>
      </c>
      <c r="F184" s="231" t="s">
        <v>1103</v>
      </c>
      <c r="G184" s="232" t="s">
        <v>1104</v>
      </c>
      <c r="H184" s="233">
        <v>17</v>
      </c>
      <c r="I184" s="234"/>
      <c r="J184" s="235">
        <f>ROUND(I184*H184,2)</f>
        <v>0</v>
      </c>
      <c r="K184" s="231" t="s">
        <v>1</v>
      </c>
      <c r="L184" s="45"/>
      <c r="M184" s="236" t="s">
        <v>1</v>
      </c>
      <c r="N184" s="237" t="s">
        <v>41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284</v>
      </c>
      <c r="AT184" s="240" t="s">
        <v>174</v>
      </c>
      <c r="AU184" s="240" t="s">
        <v>86</v>
      </c>
      <c r="AY184" s="18" t="s">
        <v>172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83</v>
      </c>
      <c r="BK184" s="241">
        <f>ROUND(I184*H184,2)</f>
        <v>0</v>
      </c>
      <c r="BL184" s="18" t="s">
        <v>284</v>
      </c>
      <c r="BM184" s="240" t="s">
        <v>786</v>
      </c>
    </row>
    <row r="185" spans="1:65" s="2" customFormat="1" ht="16.5" customHeight="1">
      <c r="A185" s="39"/>
      <c r="B185" s="40"/>
      <c r="C185" s="229" t="s">
        <v>537</v>
      </c>
      <c r="D185" s="229" t="s">
        <v>174</v>
      </c>
      <c r="E185" s="230" t="s">
        <v>1105</v>
      </c>
      <c r="F185" s="231" t="s">
        <v>1106</v>
      </c>
      <c r="G185" s="232" t="s">
        <v>1104</v>
      </c>
      <c r="H185" s="233">
        <v>2</v>
      </c>
      <c r="I185" s="234"/>
      <c r="J185" s="235">
        <f>ROUND(I185*H185,2)</f>
        <v>0</v>
      </c>
      <c r="K185" s="231" t="s">
        <v>1</v>
      </c>
      <c r="L185" s="45"/>
      <c r="M185" s="236" t="s">
        <v>1</v>
      </c>
      <c r="N185" s="237" t="s">
        <v>41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284</v>
      </c>
      <c r="AT185" s="240" t="s">
        <v>174</v>
      </c>
      <c r="AU185" s="240" t="s">
        <v>86</v>
      </c>
      <c r="AY185" s="18" t="s">
        <v>172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83</v>
      </c>
      <c r="BK185" s="241">
        <f>ROUND(I185*H185,2)</f>
        <v>0</v>
      </c>
      <c r="BL185" s="18" t="s">
        <v>284</v>
      </c>
      <c r="BM185" s="240" t="s">
        <v>795</v>
      </c>
    </row>
    <row r="186" spans="1:65" s="2" customFormat="1" ht="16.5" customHeight="1">
      <c r="A186" s="39"/>
      <c r="B186" s="40"/>
      <c r="C186" s="229" t="s">
        <v>541</v>
      </c>
      <c r="D186" s="229" t="s">
        <v>174</v>
      </c>
      <c r="E186" s="230" t="s">
        <v>1107</v>
      </c>
      <c r="F186" s="231" t="s">
        <v>1108</v>
      </c>
      <c r="G186" s="232" t="s">
        <v>1104</v>
      </c>
      <c r="H186" s="233">
        <v>14</v>
      </c>
      <c r="I186" s="234"/>
      <c r="J186" s="235">
        <f>ROUND(I186*H186,2)</f>
        <v>0</v>
      </c>
      <c r="K186" s="231" t="s">
        <v>1</v>
      </c>
      <c r="L186" s="45"/>
      <c r="M186" s="236" t="s">
        <v>1</v>
      </c>
      <c r="N186" s="237" t="s">
        <v>41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284</v>
      </c>
      <c r="AT186" s="240" t="s">
        <v>174</v>
      </c>
      <c r="AU186" s="240" t="s">
        <v>86</v>
      </c>
      <c r="AY186" s="18" t="s">
        <v>172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83</v>
      </c>
      <c r="BK186" s="241">
        <f>ROUND(I186*H186,2)</f>
        <v>0</v>
      </c>
      <c r="BL186" s="18" t="s">
        <v>284</v>
      </c>
      <c r="BM186" s="240" t="s">
        <v>803</v>
      </c>
    </row>
    <row r="187" spans="1:65" s="2" customFormat="1" ht="16.5" customHeight="1">
      <c r="A187" s="39"/>
      <c r="B187" s="40"/>
      <c r="C187" s="229" t="s">
        <v>545</v>
      </c>
      <c r="D187" s="229" t="s">
        <v>174</v>
      </c>
      <c r="E187" s="230" t="s">
        <v>1109</v>
      </c>
      <c r="F187" s="231" t="s">
        <v>1110</v>
      </c>
      <c r="G187" s="232" t="s">
        <v>1104</v>
      </c>
      <c r="H187" s="233">
        <v>2</v>
      </c>
      <c r="I187" s="234"/>
      <c r="J187" s="235">
        <f>ROUND(I187*H187,2)</f>
        <v>0</v>
      </c>
      <c r="K187" s="231" t="s">
        <v>1</v>
      </c>
      <c r="L187" s="45"/>
      <c r="M187" s="236" t="s">
        <v>1</v>
      </c>
      <c r="N187" s="237" t="s">
        <v>41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284</v>
      </c>
      <c r="AT187" s="240" t="s">
        <v>174</v>
      </c>
      <c r="AU187" s="240" t="s">
        <v>86</v>
      </c>
      <c r="AY187" s="18" t="s">
        <v>172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83</v>
      </c>
      <c r="BK187" s="241">
        <f>ROUND(I187*H187,2)</f>
        <v>0</v>
      </c>
      <c r="BL187" s="18" t="s">
        <v>284</v>
      </c>
      <c r="BM187" s="240" t="s">
        <v>812</v>
      </c>
    </row>
    <row r="188" spans="1:65" s="2" customFormat="1" ht="16.5" customHeight="1">
      <c r="A188" s="39"/>
      <c r="B188" s="40"/>
      <c r="C188" s="229" t="s">
        <v>550</v>
      </c>
      <c r="D188" s="229" t="s">
        <v>174</v>
      </c>
      <c r="E188" s="230" t="s">
        <v>1111</v>
      </c>
      <c r="F188" s="231" t="s">
        <v>1112</v>
      </c>
      <c r="G188" s="232" t="s">
        <v>1104</v>
      </c>
      <c r="H188" s="233">
        <v>2</v>
      </c>
      <c r="I188" s="234"/>
      <c r="J188" s="235">
        <f>ROUND(I188*H188,2)</f>
        <v>0</v>
      </c>
      <c r="K188" s="231" t="s">
        <v>1</v>
      </c>
      <c r="L188" s="45"/>
      <c r="M188" s="236" t="s">
        <v>1</v>
      </c>
      <c r="N188" s="237" t="s">
        <v>41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284</v>
      </c>
      <c r="AT188" s="240" t="s">
        <v>174</v>
      </c>
      <c r="AU188" s="240" t="s">
        <v>86</v>
      </c>
      <c r="AY188" s="18" t="s">
        <v>172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83</v>
      </c>
      <c r="BK188" s="241">
        <f>ROUND(I188*H188,2)</f>
        <v>0</v>
      </c>
      <c r="BL188" s="18" t="s">
        <v>284</v>
      </c>
      <c r="BM188" s="240" t="s">
        <v>820</v>
      </c>
    </row>
    <row r="189" spans="1:65" s="2" customFormat="1" ht="16.5" customHeight="1">
      <c r="A189" s="39"/>
      <c r="B189" s="40"/>
      <c r="C189" s="229" t="s">
        <v>556</v>
      </c>
      <c r="D189" s="229" t="s">
        <v>174</v>
      </c>
      <c r="E189" s="230" t="s">
        <v>1113</v>
      </c>
      <c r="F189" s="231" t="s">
        <v>1114</v>
      </c>
      <c r="G189" s="232" t="s">
        <v>1104</v>
      </c>
      <c r="H189" s="233">
        <v>2</v>
      </c>
      <c r="I189" s="234"/>
      <c r="J189" s="235">
        <f>ROUND(I189*H189,2)</f>
        <v>0</v>
      </c>
      <c r="K189" s="231" t="s">
        <v>1</v>
      </c>
      <c r="L189" s="45"/>
      <c r="M189" s="236" t="s">
        <v>1</v>
      </c>
      <c r="N189" s="237" t="s">
        <v>41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284</v>
      </c>
      <c r="AT189" s="240" t="s">
        <v>174</v>
      </c>
      <c r="AU189" s="240" t="s">
        <v>86</v>
      </c>
      <c r="AY189" s="18" t="s">
        <v>172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83</v>
      </c>
      <c r="BK189" s="241">
        <f>ROUND(I189*H189,2)</f>
        <v>0</v>
      </c>
      <c r="BL189" s="18" t="s">
        <v>284</v>
      </c>
      <c r="BM189" s="240" t="s">
        <v>828</v>
      </c>
    </row>
    <row r="190" spans="1:65" s="2" customFormat="1" ht="16.5" customHeight="1">
      <c r="A190" s="39"/>
      <c r="B190" s="40"/>
      <c r="C190" s="229" t="s">
        <v>561</v>
      </c>
      <c r="D190" s="229" t="s">
        <v>174</v>
      </c>
      <c r="E190" s="230" t="s">
        <v>1115</v>
      </c>
      <c r="F190" s="231" t="s">
        <v>1116</v>
      </c>
      <c r="G190" s="232" t="s">
        <v>1104</v>
      </c>
      <c r="H190" s="233">
        <v>2</v>
      </c>
      <c r="I190" s="234"/>
      <c r="J190" s="235">
        <f>ROUND(I190*H190,2)</f>
        <v>0</v>
      </c>
      <c r="K190" s="231" t="s">
        <v>1</v>
      </c>
      <c r="L190" s="45"/>
      <c r="M190" s="236" t="s">
        <v>1</v>
      </c>
      <c r="N190" s="237" t="s">
        <v>41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284</v>
      </c>
      <c r="AT190" s="240" t="s">
        <v>174</v>
      </c>
      <c r="AU190" s="240" t="s">
        <v>86</v>
      </c>
      <c r="AY190" s="18" t="s">
        <v>172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83</v>
      </c>
      <c r="BK190" s="241">
        <f>ROUND(I190*H190,2)</f>
        <v>0</v>
      </c>
      <c r="BL190" s="18" t="s">
        <v>284</v>
      </c>
      <c r="BM190" s="240" t="s">
        <v>836</v>
      </c>
    </row>
    <row r="191" spans="1:65" s="2" customFormat="1" ht="16.5" customHeight="1">
      <c r="A191" s="39"/>
      <c r="B191" s="40"/>
      <c r="C191" s="229" t="s">
        <v>565</v>
      </c>
      <c r="D191" s="229" t="s">
        <v>174</v>
      </c>
      <c r="E191" s="230" t="s">
        <v>1117</v>
      </c>
      <c r="F191" s="231" t="s">
        <v>1118</v>
      </c>
      <c r="G191" s="232" t="s">
        <v>1104</v>
      </c>
      <c r="H191" s="233">
        <v>69</v>
      </c>
      <c r="I191" s="234"/>
      <c r="J191" s="235">
        <f>ROUND(I191*H191,2)</f>
        <v>0</v>
      </c>
      <c r="K191" s="231" t="s">
        <v>1</v>
      </c>
      <c r="L191" s="45"/>
      <c r="M191" s="236" t="s">
        <v>1</v>
      </c>
      <c r="N191" s="237" t="s">
        <v>41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284</v>
      </c>
      <c r="AT191" s="240" t="s">
        <v>174</v>
      </c>
      <c r="AU191" s="240" t="s">
        <v>86</v>
      </c>
      <c r="AY191" s="18" t="s">
        <v>172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83</v>
      </c>
      <c r="BK191" s="241">
        <f>ROUND(I191*H191,2)</f>
        <v>0</v>
      </c>
      <c r="BL191" s="18" t="s">
        <v>284</v>
      </c>
      <c r="BM191" s="240" t="s">
        <v>845</v>
      </c>
    </row>
    <row r="192" spans="1:65" s="2" customFormat="1" ht="21.75" customHeight="1">
      <c r="A192" s="39"/>
      <c r="B192" s="40"/>
      <c r="C192" s="229" t="s">
        <v>569</v>
      </c>
      <c r="D192" s="229" t="s">
        <v>174</v>
      </c>
      <c r="E192" s="230" t="s">
        <v>1119</v>
      </c>
      <c r="F192" s="231" t="s">
        <v>1120</v>
      </c>
      <c r="G192" s="232" t="s">
        <v>1104</v>
      </c>
      <c r="H192" s="233">
        <v>2</v>
      </c>
      <c r="I192" s="234"/>
      <c r="J192" s="235">
        <f>ROUND(I192*H192,2)</f>
        <v>0</v>
      </c>
      <c r="K192" s="231" t="s">
        <v>1</v>
      </c>
      <c r="L192" s="45"/>
      <c r="M192" s="236" t="s">
        <v>1</v>
      </c>
      <c r="N192" s="237" t="s">
        <v>41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284</v>
      </c>
      <c r="AT192" s="240" t="s">
        <v>174</v>
      </c>
      <c r="AU192" s="240" t="s">
        <v>86</v>
      </c>
      <c r="AY192" s="18" t="s">
        <v>172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83</v>
      </c>
      <c r="BK192" s="241">
        <f>ROUND(I192*H192,2)</f>
        <v>0</v>
      </c>
      <c r="BL192" s="18" t="s">
        <v>284</v>
      </c>
      <c r="BM192" s="240" t="s">
        <v>854</v>
      </c>
    </row>
    <row r="193" spans="1:65" s="2" customFormat="1" ht="16.5" customHeight="1">
      <c r="A193" s="39"/>
      <c r="B193" s="40"/>
      <c r="C193" s="229" t="s">
        <v>575</v>
      </c>
      <c r="D193" s="229" t="s">
        <v>174</v>
      </c>
      <c r="E193" s="230" t="s">
        <v>1121</v>
      </c>
      <c r="F193" s="231" t="s">
        <v>1122</v>
      </c>
      <c r="G193" s="232" t="s">
        <v>1104</v>
      </c>
      <c r="H193" s="233">
        <v>1</v>
      </c>
      <c r="I193" s="234"/>
      <c r="J193" s="235">
        <f>ROUND(I193*H193,2)</f>
        <v>0</v>
      </c>
      <c r="K193" s="231" t="s">
        <v>1</v>
      </c>
      <c r="L193" s="45"/>
      <c r="M193" s="236" t="s">
        <v>1</v>
      </c>
      <c r="N193" s="237" t="s">
        <v>41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284</v>
      </c>
      <c r="AT193" s="240" t="s">
        <v>174</v>
      </c>
      <c r="AU193" s="240" t="s">
        <v>86</v>
      </c>
      <c r="AY193" s="18" t="s">
        <v>172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83</v>
      </c>
      <c r="BK193" s="241">
        <f>ROUND(I193*H193,2)</f>
        <v>0</v>
      </c>
      <c r="BL193" s="18" t="s">
        <v>284</v>
      </c>
      <c r="BM193" s="240" t="s">
        <v>864</v>
      </c>
    </row>
    <row r="194" spans="1:65" s="2" customFormat="1" ht="16.5" customHeight="1">
      <c r="A194" s="39"/>
      <c r="B194" s="40"/>
      <c r="C194" s="229" t="s">
        <v>583</v>
      </c>
      <c r="D194" s="229" t="s">
        <v>174</v>
      </c>
      <c r="E194" s="230" t="s">
        <v>1123</v>
      </c>
      <c r="F194" s="231" t="s">
        <v>1124</v>
      </c>
      <c r="G194" s="232" t="s">
        <v>1104</v>
      </c>
      <c r="H194" s="233">
        <v>18</v>
      </c>
      <c r="I194" s="234"/>
      <c r="J194" s="235">
        <f>ROUND(I194*H194,2)</f>
        <v>0</v>
      </c>
      <c r="K194" s="231" t="s">
        <v>1</v>
      </c>
      <c r="L194" s="45"/>
      <c r="M194" s="236" t="s">
        <v>1</v>
      </c>
      <c r="N194" s="237" t="s">
        <v>41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284</v>
      </c>
      <c r="AT194" s="240" t="s">
        <v>174</v>
      </c>
      <c r="AU194" s="240" t="s">
        <v>86</v>
      </c>
      <c r="AY194" s="18" t="s">
        <v>172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83</v>
      </c>
      <c r="BK194" s="241">
        <f>ROUND(I194*H194,2)</f>
        <v>0</v>
      </c>
      <c r="BL194" s="18" t="s">
        <v>284</v>
      </c>
      <c r="BM194" s="240" t="s">
        <v>873</v>
      </c>
    </row>
    <row r="195" spans="1:65" s="2" customFormat="1" ht="16.5" customHeight="1">
      <c r="A195" s="39"/>
      <c r="B195" s="40"/>
      <c r="C195" s="229" t="s">
        <v>589</v>
      </c>
      <c r="D195" s="229" t="s">
        <v>174</v>
      </c>
      <c r="E195" s="230" t="s">
        <v>1125</v>
      </c>
      <c r="F195" s="231" t="s">
        <v>1126</v>
      </c>
      <c r="G195" s="232" t="s">
        <v>1104</v>
      </c>
      <c r="H195" s="233">
        <v>17</v>
      </c>
      <c r="I195" s="234"/>
      <c r="J195" s="235">
        <f>ROUND(I195*H195,2)</f>
        <v>0</v>
      </c>
      <c r="K195" s="231" t="s">
        <v>1</v>
      </c>
      <c r="L195" s="45"/>
      <c r="M195" s="236" t="s">
        <v>1</v>
      </c>
      <c r="N195" s="237" t="s">
        <v>41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284</v>
      </c>
      <c r="AT195" s="240" t="s">
        <v>174</v>
      </c>
      <c r="AU195" s="240" t="s">
        <v>86</v>
      </c>
      <c r="AY195" s="18" t="s">
        <v>172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83</v>
      </c>
      <c r="BK195" s="241">
        <f>ROUND(I195*H195,2)</f>
        <v>0</v>
      </c>
      <c r="BL195" s="18" t="s">
        <v>284</v>
      </c>
      <c r="BM195" s="240" t="s">
        <v>883</v>
      </c>
    </row>
    <row r="196" spans="1:65" s="2" customFormat="1" ht="16.5" customHeight="1">
      <c r="A196" s="39"/>
      <c r="B196" s="40"/>
      <c r="C196" s="229" t="s">
        <v>596</v>
      </c>
      <c r="D196" s="229" t="s">
        <v>174</v>
      </c>
      <c r="E196" s="230" t="s">
        <v>1127</v>
      </c>
      <c r="F196" s="231" t="s">
        <v>1128</v>
      </c>
      <c r="G196" s="232" t="s">
        <v>1104</v>
      </c>
      <c r="H196" s="233">
        <v>20</v>
      </c>
      <c r="I196" s="234"/>
      <c r="J196" s="235">
        <f>ROUND(I196*H196,2)</f>
        <v>0</v>
      </c>
      <c r="K196" s="231" t="s">
        <v>1</v>
      </c>
      <c r="L196" s="45"/>
      <c r="M196" s="236" t="s">
        <v>1</v>
      </c>
      <c r="N196" s="237" t="s">
        <v>41</v>
      </c>
      <c r="O196" s="92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284</v>
      </c>
      <c r="AT196" s="240" t="s">
        <v>174</v>
      </c>
      <c r="AU196" s="240" t="s">
        <v>86</v>
      </c>
      <c r="AY196" s="18" t="s">
        <v>172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83</v>
      </c>
      <c r="BK196" s="241">
        <f>ROUND(I196*H196,2)</f>
        <v>0</v>
      </c>
      <c r="BL196" s="18" t="s">
        <v>284</v>
      </c>
      <c r="BM196" s="240" t="s">
        <v>894</v>
      </c>
    </row>
    <row r="197" spans="1:65" s="2" customFormat="1" ht="16.5" customHeight="1">
      <c r="A197" s="39"/>
      <c r="B197" s="40"/>
      <c r="C197" s="229" t="s">
        <v>600</v>
      </c>
      <c r="D197" s="229" t="s">
        <v>174</v>
      </c>
      <c r="E197" s="230" t="s">
        <v>1129</v>
      </c>
      <c r="F197" s="231" t="s">
        <v>1130</v>
      </c>
      <c r="G197" s="232" t="s">
        <v>1104</v>
      </c>
      <c r="H197" s="233">
        <v>10</v>
      </c>
      <c r="I197" s="234"/>
      <c r="J197" s="235">
        <f>ROUND(I197*H197,2)</f>
        <v>0</v>
      </c>
      <c r="K197" s="231" t="s">
        <v>1</v>
      </c>
      <c r="L197" s="45"/>
      <c r="M197" s="236" t="s">
        <v>1</v>
      </c>
      <c r="N197" s="237" t="s">
        <v>41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284</v>
      </c>
      <c r="AT197" s="240" t="s">
        <v>174</v>
      </c>
      <c r="AU197" s="240" t="s">
        <v>86</v>
      </c>
      <c r="AY197" s="18" t="s">
        <v>172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83</v>
      </c>
      <c r="BK197" s="241">
        <f>ROUND(I197*H197,2)</f>
        <v>0</v>
      </c>
      <c r="BL197" s="18" t="s">
        <v>284</v>
      </c>
      <c r="BM197" s="240" t="s">
        <v>902</v>
      </c>
    </row>
    <row r="198" spans="1:65" s="2" customFormat="1" ht="16.5" customHeight="1">
      <c r="A198" s="39"/>
      <c r="B198" s="40"/>
      <c r="C198" s="229" t="s">
        <v>606</v>
      </c>
      <c r="D198" s="229" t="s">
        <v>174</v>
      </c>
      <c r="E198" s="230" t="s">
        <v>1131</v>
      </c>
      <c r="F198" s="231" t="s">
        <v>1132</v>
      </c>
      <c r="G198" s="232" t="s">
        <v>1104</v>
      </c>
      <c r="H198" s="233">
        <v>12</v>
      </c>
      <c r="I198" s="234"/>
      <c r="J198" s="235">
        <f>ROUND(I198*H198,2)</f>
        <v>0</v>
      </c>
      <c r="K198" s="231" t="s">
        <v>1</v>
      </c>
      <c r="L198" s="45"/>
      <c r="M198" s="236" t="s">
        <v>1</v>
      </c>
      <c r="N198" s="237" t="s">
        <v>41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284</v>
      </c>
      <c r="AT198" s="240" t="s">
        <v>174</v>
      </c>
      <c r="AU198" s="240" t="s">
        <v>86</v>
      </c>
      <c r="AY198" s="18" t="s">
        <v>172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83</v>
      </c>
      <c r="BK198" s="241">
        <f>ROUND(I198*H198,2)</f>
        <v>0</v>
      </c>
      <c r="BL198" s="18" t="s">
        <v>284</v>
      </c>
      <c r="BM198" s="240" t="s">
        <v>912</v>
      </c>
    </row>
    <row r="199" spans="1:65" s="2" customFormat="1" ht="16.5" customHeight="1">
      <c r="A199" s="39"/>
      <c r="B199" s="40"/>
      <c r="C199" s="229" t="s">
        <v>611</v>
      </c>
      <c r="D199" s="229" t="s">
        <v>174</v>
      </c>
      <c r="E199" s="230" t="s">
        <v>1133</v>
      </c>
      <c r="F199" s="231" t="s">
        <v>1134</v>
      </c>
      <c r="G199" s="232" t="s">
        <v>373</v>
      </c>
      <c r="H199" s="233">
        <v>2.108</v>
      </c>
      <c r="I199" s="234"/>
      <c r="J199" s="235">
        <f>ROUND(I199*H199,2)</f>
        <v>0</v>
      </c>
      <c r="K199" s="231" t="s">
        <v>1</v>
      </c>
      <c r="L199" s="45"/>
      <c r="M199" s="236" t="s">
        <v>1</v>
      </c>
      <c r="N199" s="237" t="s">
        <v>41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284</v>
      </c>
      <c r="AT199" s="240" t="s">
        <v>174</v>
      </c>
      <c r="AU199" s="240" t="s">
        <v>86</v>
      </c>
      <c r="AY199" s="18" t="s">
        <v>172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83</v>
      </c>
      <c r="BK199" s="241">
        <f>ROUND(I199*H199,2)</f>
        <v>0</v>
      </c>
      <c r="BL199" s="18" t="s">
        <v>284</v>
      </c>
      <c r="BM199" s="240" t="s">
        <v>922</v>
      </c>
    </row>
    <row r="200" spans="1:63" s="12" customFormat="1" ht="22.8" customHeight="1">
      <c r="A200" s="12"/>
      <c r="B200" s="213"/>
      <c r="C200" s="214"/>
      <c r="D200" s="215" t="s">
        <v>75</v>
      </c>
      <c r="E200" s="227" t="s">
        <v>1135</v>
      </c>
      <c r="F200" s="227" t="s">
        <v>1136</v>
      </c>
      <c r="G200" s="214"/>
      <c r="H200" s="214"/>
      <c r="I200" s="217"/>
      <c r="J200" s="228">
        <f>BK200</f>
        <v>0</v>
      </c>
      <c r="K200" s="214"/>
      <c r="L200" s="219"/>
      <c r="M200" s="220"/>
      <c r="N200" s="221"/>
      <c r="O200" s="221"/>
      <c r="P200" s="222">
        <f>SUM(P201:P207)</f>
        <v>0</v>
      </c>
      <c r="Q200" s="221"/>
      <c r="R200" s="222">
        <f>SUM(R201:R207)</f>
        <v>0</v>
      </c>
      <c r="S200" s="221"/>
      <c r="T200" s="223">
        <f>SUM(T201:T207)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4" t="s">
        <v>86</v>
      </c>
      <c r="AT200" s="225" t="s">
        <v>75</v>
      </c>
      <c r="AU200" s="225" t="s">
        <v>83</v>
      </c>
      <c r="AY200" s="224" t="s">
        <v>172</v>
      </c>
      <c r="BK200" s="226">
        <f>SUM(BK201:BK207)</f>
        <v>0</v>
      </c>
    </row>
    <row r="201" spans="1:65" s="2" customFormat="1" ht="21.75" customHeight="1">
      <c r="A201" s="39"/>
      <c r="B201" s="40"/>
      <c r="C201" s="229" t="s">
        <v>617</v>
      </c>
      <c r="D201" s="229" t="s">
        <v>174</v>
      </c>
      <c r="E201" s="230" t="s">
        <v>1137</v>
      </c>
      <c r="F201" s="231" t="s">
        <v>1138</v>
      </c>
      <c r="G201" s="232" t="s">
        <v>1104</v>
      </c>
      <c r="H201" s="233">
        <v>4</v>
      </c>
      <c r="I201" s="234"/>
      <c r="J201" s="235">
        <f>ROUND(I201*H201,2)</f>
        <v>0</v>
      </c>
      <c r="K201" s="231" t="s">
        <v>1</v>
      </c>
      <c r="L201" s="45"/>
      <c r="M201" s="236" t="s">
        <v>1</v>
      </c>
      <c r="N201" s="237" t="s">
        <v>41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284</v>
      </c>
      <c r="AT201" s="240" t="s">
        <v>174</v>
      </c>
      <c r="AU201" s="240" t="s">
        <v>86</v>
      </c>
      <c r="AY201" s="18" t="s">
        <v>172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83</v>
      </c>
      <c r="BK201" s="241">
        <f>ROUND(I201*H201,2)</f>
        <v>0</v>
      </c>
      <c r="BL201" s="18" t="s">
        <v>284</v>
      </c>
      <c r="BM201" s="240" t="s">
        <v>933</v>
      </c>
    </row>
    <row r="202" spans="1:65" s="2" customFormat="1" ht="16.5" customHeight="1">
      <c r="A202" s="39"/>
      <c r="B202" s="40"/>
      <c r="C202" s="229" t="s">
        <v>622</v>
      </c>
      <c r="D202" s="229" t="s">
        <v>174</v>
      </c>
      <c r="E202" s="230" t="s">
        <v>1139</v>
      </c>
      <c r="F202" s="231" t="s">
        <v>1140</v>
      </c>
      <c r="G202" s="232" t="s">
        <v>1104</v>
      </c>
      <c r="H202" s="233">
        <v>14</v>
      </c>
      <c r="I202" s="234"/>
      <c r="J202" s="235">
        <f>ROUND(I202*H202,2)</f>
        <v>0</v>
      </c>
      <c r="K202" s="231" t="s">
        <v>1</v>
      </c>
      <c r="L202" s="45"/>
      <c r="M202" s="236" t="s">
        <v>1</v>
      </c>
      <c r="N202" s="237" t="s">
        <v>41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284</v>
      </c>
      <c r="AT202" s="240" t="s">
        <v>174</v>
      </c>
      <c r="AU202" s="240" t="s">
        <v>86</v>
      </c>
      <c r="AY202" s="18" t="s">
        <v>172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83</v>
      </c>
      <c r="BK202" s="241">
        <f>ROUND(I202*H202,2)</f>
        <v>0</v>
      </c>
      <c r="BL202" s="18" t="s">
        <v>284</v>
      </c>
      <c r="BM202" s="240" t="s">
        <v>945</v>
      </c>
    </row>
    <row r="203" spans="1:65" s="2" customFormat="1" ht="21.75" customHeight="1">
      <c r="A203" s="39"/>
      <c r="B203" s="40"/>
      <c r="C203" s="229" t="s">
        <v>626</v>
      </c>
      <c r="D203" s="229" t="s">
        <v>174</v>
      </c>
      <c r="E203" s="230" t="s">
        <v>1141</v>
      </c>
      <c r="F203" s="231" t="s">
        <v>1142</v>
      </c>
      <c r="G203" s="232" t="s">
        <v>1104</v>
      </c>
      <c r="H203" s="233">
        <v>17</v>
      </c>
      <c r="I203" s="234"/>
      <c r="J203" s="235">
        <f>ROUND(I203*H203,2)</f>
        <v>0</v>
      </c>
      <c r="K203" s="231" t="s">
        <v>1</v>
      </c>
      <c r="L203" s="45"/>
      <c r="M203" s="236" t="s">
        <v>1</v>
      </c>
      <c r="N203" s="237" t="s">
        <v>41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284</v>
      </c>
      <c r="AT203" s="240" t="s">
        <v>174</v>
      </c>
      <c r="AU203" s="240" t="s">
        <v>86</v>
      </c>
      <c r="AY203" s="18" t="s">
        <v>172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83</v>
      </c>
      <c r="BK203" s="241">
        <f>ROUND(I203*H203,2)</f>
        <v>0</v>
      </c>
      <c r="BL203" s="18" t="s">
        <v>284</v>
      </c>
      <c r="BM203" s="240" t="s">
        <v>955</v>
      </c>
    </row>
    <row r="204" spans="1:65" s="2" customFormat="1" ht="21.75" customHeight="1">
      <c r="A204" s="39"/>
      <c r="B204" s="40"/>
      <c r="C204" s="229" t="s">
        <v>631</v>
      </c>
      <c r="D204" s="229" t="s">
        <v>174</v>
      </c>
      <c r="E204" s="230" t="s">
        <v>1143</v>
      </c>
      <c r="F204" s="231" t="s">
        <v>1144</v>
      </c>
      <c r="G204" s="232" t="s">
        <v>1104</v>
      </c>
      <c r="H204" s="233">
        <v>2</v>
      </c>
      <c r="I204" s="234"/>
      <c r="J204" s="235">
        <f>ROUND(I204*H204,2)</f>
        <v>0</v>
      </c>
      <c r="K204" s="231" t="s">
        <v>1</v>
      </c>
      <c r="L204" s="45"/>
      <c r="M204" s="236" t="s">
        <v>1</v>
      </c>
      <c r="N204" s="237" t="s">
        <v>41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284</v>
      </c>
      <c r="AT204" s="240" t="s">
        <v>174</v>
      </c>
      <c r="AU204" s="240" t="s">
        <v>86</v>
      </c>
      <c r="AY204" s="18" t="s">
        <v>172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83</v>
      </c>
      <c r="BK204" s="241">
        <f>ROUND(I204*H204,2)</f>
        <v>0</v>
      </c>
      <c r="BL204" s="18" t="s">
        <v>284</v>
      </c>
      <c r="BM204" s="240" t="s">
        <v>966</v>
      </c>
    </row>
    <row r="205" spans="1:65" s="2" customFormat="1" ht="16.5" customHeight="1">
      <c r="A205" s="39"/>
      <c r="B205" s="40"/>
      <c r="C205" s="229" t="s">
        <v>635</v>
      </c>
      <c r="D205" s="229" t="s">
        <v>174</v>
      </c>
      <c r="E205" s="230" t="s">
        <v>1145</v>
      </c>
      <c r="F205" s="231" t="s">
        <v>1146</v>
      </c>
      <c r="G205" s="232" t="s">
        <v>1104</v>
      </c>
      <c r="H205" s="233">
        <v>2</v>
      </c>
      <c r="I205" s="234"/>
      <c r="J205" s="235">
        <f>ROUND(I205*H205,2)</f>
        <v>0</v>
      </c>
      <c r="K205" s="231" t="s">
        <v>1</v>
      </c>
      <c r="L205" s="45"/>
      <c r="M205" s="236" t="s">
        <v>1</v>
      </c>
      <c r="N205" s="237" t="s">
        <v>41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284</v>
      </c>
      <c r="AT205" s="240" t="s">
        <v>174</v>
      </c>
      <c r="AU205" s="240" t="s">
        <v>86</v>
      </c>
      <c r="AY205" s="18" t="s">
        <v>172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83</v>
      </c>
      <c r="BK205" s="241">
        <f>ROUND(I205*H205,2)</f>
        <v>0</v>
      </c>
      <c r="BL205" s="18" t="s">
        <v>284</v>
      </c>
      <c r="BM205" s="240" t="s">
        <v>1147</v>
      </c>
    </row>
    <row r="206" spans="1:65" s="2" customFormat="1" ht="16.5" customHeight="1">
      <c r="A206" s="39"/>
      <c r="B206" s="40"/>
      <c r="C206" s="229" t="s">
        <v>640</v>
      </c>
      <c r="D206" s="229" t="s">
        <v>174</v>
      </c>
      <c r="E206" s="230" t="s">
        <v>1148</v>
      </c>
      <c r="F206" s="231" t="s">
        <v>1149</v>
      </c>
      <c r="G206" s="232" t="s">
        <v>1104</v>
      </c>
      <c r="H206" s="233">
        <v>1</v>
      </c>
      <c r="I206" s="234"/>
      <c r="J206" s="235">
        <f>ROUND(I206*H206,2)</f>
        <v>0</v>
      </c>
      <c r="K206" s="231" t="s">
        <v>1</v>
      </c>
      <c r="L206" s="45"/>
      <c r="M206" s="236" t="s">
        <v>1</v>
      </c>
      <c r="N206" s="237" t="s">
        <v>41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284</v>
      </c>
      <c r="AT206" s="240" t="s">
        <v>174</v>
      </c>
      <c r="AU206" s="240" t="s">
        <v>86</v>
      </c>
      <c r="AY206" s="18" t="s">
        <v>172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83</v>
      </c>
      <c r="BK206" s="241">
        <f>ROUND(I206*H206,2)</f>
        <v>0</v>
      </c>
      <c r="BL206" s="18" t="s">
        <v>284</v>
      </c>
      <c r="BM206" s="240" t="s">
        <v>1150</v>
      </c>
    </row>
    <row r="207" spans="1:65" s="2" customFormat="1" ht="16.5" customHeight="1">
      <c r="A207" s="39"/>
      <c r="B207" s="40"/>
      <c r="C207" s="229" t="s">
        <v>646</v>
      </c>
      <c r="D207" s="229" t="s">
        <v>174</v>
      </c>
      <c r="E207" s="230" t="s">
        <v>1151</v>
      </c>
      <c r="F207" s="231" t="s">
        <v>1152</v>
      </c>
      <c r="G207" s="232" t="s">
        <v>373</v>
      </c>
      <c r="H207" s="233">
        <v>0.8</v>
      </c>
      <c r="I207" s="234"/>
      <c r="J207" s="235">
        <f>ROUND(I207*H207,2)</f>
        <v>0</v>
      </c>
      <c r="K207" s="231" t="s">
        <v>1</v>
      </c>
      <c r="L207" s="45"/>
      <c r="M207" s="304" t="s">
        <v>1</v>
      </c>
      <c r="N207" s="305" t="s">
        <v>41</v>
      </c>
      <c r="O207" s="306"/>
      <c r="P207" s="307">
        <f>O207*H207</f>
        <v>0</v>
      </c>
      <c r="Q207" s="307">
        <v>0</v>
      </c>
      <c r="R207" s="307">
        <f>Q207*H207</f>
        <v>0</v>
      </c>
      <c r="S207" s="307">
        <v>0</v>
      </c>
      <c r="T207" s="30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284</v>
      </c>
      <c r="AT207" s="240" t="s">
        <v>174</v>
      </c>
      <c r="AU207" s="240" t="s">
        <v>86</v>
      </c>
      <c r="AY207" s="18" t="s">
        <v>172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83</v>
      </c>
      <c r="BK207" s="241">
        <f>ROUND(I207*H207,2)</f>
        <v>0</v>
      </c>
      <c r="BL207" s="18" t="s">
        <v>284</v>
      </c>
      <c r="BM207" s="240" t="s">
        <v>1153</v>
      </c>
    </row>
    <row r="208" spans="1:31" s="2" customFormat="1" ht="6.95" customHeight="1">
      <c r="A208" s="39"/>
      <c r="B208" s="67"/>
      <c r="C208" s="68"/>
      <c r="D208" s="68"/>
      <c r="E208" s="68"/>
      <c r="F208" s="68"/>
      <c r="G208" s="68"/>
      <c r="H208" s="68"/>
      <c r="I208" s="68"/>
      <c r="J208" s="68"/>
      <c r="K208" s="68"/>
      <c r="L208" s="45"/>
      <c r="M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</row>
  </sheetData>
  <sheetProtection password="CC35" sheet="1" objects="1" scenarios="1" formatColumns="0" formatRows="0" autoFilter="0"/>
  <autoFilter ref="C128:K20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5:H115"/>
    <mergeCell ref="E119:H119"/>
    <mergeCell ref="E117:H117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86</v>
      </c>
    </row>
    <row r="4" spans="2:46" s="1" customFormat="1" ht="24.95" customHeight="1">
      <c r="B4" s="21"/>
      <c r="D4" s="151" t="s">
        <v>120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16.5" customHeight="1">
      <c r="B7" s="21"/>
      <c r="E7" s="154" t="str">
        <f>'Rekapitulace stavby'!K6</f>
        <v>KD Crystal - rekonstrukce vstupu a sociálních zařízení</v>
      </c>
      <c r="F7" s="153"/>
      <c r="G7" s="153"/>
      <c r="H7" s="153"/>
      <c r="L7" s="21"/>
    </row>
    <row r="8" spans="2:12" ht="12">
      <c r="B8" s="21"/>
      <c r="D8" s="153" t="s">
        <v>130</v>
      </c>
      <c r="L8" s="21"/>
    </row>
    <row r="9" spans="2:12" s="1" customFormat="1" ht="16.5" customHeight="1">
      <c r="B9" s="21"/>
      <c r="E9" s="154" t="s">
        <v>131</v>
      </c>
      <c r="F9" s="1"/>
      <c r="G9" s="1"/>
      <c r="H9" s="1"/>
      <c r="L9" s="21"/>
    </row>
    <row r="10" spans="2:12" s="1" customFormat="1" ht="12" customHeight="1">
      <c r="B10" s="21"/>
      <c r="D10" s="153" t="s">
        <v>132</v>
      </c>
      <c r="L10" s="21"/>
    </row>
    <row r="11" spans="1:31" s="2" customFormat="1" ht="16.5" customHeight="1">
      <c r="A11" s="39"/>
      <c r="B11" s="45"/>
      <c r="C11" s="39"/>
      <c r="D11" s="39"/>
      <c r="E11" s="165" t="s">
        <v>986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987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5" t="s">
        <v>1154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3" t="s">
        <v>18</v>
      </c>
      <c r="E15" s="39"/>
      <c r="F15" s="142" t="s">
        <v>1</v>
      </c>
      <c r="G15" s="39"/>
      <c r="H15" s="39"/>
      <c r="I15" s="153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20</v>
      </c>
      <c r="E16" s="39"/>
      <c r="F16" s="142" t="s">
        <v>989</v>
      </c>
      <c r="G16" s="39"/>
      <c r="H16" s="39"/>
      <c r="I16" s="153" t="s">
        <v>22</v>
      </c>
      <c r="J16" s="156" t="str">
        <f>'Rekapitulace stavby'!AN8</f>
        <v>3. 6. 2021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3" t="s">
        <v>24</v>
      </c>
      <c r="E18" s="39"/>
      <c r="F18" s="39"/>
      <c r="G18" s="39"/>
      <c r="H18" s="39"/>
      <c r="I18" s="153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26</v>
      </c>
      <c r="F19" s="39"/>
      <c r="G19" s="39"/>
      <c r="H19" s="39"/>
      <c r="I19" s="153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3" t="s">
        <v>28</v>
      </c>
      <c r="E21" s="39"/>
      <c r="F21" s="39"/>
      <c r="G21" s="39"/>
      <c r="H21" s="39"/>
      <c r="I21" s="153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3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3" t="s">
        <v>30</v>
      </c>
      <c r="E24" s="39"/>
      <c r="F24" s="39"/>
      <c r="G24" s="39"/>
      <c r="H24" s="39"/>
      <c r="I24" s="153" t="s">
        <v>25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31</v>
      </c>
      <c r="F25" s="39"/>
      <c r="G25" s="39"/>
      <c r="H25" s="39"/>
      <c r="I25" s="153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3" t="s">
        <v>33</v>
      </c>
      <c r="E27" s="39"/>
      <c r="F27" s="39"/>
      <c r="G27" s="39"/>
      <c r="H27" s="39"/>
      <c r="I27" s="153" t="s">
        <v>25</v>
      </c>
      <c r="J27" s="142" t="str">
        <f>IF('Rekapitulace stavby'!AN19="","",'Rekapitulace stavby'!AN19)</f>
        <v/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tr">
        <f>IF('Rekapitulace stavby'!E20="","",'Rekapitulace stavby'!E20)</f>
        <v>PROPOS Liberec s.r.o.</v>
      </c>
      <c r="F28" s="39"/>
      <c r="G28" s="39"/>
      <c r="H28" s="39"/>
      <c r="I28" s="153" t="s">
        <v>27</v>
      </c>
      <c r="J28" s="142" t="str">
        <f>IF('Rekapitulace stavby'!AN20="","",'Rekapitulace stavby'!AN20)</f>
        <v/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3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59.25" customHeight="1">
      <c r="A31" s="157"/>
      <c r="B31" s="158"/>
      <c r="C31" s="157"/>
      <c r="D31" s="157"/>
      <c r="E31" s="159" t="s">
        <v>1155</v>
      </c>
      <c r="F31" s="159"/>
      <c r="G31" s="159"/>
      <c r="H31" s="159"/>
      <c r="I31" s="157"/>
      <c r="J31" s="157"/>
      <c r="K31" s="157"/>
      <c r="L31" s="160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1"/>
      <c r="J33" s="161"/>
      <c r="K33" s="161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36</v>
      </c>
      <c r="E34" s="39"/>
      <c r="F34" s="39"/>
      <c r="G34" s="39"/>
      <c r="H34" s="39"/>
      <c r="I34" s="39"/>
      <c r="J34" s="163">
        <f>ROUND(J129,2)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1"/>
      <c r="J35" s="161"/>
      <c r="K35" s="161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38</v>
      </c>
      <c r="G36" s="39"/>
      <c r="H36" s="39"/>
      <c r="I36" s="164" t="s">
        <v>37</v>
      </c>
      <c r="J36" s="164" t="s">
        <v>39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40</v>
      </c>
      <c r="E37" s="153" t="s">
        <v>41</v>
      </c>
      <c r="F37" s="166">
        <f>ROUND((SUM(BE129:BE222)),2)</f>
        <v>0</v>
      </c>
      <c r="G37" s="39"/>
      <c r="H37" s="39"/>
      <c r="I37" s="167">
        <v>0.21</v>
      </c>
      <c r="J37" s="166">
        <f>ROUND(((SUM(BE129:BE222))*I37),2)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3" t="s">
        <v>42</v>
      </c>
      <c r="F38" s="166">
        <f>ROUND((SUM(BF129:BF222)),2)</f>
        <v>0</v>
      </c>
      <c r="G38" s="39"/>
      <c r="H38" s="39"/>
      <c r="I38" s="167">
        <v>0.15</v>
      </c>
      <c r="J38" s="166">
        <f>ROUND(((SUM(BF129:BF222))*I38),2)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43</v>
      </c>
      <c r="F39" s="166">
        <f>ROUND((SUM(BG129:BG222)),2)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3" t="s">
        <v>44</v>
      </c>
      <c r="F40" s="166">
        <f>ROUND((SUM(BH129:BH222)),2)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3" t="s">
        <v>45</v>
      </c>
      <c r="F41" s="166">
        <f>ROUND((SUM(BI129:BI222)),2)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46</v>
      </c>
      <c r="E43" s="170"/>
      <c r="F43" s="170"/>
      <c r="G43" s="171" t="s">
        <v>47</v>
      </c>
      <c r="H43" s="172" t="s">
        <v>48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6" t="str">
        <f>E7</f>
        <v>KD Crystal - rekonstrukce vstupu a sociálních zařízení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 hidden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 hidden="1">
      <c r="B87" s="22"/>
      <c r="C87" s="23"/>
      <c r="D87" s="23"/>
      <c r="E87" s="186" t="s">
        <v>131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 hidden="1">
      <c r="B88" s="22"/>
      <c r="C88" s="33" t="s">
        <v>132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 hidden="1">
      <c r="A89" s="39"/>
      <c r="B89" s="40"/>
      <c r="C89" s="41"/>
      <c r="D89" s="41"/>
      <c r="E89" s="303" t="s">
        <v>986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 hidden="1">
      <c r="A90" s="39"/>
      <c r="B90" s="40"/>
      <c r="C90" s="33" t="s">
        <v>987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 hidden="1">
      <c r="A91" s="39"/>
      <c r="B91" s="40"/>
      <c r="C91" s="41"/>
      <c r="D91" s="41"/>
      <c r="E91" s="77" t="str">
        <f>E13</f>
        <v>02 - Vzduchotechnika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 hidden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 hidden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3. 6. 2021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 hidden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25.65" customHeight="1" hidden="1">
      <c r="A95" s="39"/>
      <c r="B95" s="40"/>
      <c r="C95" s="33" t="s">
        <v>24</v>
      </c>
      <c r="D95" s="41"/>
      <c r="E95" s="41"/>
      <c r="F95" s="28" t="str">
        <f>E19</f>
        <v>Město Česká Lípa, nám.T.G.Masaryka 1/1, 470 01</v>
      </c>
      <c r="G95" s="41"/>
      <c r="H95" s="41"/>
      <c r="I95" s="33" t="s">
        <v>30</v>
      </c>
      <c r="J95" s="37" t="str">
        <f>E25</f>
        <v>ATAKARCHITEKTI s.r.o.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5.65" customHeight="1" hidden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PROPOS Liberec s.r.o.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 hidden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 hidden="1">
      <c r="A98" s="39"/>
      <c r="B98" s="40"/>
      <c r="C98" s="187" t="s">
        <v>135</v>
      </c>
      <c r="D98" s="188"/>
      <c r="E98" s="188"/>
      <c r="F98" s="188"/>
      <c r="G98" s="188"/>
      <c r="H98" s="188"/>
      <c r="I98" s="188"/>
      <c r="J98" s="189" t="s">
        <v>136</v>
      </c>
      <c r="K98" s="188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 hidden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 hidden="1">
      <c r="A100" s="39"/>
      <c r="B100" s="40"/>
      <c r="C100" s="190" t="s">
        <v>137</v>
      </c>
      <c r="D100" s="41"/>
      <c r="E100" s="41"/>
      <c r="F100" s="41"/>
      <c r="G100" s="41"/>
      <c r="H100" s="41"/>
      <c r="I100" s="41"/>
      <c r="J100" s="111">
        <f>J129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138</v>
      </c>
    </row>
    <row r="101" spans="1:31" s="9" customFormat="1" ht="24.95" customHeight="1" hidden="1">
      <c r="A101" s="9"/>
      <c r="B101" s="191"/>
      <c r="C101" s="192"/>
      <c r="D101" s="193" t="s">
        <v>1156</v>
      </c>
      <c r="E101" s="194"/>
      <c r="F101" s="194"/>
      <c r="G101" s="194"/>
      <c r="H101" s="194"/>
      <c r="I101" s="194"/>
      <c r="J101" s="195">
        <f>J130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91"/>
      <c r="C102" s="192"/>
      <c r="D102" s="193" t="s">
        <v>1157</v>
      </c>
      <c r="E102" s="194"/>
      <c r="F102" s="194"/>
      <c r="G102" s="194"/>
      <c r="H102" s="194"/>
      <c r="I102" s="194"/>
      <c r="J102" s="195">
        <f>J173</f>
        <v>0</v>
      </c>
      <c r="K102" s="192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91"/>
      <c r="C103" s="192"/>
      <c r="D103" s="193" t="s">
        <v>1158</v>
      </c>
      <c r="E103" s="194"/>
      <c r="F103" s="194"/>
      <c r="G103" s="194"/>
      <c r="H103" s="194"/>
      <c r="I103" s="194"/>
      <c r="J103" s="195">
        <f>J206</f>
        <v>0</v>
      </c>
      <c r="K103" s="192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91"/>
      <c r="C104" s="192"/>
      <c r="D104" s="193" t="s">
        <v>1159</v>
      </c>
      <c r="E104" s="194"/>
      <c r="F104" s="194"/>
      <c r="G104" s="194"/>
      <c r="H104" s="194"/>
      <c r="I104" s="194"/>
      <c r="J104" s="195">
        <f>J209</f>
        <v>0</v>
      </c>
      <c r="K104" s="192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191"/>
      <c r="C105" s="192"/>
      <c r="D105" s="193" t="s">
        <v>1160</v>
      </c>
      <c r="E105" s="194"/>
      <c r="F105" s="194"/>
      <c r="G105" s="194"/>
      <c r="H105" s="194"/>
      <c r="I105" s="194"/>
      <c r="J105" s="195">
        <f>J214</f>
        <v>0</v>
      </c>
      <c r="K105" s="192"/>
      <c r="L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 hidden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 hidden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ht="12" hidden="1"/>
    <row r="109" ht="12" hidden="1"/>
    <row r="110" ht="12" hidden="1"/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157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86" t="str">
        <f>E7</f>
        <v>KD Crystal - rekonstrukce vstupu a sociálních zařízení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130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2:12" s="1" customFormat="1" ht="16.5" customHeight="1">
      <c r="B117" s="22"/>
      <c r="C117" s="23"/>
      <c r="D117" s="23"/>
      <c r="E117" s="186" t="s">
        <v>131</v>
      </c>
      <c r="F117" s="23"/>
      <c r="G117" s="23"/>
      <c r="H117" s="23"/>
      <c r="I117" s="23"/>
      <c r="J117" s="23"/>
      <c r="K117" s="23"/>
      <c r="L117" s="21"/>
    </row>
    <row r="118" spans="2:12" s="1" customFormat="1" ht="12" customHeight="1">
      <c r="B118" s="22"/>
      <c r="C118" s="33" t="s">
        <v>132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303" t="s">
        <v>986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987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E13</f>
        <v>02 - Vzduchotechnika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F16</f>
        <v xml:space="preserve"> </v>
      </c>
      <c r="G123" s="41"/>
      <c r="H123" s="41"/>
      <c r="I123" s="33" t="s">
        <v>22</v>
      </c>
      <c r="J123" s="80" t="str">
        <f>IF(J16="","",J16)</f>
        <v>3. 6. 2021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3" t="s">
        <v>24</v>
      </c>
      <c r="D125" s="41"/>
      <c r="E125" s="41"/>
      <c r="F125" s="28" t="str">
        <f>E19</f>
        <v>Město Česká Lípa, nám.T.G.Masaryka 1/1, 470 01</v>
      </c>
      <c r="G125" s="41"/>
      <c r="H125" s="41"/>
      <c r="I125" s="33" t="s">
        <v>30</v>
      </c>
      <c r="J125" s="37" t="str">
        <f>E25</f>
        <v>ATAKARCHITEKTI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25.65" customHeight="1">
      <c r="A126" s="39"/>
      <c r="B126" s="40"/>
      <c r="C126" s="33" t="s">
        <v>28</v>
      </c>
      <c r="D126" s="41"/>
      <c r="E126" s="41"/>
      <c r="F126" s="28" t="str">
        <f>IF(E22="","",E22)</f>
        <v>Vyplň údaj</v>
      </c>
      <c r="G126" s="41"/>
      <c r="H126" s="41"/>
      <c r="I126" s="33" t="s">
        <v>33</v>
      </c>
      <c r="J126" s="37" t="str">
        <f>E28</f>
        <v>PROPOS Liberec s.r.o.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2"/>
      <c r="B128" s="203"/>
      <c r="C128" s="204" t="s">
        <v>158</v>
      </c>
      <c r="D128" s="205" t="s">
        <v>61</v>
      </c>
      <c r="E128" s="205" t="s">
        <v>57</v>
      </c>
      <c r="F128" s="205" t="s">
        <v>58</v>
      </c>
      <c r="G128" s="205" t="s">
        <v>159</v>
      </c>
      <c r="H128" s="205" t="s">
        <v>160</v>
      </c>
      <c r="I128" s="205" t="s">
        <v>161</v>
      </c>
      <c r="J128" s="205" t="s">
        <v>136</v>
      </c>
      <c r="K128" s="206" t="s">
        <v>162</v>
      </c>
      <c r="L128" s="207"/>
      <c r="M128" s="101" t="s">
        <v>1</v>
      </c>
      <c r="N128" s="102" t="s">
        <v>40</v>
      </c>
      <c r="O128" s="102" t="s">
        <v>163</v>
      </c>
      <c r="P128" s="102" t="s">
        <v>164</v>
      </c>
      <c r="Q128" s="102" t="s">
        <v>165</v>
      </c>
      <c r="R128" s="102" t="s">
        <v>166</v>
      </c>
      <c r="S128" s="102" t="s">
        <v>167</v>
      </c>
      <c r="T128" s="103" t="s">
        <v>168</v>
      </c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</row>
    <row r="129" spans="1:63" s="2" customFormat="1" ht="22.8" customHeight="1">
      <c r="A129" s="39"/>
      <c r="B129" s="40"/>
      <c r="C129" s="108" t="s">
        <v>169</v>
      </c>
      <c r="D129" s="41"/>
      <c r="E129" s="41"/>
      <c r="F129" s="41"/>
      <c r="G129" s="41"/>
      <c r="H129" s="41"/>
      <c r="I129" s="41"/>
      <c r="J129" s="208">
        <f>BK129</f>
        <v>0</v>
      </c>
      <c r="K129" s="41"/>
      <c r="L129" s="45"/>
      <c r="M129" s="104"/>
      <c r="N129" s="209"/>
      <c r="O129" s="105"/>
      <c r="P129" s="210">
        <f>P130+P173+P206+P209+P214</f>
        <v>0</v>
      </c>
      <c r="Q129" s="105"/>
      <c r="R129" s="210">
        <f>R130+R173+R206+R209+R214</f>
        <v>0</v>
      </c>
      <c r="S129" s="105"/>
      <c r="T129" s="211">
        <f>T130+T173+T206+T209+T214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138</v>
      </c>
      <c r="BK129" s="212">
        <f>BK130+BK173+BK206+BK209+BK214</f>
        <v>0</v>
      </c>
    </row>
    <row r="130" spans="1:63" s="12" customFormat="1" ht="25.9" customHeight="1">
      <c r="A130" s="12"/>
      <c r="B130" s="213"/>
      <c r="C130" s="214"/>
      <c r="D130" s="215" t="s">
        <v>75</v>
      </c>
      <c r="E130" s="216" t="s">
        <v>83</v>
      </c>
      <c r="F130" s="216" t="s">
        <v>1161</v>
      </c>
      <c r="G130" s="214"/>
      <c r="H130" s="214"/>
      <c r="I130" s="217"/>
      <c r="J130" s="218">
        <f>BK130</f>
        <v>0</v>
      </c>
      <c r="K130" s="214"/>
      <c r="L130" s="219"/>
      <c r="M130" s="220"/>
      <c r="N130" s="221"/>
      <c r="O130" s="221"/>
      <c r="P130" s="222">
        <f>SUM(P131:P172)</f>
        <v>0</v>
      </c>
      <c r="Q130" s="221"/>
      <c r="R130" s="222">
        <f>SUM(R131:R172)</f>
        <v>0</v>
      </c>
      <c r="S130" s="221"/>
      <c r="T130" s="223">
        <f>SUM(T131:T172)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4" t="s">
        <v>83</v>
      </c>
      <c r="AT130" s="225" t="s">
        <v>75</v>
      </c>
      <c r="AU130" s="225" t="s">
        <v>76</v>
      </c>
      <c r="AY130" s="224" t="s">
        <v>172</v>
      </c>
      <c r="BK130" s="226">
        <f>SUM(BK131:BK172)</f>
        <v>0</v>
      </c>
    </row>
    <row r="131" spans="1:65" s="2" customFormat="1" ht="44.25" customHeight="1">
      <c r="A131" s="39"/>
      <c r="B131" s="40"/>
      <c r="C131" s="229" t="s">
        <v>83</v>
      </c>
      <c r="D131" s="229" t="s">
        <v>174</v>
      </c>
      <c r="E131" s="230" t="s">
        <v>1162</v>
      </c>
      <c r="F131" s="231" t="s">
        <v>1163</v>
      </c>
      <c r="G131" s="232" t="s">
        <v>1164</v>
      </c>
      <c r="H131" s="233">
        <v>1</v>
      </c>
      <c r="I131" s="234"/>
      <c r="J131" s="235">
        <f>ROUND(I131*H131,2)</f>
        <v>0</v>
      </c>
      <c r="K131" s="231" t="s">
        <v>1</v>
      </c>
      <c r="L131" s="45"/>
      <c r="M131" s="236" t="s">
        <v>1</v>
      </c>
      <c r="N131" s="237" t="s">
        <v>41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179</v>
      </c>
      <c r="AT131" s="240" t="s">
        <v>174</v>
      </c>
      <c r="AU131" s="240" t="s">
        <v>83</v>
      </c>
      <c r="AY131" s="18" t="s">
        <v>172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83</v>
      </c>
      <c r="BK131" s="241">
        <f>ROUND(I131*H131,2)</f>
        <v>0</v>
      </c>
      <c r="BL131" s="18" t="s">
        <v>179</v>
      </c>
      <c r="BM131" s="240" t="s">
        <v>86</v>
      </c>
    </row>
    <row r="132" spans="1:65" s="2" customFormat="1" ht="16.5" customHeight="1">
      <c r="A132" s="39"/>
      <c r="B132" s="40"/>
      <c r="C132" s="229" t="s">
        <v>86</v>
      </c>
      <c r="D132" s="229" t="s">
        <v>174</v>
      </c>
      <c r="E132" s="230" t="s">
        <v>1165</v>
      </c>
      <c r="F132" s="231" t="s">
        <v>1166</v>
      </c>
      <c r="G132" s="232" t="s">
        <v>1164</v>
      </c>
      <c r="H132" s="233">
        <v>1</v>
      </c>
      <c r="I132" s="234"/>
      <c r="J132" s="235">
        <f>ROUND(I132*H132,2)</f>
        <v>0</v>
      </c>
      <c r="K132" s="231" t="s">
        <v>1</v>
      </c>
      <c r="L132" s="45"/>
      <c r="M132" s="236" t="s">
        <v>1</v>
      </c>
      <c r="N132" s="237" t="s">
        <v>41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179</v>
      </c>
      <c r="AT132" s="240" t="s">
        <v>174</v>
      </c>
      <c r="AU132" s="240" t="s">
        <v>83</v>
      </c>
      <c r="AY132" s="18" t="s">
        <v>172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83</v>
      </c>
      <c r="BK132" s="241">
        <f>ROUND(I132*H132,2)</f>
        <v>0</v>
      </c>
      <c r="BL132" s="18" t="s">
        <v>179</v>
      </c>
      <c r="BM132" s="240" t="s">
        <v>179</v>
      </c>
    </row>
    <row r="133" spans="1:65" s="2" customFormat="1" ht="16.5" customHeight="1">
      <c r="A133" s="39"/>
      <c r="B133" s="40"/>
      <c r="C133" s="229" t="s">
        <v>97</v>
      </c>
      <c r="D133" s="229" t="s">
        <v>174</v>
      </c>
      <c r="E133" s="230" t="s">
        <v>1167</v>
      </c>
      <c r="F133" s="231" t="s">
        <v>1168</v>
      </c>
      <c r="G133" s="232" t="s">
        <v>1164</v>
      </c>
      <c r="H133" s="233">
        <v>1</v>
      </c>
      <c r="I133" s="234"/>
      <c r="J133" s="235">
        <f>ROUND(I133*H133,2)</f>
        <v>0</v>
      </c>
      <c r="K133" s="231" t="s">
        <v>1</v>
      </c>
      <c r="L133" s="45"/>
      <c r="M133" s="236" t="s">
        <v>1</v>
      </c>
      <c r="N133" s="237" t="s">
        <v>41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179</v>
      </c>
      <c r="AT133" s="240" t="s">
        <v>174</v>
      </c>
      <c r="AU133" s="240" t="s">
        <v>83</v>
      </c>
      <c r="AY133" s="18" t="s">
        <v>172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83</v>
      </c>
      <c r="BK133" s="241">
        <f>ROUND(I133*H133,2)</f>
        <v>0</v>
      </c>
      <c r="BL133" s="18" t="s">
        <v>179</v>
      </c>
      <c r="BM133" s="240" t="s">
        <v>208</v>
      </c>
    </row>
    <row r="134" spans="1:65" s="2" customFormat="1" ht="12">
      <c r="A134" s="39"/>
      <c r="B134" s="40"/>
      <c r="C134" s="229" t="s">
        <v>179</v>
      </c>
      <c r="D134" s="229" t="s">
        <v>174</v>
      </c>
      <c r="E134" s="230" t="s">
        <v>1169</v>
      </c>
      <c r="F134" s="231" t="s">
        <v>1170</v>
      </c>
      <c r="G134" s="232" t="s">
        <v>1164</v>
      </c>
      <c r="H134" s="233">
        <v>1</v>
      </c>
      <c r="I134" s="234"/>
      <c r="J134" s="235">
        <f>ROUND(I134*H134,2)</f>
        <v>0</v>
      </c>
      <c r="K134" s="231" t="s">
        <v>1</v>
      </c>
      <c r="L134" s="45"/>
      <c r="M134" s="236" t="s">
        <v>1</v>
      </c>
      <c r="N134" s="237" t="s">
        <v>41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179</v>
      </c>
      <c r="AT134" s="240" t="s">
        <v>174</v>
      </c>
      <c r="AU134" s="240" t="s">
        <v>83</v>
      </c>
      <c r="AY134" s="18" t="s">
        <v>172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83</v>
      </c>
      <c r="BK134" s="241">
        <f>ROUND(I134*H134,2)</f>
        <v>0</v>
      </c>
      <c r="BL134" s="18" t="s">
        <v>179</v>
      </c>
      <c r="BM134" s="240" t="s">
        <v>216</v>
      </c>
    </row>
    <row r="135" spans="1:65" s="2" customFormat="1" ht="21.75" customHeight="1">
      <c r="A135" s="39"/>
      <c r="B135" s="40"/>
      <c r="C135" s="229" t="s">
        <v>204</v>
      </c>
      <c r="D135" s="229" t="s">
        <v>174</v>
      </c>
      <c r="E135" s="230" t="s">
        <v>1171</v>
      </c>
      <c r="F135" s="231" t="s">
        <v>1172</v>
      </c>
      <c r="G135" s="232" t="s">
        <v>1164</v>
      </c>
      <c r="H135" s="233">
        <v>4</v>
      </c>
      <c r="I135" s="234"/>
      <c r="J135" s="235">
        <f>ROUND(I135*H135,2)</f>
        <v>0</v>
      </c>
      <c r="K135" s="231" t="s">
        <v>1</v>
      </c>
      <c r="L135" s="45"/>
      <c r="M135" s="236" t="s">
        <v>1</v>
      </c>
      <c r="N135" s="237" t="s">
        <v>41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179</v>
      </c>
      <c r="AT135" s="240" t="s">
        <v>174</v>
      </c>
      <c r="AU135" s="240" t="s">
        <v>83</v>
      </c>
      <c r="AY135" s="18" t="s">
        <v>172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83</v>
      </c>
      <c r="BK135" s="241">
        <f>ROUND(I135*H135,2)</f>
        <v>0</v>
      </c>
      <c r="BL135" s="18" t="s">
        <v>179</v>
      </c>
      <c r="BM135" s="240" t="s">
        <v>237</v>
      </c>
    </row>
    <row r="136" spans="1:65" s="2" customFormat="1" ht="16.5" customHeight="1">
      <c r="A136" s="39"/>
      <c r="B136" s="40"/>
      <c r="C136" s="229" t="s">
        <v>208</v>
      </c>
      <c r="D136" s="229" t="s">
        <v>174</v>
      </c>
      <c r="E136" s="230" t="s">
        <v>1173</v>
      </c>
      <c r="F136" s="231" t="s">
        <v>1168</v>
      </c>
      <c r="G136" s="232" t="s">
        <v>1164</v>
      </c>
      <c r="H136" s="233">
        <v>4</v>
      </c>
      <c r="I136" s="234"/>
      <c r="J136" s="235">
        <f>ROUND(I136*H136,2)</f>
        <v>0</v>
      </c>
      <c r="K136" s="231" t="s">
        <v>1</v>
      </c>
      <c r="L136" s="45"/>
      <c r="M136" s="236" t="s">
        <v>1</v>
      </c>
      <c r="N136" s="237" t="s">
        <v>41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179</v>
      </c>
      <c r="AT136" s="240" t="s">
        <v>174</v>
      </c>
      <c r="AU136" s="240" t="s">
        <v>83</v>
      </c>
      <c r="AY136" s="18" t="s">
        <v>172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83</v>
      </c>
      <c r="BK136" s="241">
        <f>ROUND(I136*H136,2)</f>
        <v>0</v>
      </c>
      <c r="BL136" s="18" t="s">
        <v>179</v>
      </c>
      <c r="BM136" s="240" t="s">
        <v>253</v>
      </c>
    </row>
    <row r="137" spans="1:65" s="2" customFormat="1" ht="16.5" customHeight="1">
      <c r="A137" s="39"/>
      <c r="B137" s="40"/>
      <c r="C137" s="229" t="s">
        <v>212</v>
      </c>
      <c r="D137" s="229" t="s">
        <v>174</v>
      </c>
      <c r="E137" s="230" t="s">
        <v>1174</v>
      </c>
      <c r="F137" s="231" t="s">
        <v>1175</v>
      </c>
      <c r="G137" s="232" t="s">
        <v>1164</v>
      </c>
      <c r="H137" s="233">
        <v>1</v>
      </c>
      <c r="I137" s="234"/>
      <c r="J137" s="235">
        <f>ROUND(I137*H137,2)</f>
        <v>0</v>
      </c>
      <c r="K137" s="231" t="s">
        <v>1</v>
      </c>
      <c r="L137" s="45"/>
      <c r="M137" s="236" t="s">
        <v>1</v>
      </c>
      <c r="N137" s="237" t="s">
        <v>41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179</v>
      </c>
      <c r="AT137" s="240" t="s">
        <v>174</v>
      </c>
      <c r="AU137" s="240" t="s">
        <v>83</v>
      </c>
      <c r="AY137" s="18" t="s">
        <v>172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83</v>
      </c>
      <c r="BK137" s="241">
        <f>ROUND(I137*H137,2)</f>
        <v>0</v>
      </c>
      <c r="BL137" s="18" t="s">
        <v>179</v>
      </c>
      <c r="BM137" s="240" t="s">
        <v>269</v>
      </c>
    </row>
    <row r="138" spans="1:65" s="2" customFormat="1" ht="16.5" customHeight="1">
      <c r="A138" s="39"/>
      <c r="B138" s="40"/>
      <c r="C138" s="229" t="s">
        <v>216</v>
      </c>
      <c r="D138" s="229" t="s">
        <v>174</v>
      </c>
      <c r="E138" s="230" t="s">
        <v>1176</v>
      </c>
      <c r="F138" s="231" t="s">
        <v>1168</v>
      </c>
      <c r="G138" s="232" t="s">
        <v>1164</v>
      </c>
      <c r="H138" s="233">
        <v>1</v>
      </c>
      <c r="I138" s="234"/>
      <c r="J138" s="235">
        <f>ROUND(I138*H138,2)</f>
        <v>0</v>
      </c>
      <c r="K138" s="231" t="s">
        <v>1</v>
      </c>
      <c r="L138" s="45"/>
      <c r="M138" s="236" t="s">
        <v>1</v>
      </c>
      <c r="N138" s="237" t="s">
        <v>41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179</v>
      </c>
      <c r="AT138" s="240" t="s">
        <v>174</v>
      </c>
      <c r="AU138" s="240" t="s">
        <v>83</v>
      </c>
      <c r="AY138" s="18" t="s">
        <v>172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83</v>
      </c>
      <c r="BK138" s="241">
        <f>ROUND(I138*H138,2)</f>
        <v>0</v>
      </c>
      <c r="BL138" s="18" t="s">
        <v>179</v>
      </c>
      <c r="BM138" s="240" t="s">
        <v>284</v>
      </c>
    </row>
    <row r="139" spans="1:65" s="2" customFormat="1" ht="12">
      <c r="A139" s="39"/>
      <c r="B139" s="40"/>
      <c r="C139" s="229" t="s">
        <v>232</v>
      </c>
      <c r="D139" s="229" t="s">
        <v>174</v>
      </c>
      <c r="E139" s="230" t="s">
        <v>1177</v>
      </c>
      <c r="F139" s="231" t="s">
        <v>1178</v>
      </c>
      <c r="G139" s="232" t="s">
        <v>1164</v>
      </c>
      <c r="H139" s="233">
        <v>1</v>
      </c>
      <c r="I139" s="234"/>
      <c r="J139" s="235">
        <f>ROUND(I139*H139,2)</f>
        <v>0</v>
      </c>
      <c r="K139" s="231" t="s">
        <v>1</v>
      </c>
      <c r="L139" s="45"/>
      <c r="M139" s="236" t="s">
        <v>1</v>
      </c>
      <c r="N139" s="237" t="s">
        <v>41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179</v>
      </c>
      <c r="AT139" s="240" t="s">
        <v>174</v>
      </c>
      <c r="AU139" s="240" t="s">
        <v>83</v>
      </c>
      <c r="AY139" s="18" t="s">
        <v>172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83</v>
      </c>
      <c r="BK139" s="241">
        <f>ROUND(I139*H139,2)</f>
        <v>0</v>
      </c>
      <c r="BL139" s="18" t="s">
        <v>179</v>
      </c>
      <c r="BM139" s="240" t="s">
        <v>298</v>
      </c>
    </row>
    <row r="140" spans="1:65" s="2" customFormat="1" ht="16.5" customHeight="1">
      <c r="A140" s="39"/>
      <c r="B140" s="40"/>
      <c r="C140" s="229" t="s">
        <v>237</v>
      </c>
      <c r="D140" s="229" t="s">
        <v>174</v>
      </c>
      <c r="E140" s="230" t="s">
        <v>1179</v>
      </c>
      <c r="F140" s="231" t="s">
        <v>1168</v>
      </c>
      <c r="G140" s="232" t="s">
        <v>1164</v>
      </c>
      <c r="H140" s="233">
        <v>1</v>
      </c>
      <c r="I140" s="234"/>
      <c r="J140" s="235">
        <f>ROUND(I140*H140,2)</f>
        <v>0</v>
      </c>
      <c r="K140" s="231" t="s">
        <v>1</v>
      </c>
      <c r="L140" s="45"/>
      <c r="M140" s="236" t="s">
        <v>1</v>
      </c>
      <c r="N140" s="237" t="s">
        <v>41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179</v>
      </c>
      <c r="AT140" s="240" t="s">
        <v>174</v>
      </c>
      <c r="AU140" s="240" t="s">
        <v>83</v>
      </c>
      <c r="AY140" s="18" t="s">
        <v>172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83</v>
      </c>
      <c r="BK140" s="241">
        <f>ROUND(I140*H140,2)</f>
        <v>0</v>
      </c>
      <c r="BL140" s="18" t="s">
        <v>179</v>
      </c>
      <c r="BM140" s="240" t="s">
        <v>324</v>
      </c>
    </row>
    <row r="141" spans="1:65" s="2" customFormat="1" ht="16.5" customHeight="1">
      <c r="A141" s="39"/>
      <c r="B141" s="40"/>
      <c r="C141" s="229" t="s">
        <v>248</v>
      </c>
      <c r="D141" s="229" t="s">
        <v>174</v>
      </c>
      <c r="E141" s="230" t="s">
        <v>1180</v>
      </c>
      <c r="F141" s="231" t="s">
        <v>1181</v>
      </c>
      <c r="G141" s="232" t="s">
        <v>1164</v>
      </c>
      <c r="H141" s="233">
        <v>1</v>
      </c>
      <c r="I141" s="234"/>
      <c r="J141" s="235">
        <f>ROUND(I141*H141,2)</f>
        <v>0</v>
      </c>
      <c r="K141" s="231" t="s">
        <v>1</v>
      </c>
      <c r="L141" s="45"/>
      <c r="M141" s="236" t="s">
        <v>1</v>
      </c>
      <c r="N141" s="237" t="s">
        <v>41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179</v>
      </c>
      <c r="AT141" s="240" t="s">
        <v>174</v>
      </c>
      <c r="AU141" s="240" t="s">
        <v>83</v>
      </c>
      <c r="AY141" s="18" t="s">
        <v>172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83</v>
      </c>
      <c r="BK141" s="241">
        <f>ROUND(I141*H141,2)</f>
        <v>0</v>
      </c>
      <c r="BL141" s="18" t="s">
        <v>179</v>
      </c>
      <c r="BM141" s="240" t="s">
        <v>344</v>
      </c>
    </row>
    <row r="142" spans="1:65" s="2" customFormat="1" ht="16.5" customHeight="1">
      <c r="A142" s="39"/>
      <c r="B142" s="40"/>
      <c r="C142" s="229" t="s">
        <v>253</v>
      </c>
      <c r="D142" s="229" t="s">
        <v>174</v>
      </c>
      <c r="E142" s="230" t="s">
        <v>1182</v>
      </c>
      <c r="F142" s="231" t="s">
        <v>1168</v>
      </c>
      <c r="G142" s="232" t="s">
        <v>1164</v>
      </c>
      <c r="H142" s="233">
        <v>1</v>
      </c>
      <c r="I142" s="234"/>
      <c r="J142" s="235">
        <f>ROUND(I142*H142,2)</f>
        <v>0</v>
      </c>
      <c r="K142" s="231" t="s">
        <v>1</v>
      </c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179</v>
      </c>
      <c r="AT142" s="240" t="s">
        <v>174</v>
      </c>
      <c r="AU142" s="240" t="s">
        <v>83</v>
      </c>
      <c r="AY142" s="18" t="s">
        <v>172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179</v>
      </c>
      <c r="BM142" s="240" t="s">
        <v>354</v>
      </c>
    </row>
    <row r="143" spans="1:65" s="2" customFormat="1" ht="12">
      <c r="A143" s="39"/>
      <c r="B143" s="40"/>
      <c r="C143" s="229" t="s">
        <v>259</v>
      </c>
      <c r="D143" s="229" t="s">
        <v>174</v>
      </c>
      <c r="E143" s="230" t="s">
        <v>1183</v>
      </c>
      <c r="F143" s="231" t="s">
        <v>1184</v>
      </c>
      <c r="G143" s="232" t="s">
        <v>1164</v>
      </c>
      <c r="H143" s="233">
        <v>1</v>
      </c>
      <c r="I143" s="234"/>
      <c r="J143" s="235">
        <f>ROUND(I143*H143,2)</f>
        <v>0</v>
      </c>
      <c r="K143" s="231" t="s">
        <v>1</v>
      </c>
      <c r="L143" s="45"/>
      <c r="M143" s="236" t="s">
        <v>1</v>
      </c>
      <c r="N143" s="237" t="s">
        <v>41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179</v>
      </c>
      <c r="AT143" s="240" t="s">
        <v>174</v>
      </c>
      <c r="AU143" s="240" t="s">
        <v>83</v>
      </c>
      <c r="AY143" s="18" t="s">
        <v>172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83</v>
      </c>
      <c r="BK143" s="241">
        <f>ROUND(I143*H143,2)</f>
        <v>0</v>
      </c>
      <c r="BL143" s="18" t="s">
        <v>179</v>
      </c>
      <c r="BM143" s="240" t="s">
        <v>364</v>
      </c>
    </row>
    <row r="144" spans="1:65" s="2" customFormat="1" ht="16.5" customHeight="1">
      <c r="A144" s="39"/>
      <c r="B144" s="40"/>
      <c r="C144" s="229" t="s">
        <v>269</v>
      </c>
      <c r="D144" s="229" t="s">
        <v>174</v>
      </c>
      <c r="E144" s="230" t="s">
        <v>1185</v>
      </c>
      <c r="F144" s="231" t="s">
        <v>1168</v>
      </c>
      <c r="G144" s="232" t="s">
        <v>1164</v>
      </c>
      <c r="H144" s="233">
        <v>1</v>
      </c>
      <c r="I144" s="234"/>
      <c r="J144" s="235">
        <f>ROUND(I144*H144,2)</f>
        <v>0</v>
      </c>
      <c r="K144" s="231" t="s">
        <v>1</v>
      </c>
      <c r="L144" s="45"/>
      <c r="M144" s="236" t="s">
        <v>1</v>
      </c>
      <c r="N144" s="237" t="s">
        <v>41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179</v>
      </c>
      <c r="AT144" s="240" t="s">
        <v>174</v>
      </c>
      <c r="AU144" s="240" t="s">
        <v>83</v>
      </c>
      <c r="AY144" s="18" t="s">
        <v>172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83</v>
      </c>
      <c r="BK144" s="241">
        <f>ROUND(I144*H144,2)</f>
        <v>0</v>
      </c>
      <c r="BL144" s="18" t="s">
        <v>179</v>
      </c>
      <c r="BM144" s="240" t="s">
        <v>379</v>
      </c>
    </row>
    <row r="145" spans="1:65" s="2" customFormat="1" ht="21.75" customHeight="1">
      <c r="A145" s="39"/>
      <c r="B145" s="40"/>
      <c r="C145" s="229" t="s">
        <v>8</v>
      </c>
      <c r="D145" s="229" t="s">
        <v>174</v>
      </c>
      <c r="E145" s="230" t="s">
        <v>1186</v>
      </c>
      <c r="F145" s="231" t="s">
        <v>1187</v>
      </c>
      <c r="G145" s="232" t="s">
        <v>1164</v>
      </c>
      <c r="H145" s="233">
        <v>1</v>
      </c>
      <c r="I145" s="234"/>
      <c r="J145" s="235">
        <f>ROUND(I145*H145,2)</f>
        <v>0</v>
      </c>
      <c r="K145" s="231" t="s">
        <v>1</v>
      </c>
      <c r="L145" s="45"/>
      <c r="M145" s="236" t="s">
        <v>1</v>
      </c>
      <c r="N145" s="237" t="s">
        <v>41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179</v>
      </c>
      <c r="AT145" s="240" t="s">
        <v>174</v>
      </c>
      <c r="AU145" s="240" t="s">
        <v>83</v>
      </c>
      <c r="AY145" s="18" t="s">
        <v>172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83</v>
      </c>
      <c r="BK145" s="241">
        <f>ROUND(I145*H145,2)</f>
        <v>0</v>
      </c>
      <c r="BL145" s="18" t="s">
        <v>179</v>
      </c>
      <c r="BM145" s="240" t="s">
        <v>391</v>
      </c>
    </row>
    <row r="146" spans="1:65" s="2" customFormat="1" ht="16.5" customHeight="1">
      <c r="A146" s="39"/>
      <c r="B146" s="40"/>
      <c r="C146" s="229" t="s">
        <v>284</v>
      </c>
      <c r="D146" s="229" t="s">
        <v>174</v>
      </c>
      <c r="E146" s="230" t="s">
        <v>1188</v>
      </c>
      <c r="F146" s="231" t="s">
        <v>1168</v>
      </c>
      <c r="G146" s="232" t="s">
        <v>1164</v>
      </c>
      <c r="H146" s="233">
        <v>1</v>
      </c>
      <c r="I146" s="234"/>
      <c r="J146" s="235">
        <f>ROUND(I146*H146,2)</f>
        <v>0</v>
      </c>
      <c r="K146" s="231" t="s">
        <v>1</v>
      </c>
      <c r="L146" s="45"/>
      <c r="M146" s="236" t="s">
        <v>1</v>
      </c>
      <c r="N146" s="237" t="s">
        <v>41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179</v>
      </c>
      <c r="AT146" s="240" t="s">
        <v>174</v>
      </c>
      <c r="AU146" s="240" t="s">
        <v>83</v>
      </c>
      <c r="AY146" s="18" t="s">
        <v>172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83</v>
      </c>
      <c r="BK146" s="241">
        <f>ROUND(I146*H146,2)</f>
        <v>0</v>
      </c>
      <c r="BL146" s="18" t="s">
        <v>179</v>
      </c>
      <c r="BM146" s="240" t="s">
        <v>405</v>
      </c>
    </row>
    <row r="147" spans="1:65" s="2" customFormat="1" ht="21.75" customHeight="1">
      <c r="A147" s="39"/>
      <c r="B147" s="40"/>
      <c r="C147" s="229" t="s">
        <v>292</v>
      </c>
      <c r="D147" s="229" t="s">
        <v>174</v>
      </c>
      <c r="E147" s="230" t="s">
        <v>1189</v>
      </c>
      <c r="F147" s="231" t="s">
        <v>1190</v>
      </c>
      <c r="G147" s="232" t="s">
        <v>1164</v>
      </c>
      <c r="H147" s="233">
        <v>1</v>
      </c>
      <c r="I147" s="234"/>
      <c r="J147" s="235">
        <f>ROUND(I147*H147,2)</f>
        <v>0</v>
      </c>
      <c r="K147" s="231" t="s">
        <v>1</v>
      </c>
      <c r="L147" s="45"/>
      <c r="M147" s="236" t="s">
        <v>1</v>
      </c>
      <c r="N147" s="237" t="s">
        <v>41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179</v>
      </c>
      <c r="AT147" s="240" t="s">
        <v>174</v>
      </c>
      <c r="AU147" s="240" t="s">
        <v>83</v>
      </c>
      <c r="AY147" s="18" t="s">
        <v>172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83</v>
      </c>
      <c r="BK147" s="241">
        <f>ROUND(I147*H147,2)</f>
        <v>0</v>
      </c>
      <c r="BL147" s="18" t="s">
        <v>179</v>
      </c>
      <c r="BM147" s="240" t="s">
        <v>415</v>
      </c>
    </row>
    <row r="148" spans="1:65" s="2" customFormat="1" ht="16.5" customHeight="1">
      <c r="A148" s="39"/>
      <c r="B148" s="40"/>
      <c r="C148" s="229" t="s">
        <v>298</v>
      </c>
      <c r="D148" s="229" t="s">
        <v>174</v>
      </c>
      <c r="E148" s="230" t="s">
        <v>1191</v>
      </c>
      <c r="F148" s="231" t="s">
        <v>1168</v>
      </c>
      <c r="G148" s="232" t="s">
        <v>1164</v>
      </c>
      <c r="H148" s="233">
        <v>1</v>
      </c>
      <c r="I148" s="234"/>
      <c r="J148" s="235">
        <f>ROUND(I148*H148,2)</f>
        <v>0</v>
      </c>
      <c r="K148" s="231" t="s">
        <v>1</v>
      </c>
      <c r="L148" s="45"/>
      <c r="M148" s="236" t="s">
        <v>1</v>
      </c>
      <c r="N148" s="237" t="s">
        <v>41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179</v>
      </c>
      <c r="AT148" s="240" t="s">
        <v>174</v>
      </c>
      <c r="AU148" s="240" t="s">
        <v>83</v>
      </c>
      <c r="AY148" s="18" t="s">
        <v>172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83</v>
      </c>
      <c r="BK148" s="241">
        <f>ROUND(I148*H148,2)</f>
        <v>0</v>
      </c>
      <c r="BL148" s="18" t="s">
        <v>179</v>
      </c>
      <c r="BM148" s="240" t="s">
        <v>439</v>
      </c>
    </row>
    <row r="149" spans="1:65" s="2" customFormat="1" ht="21.75" customHeight="1">
      <c r="A149" s="39"/>
      <c r="B149" s="40"/>
      <c r="C149" s="229" t="s">
        <v>303</v>
      </c>
      <c r="D149" s="229" t="s">
        <v>174</v>
      </c>
      <c r="E149" s="230" t="s">
        <v>1192</v>
      </c>
      <c r="F149" s="231" t="s">
        <v>1193</v>
      </c>
      <c r="G149" s="232" t="s">
        <v>1164</v>
      </c>
      <c r="H149" s="233">
        <v>1</v>
      </c>
      <c r="I149" s="234"/>
      <c r="J149" s="235">
        <f>ROUND(I149*H149,2)</f>
        <v>0</v>
      </c>
      <c r="K149" s="231" t="s">
        <v>1</v>
      </c>
      <c r="L149" s="45"/>
      <c r="M149" s="236" t="s">
        <v>1</v>
      </c>
      <c r="N149" s="237" t="s">
        <v>41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179</v>
      </c>
      <c r="AT149" s="240" t="s">
        <v>174</v>
      </c>
      <c r="AU149" s="240" t="s">
        <v>83</v>
      </c>
      <c r="AY149" s="18" t="s">
        <v>172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83</v>
      </c>
      <c r="BK149" s="241">
        <f>ROUND(I149*H149,2)</f>
        <v>0</v>
      </c>
      <c r="BL149" s="18" t="s">
        <v>179</v>
      </c>
      <c r="BM149" s="240" t="s">
        <v>451</v>
      </c>
    </row>
    <row r="150" spans="1:65" s="2" customFormat="1" ht="16.5" customHeight="1">
      <c r="A150" s="39"/>
      <c r="B150" s="40"/>
      <c r="C150" s="229" t="s">
        <v>324</v>
      </c>
      <c r="D150" s="229" t="s">
        <v>174</v>
      </c>
      <c r="E150" s="230" t="s">
        <v>1194</v>
      </c>
      <c r="F150" s="231" t="s">
        <v>1168</v>
      </c>
      <c r="G150" s="232" t="s">
        <v>1164</v>
      </c>
      <c r="H150" s="233">
        <v>1</v>
      </c>
      <c r="I150" s="234"/>
      <c r="J150" s="235">
        <f>ROUND(I150*H150,2)</f>
        <v>0</v>
      </c>
      <c r="K150" s="231" t="s">
        <v>1</v>
      </c>
      <c r="L150" s="45"/>
      <c r="M150" s="236" t="s">
        <v>1</v>
      </c>
      <c r="N150" s="237" t="s">
        <v>41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179</v>
      </c>
      <c r="AT150" s="240" t="s">
        <v>174</v>
      </c>
      <c r="AU150" s="240" t="s">
        <v>83</v>
      </c>
      <c r="AY150" s="18" t="s">
        <v>172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83</v>
      </c>
      <c r="BK150" s="241">
        <f>ROUND(I150*H150,2)</f>
        <v>0</v>
      </c>
      <c r="BL150" s="18" t="s">
        <v>179</v>
      </c>
      <c r="BM150" s="240" t="s">
        <v>464</v>
      </c>
    </row>
    <row r="151" spans="1:65" s="2" customFormat="1" ht="16.5" customHeight="1">
      <c r="A151" s="39"/>
      <c r="B151" s="40"/>
      <c r="C151" s="229" t="s">
        <v>7</v>
      </c>
      <c r="D151" s="229" t="s">
        <v>174</v>
      </c>
      <c r="E151" s="230" t="s">
        <v>1195</v>
      </c>
      <c r="F151" s="231" t="s">
        <v>1196</v>
      </c>
      <c r="G151" s="232" t="s">
        <v>1164</v>
      </c>
      <c r="H151" s="233">
        <v>1</v>
      </c>
      <c r="I151" s="234"/>
      <c r="J151" s="235">
        <f>ROUND(I151*H151,2)</f>
        <v>0</v>
      </c>
      <c r="K151" s="231" t="s">
        <v>1</v>
      </c>
      <c r="L151" s="45"/>
      <c r="M151" s="236" t="s">
        <v>1</v>
      </c>
      <c r="N151" s="237" t="s">
        <v>41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179</v>
      </c>
      <c r="AT151" s="240" t="s">
        <v>174</v>
      </c>
      <c r="AU151" s="240" t="s">
        <v>83</v>
      </c>
      <c r="AY151" s="18" t="s">
        <v>172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83</v>
      </c>
      <c r="BK151" s="241">
        <f>ROUND(I151*H151,2)</f>
        <v>0</v>
      </c>
      <c r="BL151" s="18" t="s">
        <v>179</v>
      </c>
      <c r="BM151" s="240" t="s">
        <v>474</v>
      </c>
    </row>
    <row r="152" spans="1:65" s="2" customFormat="1" ht="16.5" customHeight="1">
      <c r="A152" s="39"/>
      <c r="B152" s="40"/>
      <c r="C152" s="229" t="s">
        <v>344</v>
      </c>
      <c r="D152" s="229" t="s">
        <v>174</v>
      </c>
      <c r="E152" s="230" t="s">
        <v>1197</v>
      </c>
      <c r="F152" s="231" t="s">
        <v>1168</v>
      </c>
      <c r="G152" s="232" t="s">
        <v>1164</v>
      </c>
      <c r="H152" s="233">
        <v>1</v>
      </c>
      <c r="I152" s="234"/>
      <c r="J152" s="235">
        <f>ROUND(I152*H152,2)</f>
        <v>0</v>
      </c>
      <c r="K152" s="231" t="s">
        <v>1</v>
      </c>
      <c r="L152" s="45"/>
      <c r="M152" s="236" t="s">
        <v>1</v>
      </c>
      <c r="N152" s="237" t="s">
        <v>41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179</v>
      </c>
      <c r="AT152" s="240" t="s">
        <v>174</v>
      </c>
      <c r="AU152" s="240" t="s">
        <v>83</v>
      </c>
      <c r="AY152" s="18" t="s">
        <v>172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83</v>
      </c>
      <c r="BK152" s="241">
        <f>ROUND(I152*H152,2)</f>
        <v>0</v>
      </c>
      <c r="BL152" s="18" t="s">
        <v>179</v>
      </c>
      <c r="BM152" s="240" t="s">
        <v>488</v>
      </c>
    </row>
    <row r="153" spans="1:65" s="2" customFormat="1" ht="16.5" customHeight="1">
      <c r="A153" s="39"/>
      <c r="B153" s="40"/>
      <c r="C153" s="229" t="s">
        <v>349</v>
      </c>
      <c r="D153" s="229" t="s">
        <v>174</v>
      </c>
      <c r="E153" s="230" t="s">
        <v>1198</v>
      </c>
      <c r="F153" s="231" t="s">
        <v>1199</v>
      </c>
      <c r="G153" s="232" t="s">
        <v>1164</v>
      </c>
      <c r="H153" s="233">
        <v>3</v>
      </c>
      <c r="I153" s="234"/>
      <c r="J153" s="235">
        <f>ROUND(I153*H153,2)</f>
        <v>0</v>
      </c>
      <c r="K153" s="231" t="s">
        <v>1</v>
      </c>
      <c r="L153" s="45"/>
      <c r="M153" s="236" t="s">
        <v>1</v>
      </c>
      <c r="N153" s="237" t="s">
        <v>41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179</v>
      </c>
      <c r="AT153" s="240" t="s">
        <v>174</v>
      </c>
      <c r="AU153" s="240" t="s">
        <v>83</v>
      </c>
      <c r="AY153" s="18" t="s">
        <v>172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83</v>
      </c>
      <c r="BK153" s="241">
        <f>ROUND(I153*H153,2)</f>
        <v>0</v>
      </c>
      <c r="BL153" s="18" t="s">
        <v>179</v>
      </c>
      <c r="BM153" s="240" t="s">
        <v>501</v>
      </c>
    </row>
    <row r="154" spans="1:65" s="2" customFormat="1" ht="16.5" customHeight="1">
      <c r="A154" s="39"/>
      <c r="B154" s="40"/>
      <c r="C154" s="229" t="s">
        <v>354</v>
      </c>
      <c r="D154" s="229" t="s">
        <v>174</v>
      </c>
      <c r="E154" s="230" t="s">
        <v>1200</v>
      </c>
      <c r="F154" s="231" t="s">
        <v>1168</v>
      </c>
      <c r="G154" s="232" t="s">
        <v>1164</v>
      </c>
      <c r="H154" s="233">
        <v>3</v>
      </c>
      <c r="I154" s="234"/>
      <c r="J154" s="235">
        <f>ROUND(I154*H154,2)</f>
        <v>0</v>
      </c>
      <c r="K154" s="231" t="s">
        <v>1</v>
      </c>
      <c r="L154" s="45"/>
      <c r="M154" s="236" t="s">
        <v>1</v>
      </c>
      <c r="N154" s="237" t="s">
        <v>41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179</v>
      </c>
      <c r="AT154" s="240" t="s">
        <v>174</v>
      </c>
      <c r="AU154" s="240" t="s">
        <v>83</v>
      </c>
      <c r="AY154" s="18" t="s">
        <v>172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83</v>
      </c>
      <c r="BK154" s="241">
        <f>ROUND(I154*H154,2)</f>
        <v>0</v>
      </c>
      <c r="BL154" s="18" t="s">
        <v>179</v>
      </c>
      <c r="BM154" s="240" t="s">
        <v>512</v>
      </c>
    </row>
    <row r="155" spans="1:65" s="2" customFormat="1" ht="16.5" customHeight="1">
      <c r="A155" s="39"/>
      <c r="B155" s="40"/>
      <c r="C155" s="229" t="s">
        <v>349</v>
      </c>
      <c r="D155" s="229" t="s">
        <v>174</v>
      </c>
      <c r="E155" s="230" t="s">
        <v>1201</v>
      </c>
      <c r="F155" s="231" t="s">
        <v>1202</v>
      </c>
      <c r="G155" s="232" t="s">
        <v>1164</v>
      </c>
      <c r="H155" s="233">
        <v>2</v>
      </c>
      <c r="I155" s="234"/>
      <c r="J155" s="235">
        <f>ROUND(I155*H155,2)</f>
        <v>0</v>
      </c>
      <c r="K155" s="231" t="s">
        <v>1</v>
      </c>
      <c r="L155" s="45"/>
      <c r="M155" s="236" t="s">
        <v>1</v>
      </c>
      <c r="N155" s="237" t="s">
        <v>41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179</v>
      </c>
      <c r="AT155" s="240" t="s">
        <v>174</v>
      </c>
      <c r="AU155" s="240" t="s">
        <v>83</v>
      </c>
      <c r="AY155" s="18" t="s">
        <v>172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83</v>
      </c>
      <c r="BK155" s="241">
        <f>ROUND(I155*H155,2)</f>
        <v>0</v>
      </c>
      <c r="BL155" s="18" t="s">
        <v>179</v>
      </c>
      <c r="BM155" s="240" t="s">
        <v>523</v>
      </c>
    </row>
    <row r="156" spans="1:65" s="2" customFormat="1" ht="16.5" customHeight="1">
      <c r="A156" s="39"/>
      <c r="B156" s="40"/>
      <c r="C156" s="229" t="s">
        <v>354</v>
      </c>
      <c r="D156" s="229" t="s">
        <v>174</v>
      </c>
      <c r="E156" s="230" t="s">
        <v>1203</v>
      </c>
      <c r="F156" s="231" t="s">
        <v>1168</v>
      </c>
      <c r="G156" s="232" t="s">
        <v>1164</v>
      </c>
      <c r="H156" s="233">
        <v>2</v>
      </c>
      <c r="I156" s="234"/>
      <c r="J156" s="235">
        <f>ROUND(I156*H156,2)</f>
        <v>0</v>
      </c>
      <c r="K156" s="231" t="s">
        <v>1</v>
      </c>
      <c r="L156" s="45"/>
      <c r="M156" s="236" t="s">
        <v>1</v>
      </c>
      <c r="N156" s="237" t="s">
        <v>41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179</v>
      </c>
      <c r="AT156" s="240" t="s">
        <v>174</v>
      </c>
      <c r="AU156" s="240" t="s">
        <v>83</v>
      </c>
      <c r="AY156" s="18" t="s">
        <v>172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83</v>
      </c>
      <c r="BK156" s="241">
        <f>ROUND(I156*H156,2)</f>
        <v>0</v>
      </c>
      <c r="BL156" s="18" t="s">
        <v>179</v>
      </c>
      <c r="BM156" s="240" t="s">
        <v>533</v>
      </c>
    </row>
    <row r="157" spans="1:65" s="2" customFormat="1" ht="16.5" customHeight="1">
      <c r="A157" s="39"/>
      <c r="B157" s="40"/>
      <c r="C157" s="229" t="s">
        <v>354</v>
      </c>
      <c r="D157" s="229" t="s">
        <v>174</v>
      </c>
      <c r="E157" s="230" t="s">
        <v>1204</v>
      </c>
      <c r="F157" s="231" t="s">
        <v>1205</v>
      </c>
      <c r="G157" s="232" t="s">
        <v>1164</v>
      </c>
      <c r="H157" s="233">
        <v>10</v>
      </c>
      <c r="I157" s="234"/>
      <c r="J157" s="235">
        <f>ROUND(I157*H157,2)</f>
        <v>0</v>
      </c>
      <c r="K157" s="231" t="s">
        <v>1</v>
      </c>
      <c r="L157" s="45"/>
      <c r="M157" s="236" t="s">
        <v>1</v>
      </c>
      <c r="N157" s="237" t="s">
        <v>41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179</v>
      </c>
      <c r="AT157" s="240" t="s">
        <v>174</v>
      </c>
      <c r="AU157" s="240" t="s">
        <v>83</v>
      </c>
      <c r="AY157" s="18" t="s">
        <v>172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83</v>
      </c>
      <c r="BK157" s="241">
        <f>ROUND(I157*H157,2)</f>
        <v>0</v>
      </c>
      <c r="BL157" s="18" t="s">
        <v>179</v>
      </c>
      <c r="BM157" s="240" t="s">
        <v>541</v>
      </c>
    </row>
    <row r="158" spans="1:65" s="2" customFormat="1" ht="16.5" customHeight="1">
      <c r="A158" s="39"/>
      <c r="B158" s="40"/>
      <c r="C158" s="229" t="s">
        <v>354</v>
      </c>
      <c r="D158" s="229" t="s">
        <v>174</v>
      </c>
      <c r="E158" s="230" t="s">
        <v>1206</v>
      </c>
      <c r="F158" s="231" t="s">
        <v>1168</v>
      </c>
      <c r="G158" s="232" t="s">
        <v>1164</v>
      </c>
      <c r="H158" s="233">
        <v>10</v>
      </c>
      <c r="I158" s="234"/>
      <c r="J158" s="235">
        <f>ROUND(I158*H158,2)</f>
        <v>0</v>
      </c>
      <c r="K158" s="231" t="s">
        <v>1</v>
      </c>
      <c r="L158" s="45"/>
      <c r="M158" s="236" t="s">
        <v>1</v>
      </c>
      <c r="N158" s="237" t="s">
        <v>41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179</v>
      </c>
      <c r="AT158" s="240" t="s">
        <v>174</v>
      </c>
      <c r="AU158" s="240" t="s">
        <v>83</v>
      </c>
      <c r="AY158" s="18" t="s">
        <v>172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83</v>
      </c>
      <c r="BK158" s="241">
        <f>ROUND(I158*H158,2)</f>
        <v>0</v>
      </c>
      <c r="BL158" s="18" t="s">
        <v>179</v>
      </c>
      <c r="BM158" s="240" t="s">
        <v>550</v>
      </c>
    </row>
    <row r="159" spans="1:65" s="2" customFormat="1" ht="16.5" customHeight="1">
      <c r="A159" s="39"/>
      <c r="B159" s="40"/>
      <c r="C159" s="229" t="s">
        <v>354</v>
      </c>
      <c r="D159" s="229" t="s">
        <v>174</v>
      </c>
      <c r="E159" s="230" t="s">
        <v>1207</v>
      </c>
      <c r="F159" s="231" t="s">
        <v>1208</v>
      </c>
      <c r="G159" s="232" t="s">
        <v>1164</v>
      </c>
      <c r="H159" s="233">
        <v>7</v>
      </c>
      <c r="I159" s="234"/>
      <c r="J159" s="235">
        <f>ROUND(I159*H159,2)</f>
        <v>0</v>
      </c>
      <c r="K159" s="231" t="s">
        <v>1</v>
      </c>
      <c r="L159" s="45"/>
      <c r="M159" s="236" t="s">
        <v>1</v>
      </c>
      <c r="N159" s="237" t="s">
        <v>41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179</v>
      </c>
      <c r="AT159" s="240" t="s">
        <v>174</v>
      </c>
      <c r="AU159" s="240" t="s">
        <v>83</v>
      </c>
      <c r="AY159" s="18" t="s">
        <v>172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83</v>
      </c>
      <c r="BK159" s="241">
        <f>ROUND(I159*H159,2)</f>
        <v>0</v>
      </c>
      <c r="BL159" s="18" t="s">
        <v>179</v>
      </c>
      <c r="BM159" s="240" t="s">
        <v>561</v>
      </c>
    </row>
    <row r="160" spans="1:65" s="2" customFormat="1" ht="16.5" customHeight="1">
      <c r="A160" s="39"/>
      <c r="B160" s="40"/>
      <c r="C160" s="229" t="s">
        <v>354</v>
      </c>
      <c r="D160" s="229" t="s">
        <v>174</v>
      </c>
      <c r="E160" s="230" t="s">
        <v>1209</v>
      </c>
      <c r="F160" s="231" t="s">
        <v>1168</v>
      </c>
      <c r="G160" s="232" t="s">
        <v>1164</v>
      </c>
      <c r="H160" s="233">
        <v>7</v>
      </c>
      <c r="I160" s="234"/>
      <c r="J160" s="235">
        <f>ROUND(I160*H160,2)</f>
        <v>0</v>
      </c>
      <c r="K160" s="231" t="s">
        <v>1</v>
      </c>
      <c r="L160" s="45"/>
      <c r="M160" s="236" t="s">
        <v>1</v>
      </c>
      <c r="N160" s="237" t="s">
        <v>41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179</v>
      </c>
      <c r="AT160" s="240" t="s">
        <v>174</v>
      </c>
      <c r="AU160" s="240" t="s">
        <v>83</v>
      </c>
      <c r="AY160" s="18" t="s">
        <v>172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83</v>
      </c>
      <c r="BK160" s="241">
        <f>ROUND(I160*H160,2)</f>
        <v>0</v>
      </c>
      <c r="BL160" s="18" t="s">
        <v>179</v>
      </c>
      <c r="BM160" s="240" t="s">
        <v>569</v>
      </c>
    </row>
    <row r="161" spans="1:65" s="2" customFormat="1" ht="16.5" customHeight="1">
      <c r="A161" s="39"/>
      <c r="B161" s="40"/>
      <c r="C161" s="229" t="s">
        <v>354</v>
      </c>
      <c r="D161" s="229" t="s">
        <v>174</v>
      </c>
      <c r="E161" s="230" t="s">
        <v>1210</v>
      </c>
      <c r="F161" s="231" t="s">
        <v>1211</v>
      </c>
      <c r="G161" s="232" t="s">
        <v>402</v>
      </c>
      <c r="H161" s="233">
        <v>4</v>
      </c>
      <c r="I161" s="234"/>
      <c r="J161" s="235">
        <f>ROUND(I161*H161,2)</f>
        <v>0</v>
      </c>
      <c r="K161" s="231" t="s">
        <v>1</v>
      </c>
      <c r="L161" s="45"/>
      <c r="M161" s="236" t="s">
        <v>1</v>
      </c>
      <c r="N161" s="237" t="s">
        <v>41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179</v>
      </c>
      <c r="AT161" s="240" t="s">
        <v>174</v>
      </c>
      <c r="AU161" s="240" t="s">
        <v>83</v>
      </c>
      <c r="AY161" s="18" t="s">
        <v>172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83</v>
      </c>
      <c r="BK161" s="241">
        <f>ROUND(I161*H161,2)</f>
        <v>0</v>
      </c>
      <c r="BL161" s="18" t="s">
        <v>179</v>
      </c>
      <c r="BM161" s="240" t="s">
        <v>583</v>
      </c>
    </row>
    <row r="162" spans="1:65" s="2" customFormat="1" ht="16.5" customHeight="1">
      <c r="A162" s="39"/>
      <c r="B162" s="40"/>
      <c r="C162" s="229" t="s">
        <v>359</v>
      </c>
      <c r="D162" s="229" t="s">
        <v>174</v>
      </c>
      <c r="E162" s="230" t="s">
        <v>1212</v>
      </c>
      <c r="F162" s="231" t="s">
        <v>1168</v>
      </c>
      <c r="G162" s="232" t="s">
        <v>402</v>
      </c>
      <c r="H162" s="233">
        <v>4</v>
      </c>
      <c r="I162" s="234"/>
      <c r="J162" s="235">
        <f>ROUND(I162*H162,2)</f>
        <v>0</v>
      </c>
      <c r="K162" s="231" t="s">
        <v>1</v>
      </c>
      <c r="L162" s="45"/>
      <c r="M162" s="236" t="s">
        <v>1</v>
      </c>
      <c r="N162" s="237" t="s">
        <v>41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179</v>
      </c>
      <c r="AT162" s="240" t="s">
        <v>174</v>
      </c>
      <c r="AU162" s="240" t="s">
        <v>83</v>
      </c>
      <c r="AY162" s="18" t="s">
        <v>172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83</v>
      </c>
      <c r="BK162" s="241">
        <f>ROUND(I162*H162,2)</f>
        <v>0</v>
      </c>
      <c r="BL162" s="18" t="s">
        <v>179</v>
      </c>
      <c r="BM162" s="240" t="s">
        <v>596</v>
      </c>
    </row>
    <row r="163" spans="1:65" s="2" customFormat="1" ht="16.5" customHeight="1">
      <c r="A163" s="39"/>
      <c r="B163" s="40"/>
      <c r="C163" s="229" t="s">
        <v>359</v>
      </c>
      <c r="D163" s="229" t="s">
        <v>174</v>
      </c>
      <c r="E163" s="230" t="s">
        <v>1213</v>
      </c>
      <c r="F163" s="231" t="s">
        <v>1214</v>
      </c>
      <c r="G163" s="232" t="s">
        <v>1164</v>
      </c>
      <c r="H163" s="233">
        <v>2</v>
      </c>
      <c r="I163" s="234"/>
      <c r="J163" s="235">
        <f>ROUND(I163*H163,2)</f>
        <v>0</v>
      </c>
      <c r="K163" s="231" t="s">
        <v>1</v>
      </c>
      <c r="L163" s="45"/>
      <c r="M163" s="236" t="s">
        <v>1</v>
      </c>
      <c r="N163" s="237" t="s">
        <v>41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179</v>
      </c>
      <c r="AT163" s="240" t="s">
        <v>174</v>
      </c>
      <c r="AU163" s="240" t="s">
        <v>83</v>
      </c>
      <c r="AY163" s="18" t="s">
        <v>172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83</v>
      </c>
      <c r="BK163" s="241">
        <f>ROUND(I163*H163,2)</f>
        <v>0</v>
      </c>
      <c r="BL163" s="18" t="s">
        <v>179</v>
      </c>
      <c r="BM163" s="240" t="s">
        <v>606</v>
      </c>
    </row>
    <row r="164" spans="1:65" s="2" customFormat="1" ht="16.5" customHeight="1">
      <c r="A164" s="39"/>
      <c r="B164" s="40"/>
      <c r="C164" s="229" t="s">
        <v>359</v>
      </c>
      <c r="D164" s="229" t="s">
        <v>174</v>
      </c>
      <c r="E164" s="230" t="s">
        <v>1215</v>
      </c>
      <c r="F164" s="231" t="s">
        <v>1168</v>
      </c>
      <c r="G164" s="232" t="s">
        <v>1164</v>
      </c>
      <c r="H164" s="233">
        <v>2</v>
      </c>
      <c r="I164" s="234"/>
      <c r="J164" s="235">
        <f>ROUND(I164*H164,2)</f>
        <v>0</v>
      </c>
      <c r="K164" s="231" t="s">
        <v>1</v>
      </c>
      <c r="L164" s="45"/>
      <c r="M164" s="236" t="s">
        <v>1</v>
      </c>
      <c r="N164" s="237" t="s">
        <v>41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179</v>
      </c>
      <c r="AT164" s="240" t="s">
        <v>174</v>
      </c>
      <c r="AU164" s="240" t="s">
        <v>83</v>
      </c>
      <c r="AY164" s="18" t="s">
        <v>172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83</v>
      </c>
      <c r="BK164" s="241">
        <f>ROUND(I164*H164,2)</f>
        <v>0</v>
      </c>
      <c r="BL164" s="18" t="s">
        <v>179</v>
      </c>
      <c r="BM164" s="240" t="s">
        <v>617</v>
      </c>
    </row>
    <row r="165" spans="1:65" s="2" customFormat="1" ht="16.5" customHeight="1">
      <c r="A165" s="39"/>
      <c r="B165" s="40"/>
      <c r="C165" s="229" t="s">
        <v>359</v>
      </c>
      <c r="D165" s="229" t="s">
        <v>174</v>
      </c>
      <c r="E165" s="230" t="s">
        <v>1216</v>
      </c>
      <c r="F165" s="231" t="s">
        <v>1217</v>
      </c>
      <c r="G165" s="232" t="s">
        <v>240</v>
      </c>
      <c r="H165" s="233">
        <v>100</v>
      </c>
      <c r="I165" s="234"/>
      <c r="J165" s="235">
        <f>ROUND(I165*H165,2)</f>
        <v>0</v>
      </c>
      <c r="K165" s="231" t="s">
        <v>1</v>
      </c>
      <c r="L165" s="45"/>
      <c r="M165" s="236" t="s">
        <v>1</v>
      </c>
      <c r="N165" s="237" t="s">
        <v>41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179</v>
      </c>
      <c r="AT165" s="240" t="s">
        <v>174</v>
      </c>
      <c r="AU165" s="240" t="s">
        <v>83</v>
      </c>
      <c r="AY165" s="18" t="s">
        <v>172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83</v>
      </c>
      <c r="BK165" s="241">
        <f>ROUND(I165*H165,2)</f>
        <v>0</v>
      </c>
      <c r="BL165" s="18" t="s">
        <v>179</v>
      </c>
      <c r="BM165" s="240" t="s">
        <v>626</v>
      </c>
    </row>
    <row r="166" spans="1:65" s="2" customFormat="1" ht="16.5" customHeight="1">
      <c r="A166" s="39"/>
      <c r="B166" s="40"/>
      <c r="C166" s="229" t="s">
        <v>359</v>
      </c>
      <c r="D166" s="229" t="s">
        <v>174</v>
      </c>
      <c r="E166" s="230" t="s">
        <v>1218</v>
      </c>
      <c r="F166" s="231" t="s">
        <v>1168</v>
      </c>
      <c r="G166" s="232" t="s">
        <v>240</v>
      </c>
      <c r="H166" s="233">
        <v>100</v>
      </c>
      <c r="I166" s="234"/>
      <c r="J166" s="235">
        <f>ROUND(I166*H166,2)</f>
        <v>0</v>
      </c>
      <c r="K166" s="231" t="s">
        <v>1</v>
      </c>
      <c r="L166" s="45"/>
      <c r="M166" s="236" t="s">
        <v>1</v>
      </c>
      <c r="N166" s="237" t="s">
        <v>41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179</v>
      </c>
      <c r="AT166" s="240" t="s">
        <v>174</v>
      </c>
      <c r="AU166" s="240" t="s">
        <v>83</v>
      </c>
      <c r="AY166" s="18" t="s">
        <v>172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83</v>
      </c>
      <c r="BK166" s="241">
        <f>ROUND(I166*H166,2)</f>
        <v>0</v>
      </c>
      <c r="BL166" s="18" t="s">
        <v>179</v>
      </c>
      <c r="BM166" s="240" t="s">
        <v>635</v>
      </c>
    </row>
    <row r="167" spans="1:65" s="2" customFormat="1" ht="16.5" customHeight="1">
      <c r="A167" s="39"/>
      <c r="B167" s="40"/>
      <c r="C167" s="229" t="s">
        <v>364</v>
      </c>
      <c r="D167" s="229" t="s">
        <v>174</v>
      </c>
      <c r="E167" s="230" t="s">
        <v>1219</v>
      </c>
      <c r="F167" s="231" t="s">
        <v>1220</v>
      </c>
      <c r="G167" s="232" t="s">
        <v>402</v>
      </c>
      <c r="H167" s="233">
        <v>10</v>
      </c>
      <c r="I167" s="234"/>
      <c r="J167" s="235">
        <f>ROUND(I167*H167,2)</f>
        <v>0</v>
      </c>
      <c r="K167" s="231" t="s">
        <v>1</v>
      </c>
      <c r="L167" s="45"/>
      <c r="M167" s="236" t="s">
        <v>1</v>
      </c>
      <c r="N167" s="237" t="s">
        <v>41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179</v>
      </c>
      <c r="AT167" s="240" t="s">
        <v>174</v>
      </c>
      <c r="AU167" s="240" t="s">
        <v>83</v>
      </c>
      <c r="AY167" s="18" t="s">
        <v>172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83</v>
      </c>
      <c r="BK167" s="241">
        <f>ROUND(I167*H167,2)</f>
        <v>0</v>
      </c>
      <c r="BL167" s="18" t="s">
        <v>179</v>
      </c>
      <c r="BM167" s="240" t="s">
        <v>646</v>
      </c>
    </row>
    <row r="168" spans="1:65" s="2" customFormat="1" ht="16.5" customHeight="1">
      <c r="A168" s="39"/>
      <c r="B168" s="40"/>
      <c r="C168" s="229" t="s">
        <v>364</v>
      </c>
      <c r="D168" s="229" t="s">
        <v>174</v>
      </c>
      <c r="E168" s="230" t="s">
        <v>1221</v>
      </c>
      <c r="F168" s="231" t="s">
        <v>1168</v>
      </c>
      <c r="G168" s="232" t="s">
        <v>402</v>
      </c>
      <c r="H168" s="233">
        <v>10</v>
      </c>
      <c r="I168" s="234"/>
      <c r="J168" s="235">
        <f>ROUND(I168*H168,2)</f>
        <v>0</v>
      </c>
      <c r="K168" s="231" t="s">
        <v>1</v>
      </c>
      <c r="L168" s="45"/>
      <c r="M168" s="236" t="s">
        <v>1</v>
      </c>
      <c r="N168" s="237" t="s">
        <v>41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179</v>
      </c>
      <c r="AT168" s="240" t="s">
        <v>174</v>
      </c>
      <c r="AU168" s="240" t="s">
        <v>83</v>
      </c>
      <c r="AY168" s="18" t="s">
        <v>172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83</v>
      </c>
      <c r="BK168" s="241">
        <f>ROUND(I168*H168,2)</f>
        <v>0</v>
      </c>
      <c r="BL168" s="18" t="s">
        <v>179</v>
      </c>
      <c r="BM168" s="240" t="s">
        <v>655</v>
      </c>
    </row>
    <row r="169" spans="1:65" s="2" customFormat="1" ht="21.75" customHeight="1">
      <c r="A169" s="39"/>
      <c r="B169" s="40"/>
      <c r="C169" s="229" t="s">
        <v>364</v>
      </c>
      <c r="D169" s="229" t="s">
        <v>174</v>
      </c>
      <c r="E169" s="230" t="s">
        <v>1222</v>
      </c>
      <c r="F169" s="231" t="s">
        <v>1223</v>
      </c>
      <c r="G169" s="232" t="s">
        <v>240</v>
      </c>
      <c r="H169" s="233">
        <v>35</v>
      </c>
      <c r="I169" s="234"/>
      <c r="J169" s="235">
        <f>ROUND(I169*H169,2)</f>
        <v>0</v>
      </c>
      <c r="K169" s="231" t="s">
        <v>1</v>
      </c>
      <c r="L169" s="45"/>
      <c r="M169" s="236" t="s">
        <v>1</v>
      </c>
      <c r="N169" s="237" t="s">
        <v>41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179</v>
      </c>
      <c r="AT169" s="240" t="s">
        <v>174</v>
      </c>
      <c r="AU169" s="240" t="s">
        <v>83</v>
      </c>
      <c r="AY169" s="18" t="s">
        <v>172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83</v>
      </c>
      <c r="BK169" s="241">
        <f>ROUND(I169*H169,2)</f>
        <v>0</v>
      </c>
      <c r="BL169" s="18" t="s">
        <v>179</v>
      </c>
      <c r="BM169" s="240" t="s">
        <v>665</v>
      </c>
    </row>
    <row r="170" spans="1:65" s="2" customFormat="1" ht="16.5" customHeight="1">
      <c r="A170" s="39"/>
      <c r="B170" s="40"/>
      <c r="C170" s="229" t="s">
        <v>364</v>
      </c>
      <c r="D170" s="229" t="s">
        <v>174</v>
      </c>
      <c r="E170" s="230" t="s">
        <v>1224</v>
      </c>
      <c r="F170" s="231" t="s">
        <v>1168</v>
      </c>
      <c r="G170" s="232" t="s">
        <v>240</v>
      </c>
      <c r="H170" s="233">
        <v>35</v>
      </c>
      <c r="I170" s="234"/>
      <c r="J170" s="235">
        <f>ROUND(I170*H170,2)</f>
        <v>0</v>
      </c>
      <c r="K170" s="231" t="s">
        <v>1</v>
      </c>
      <c r="L170" s="45"/>
      <c r="M170" s="236" t="s">
        <v>1</v>
      </c>
      <c r="N170" s="237" t="s">
        <v>41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179</v>
      </c>
      <c r="AT170" s="240" t="s">
        <v>174</v>
      </c>
      <c r="AU170" s="240" t="s">
        <v>83</v>
      </c>
      <c r="AY170" s="18" t="s">
        <v>172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83</v>
      </c>
      <c r="BK170" s="241">
        <f>ROUND(I170*H170,2)</f>
        <v>0</v>
      </c>
      <c r="BL170" s="18" t="s">
        <v>179</v>
      </c>
      <c r="BM170" s="240" t="s">
        <v>677</v>
      </c>
    </row>
    <row r="171" spans="1:65" s="2" customFormat="1" ht="16.5" customHeight="1">
      <c r="A171" s="39"/>
      <c r="B171" s="40"/>
      <c r="C171" s="229" t="s">
        <v>364</v>
      </c>
      <c r="D171" s="229" t="s">
        <v>174</v>
      </c>
      <c r="E171" s="230" t="s">
        <v>1225</v>
      </c>
      <c r="F171" s="231" t="s">
        <v>1226</v>
      </c>
      <c r="G171" s="232" t="s">
        <v>240</v>
      </c>
      <c r="H171" s="233">
        <v>4</v>
      </c>
      <c r="I171" s="234"/>
      <c r="J171" s="235">
        <f>ROUND(I171*H171,2)</f>
        <v>0</v>
      </c>
      <c r="K171" s="231" t="s">
        <v>1</v>
      </c>
      <c r="L171" s="45"/>
      <c r="M171" s="236" t="s">
        <v>1</v>
      </c>
      <c r="N171" s="237" t="s">
        <v>41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179</v>
      </c>
      <c r="AT171" s="240" t="s">
        <v>174</v>
      </c>
      <c r="AU171" s="240" t="s">
        <v>83</v>
      </c>
      <c r="AY171" s="18" t="s">
        <v>172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83</v>
      </c>
      <c r="BK171" s="241">
        <f>ROUND(I171*H171,2)</f>
        <v>0</v>
      </c>
      <c r="BL171" s="18" t="s">
        <v>179</v>
      </c>
      <c r="BM171" s="240" t="s">
        <v>687</v>
      </c>
    </row>
    <row r="172" spans="1:65" s="2" customFormat="1" ht="16.5" customHeight="1">
      <c r="A172" s="39"/>
      <c r="B172" s="40"/>
      <c r="C172" s="229" t="s">
        <v>370</v>
      </c>
      <c r="D172" s="229" t="s">
        <v>174</v>
      </c>
      <c r="E172" s="230" t="s">
        <v>1227</v>
      </c>
      <c r="F172" s="231" t="s">
        <v>1168</v>
      </c>
      <c r="G172" s="232" t="s">
        <v>240</v>
      </c>
      <c r="H172" s="233">
        <v>4</v>
      </c>
      <c r="I172" s="234"/>
      <c r="J172" s="235">
        <f>ROUND(I172*H172,2)</f>
        <v>0</v>
      </c>
      <c r="K172" s="231" t="s">
        <v>1</v>
      </c>
      <c r="L172" s="45"/>
      <c r="M172" s="236" t="s">
        <v>1</v>
      </c>
      <c r="N172" s="237" t="s">
        <v>41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179</v>
      </c>
      <c r="AT172" s="240" t="s">
        <v>174</v>
      </c>
      <c r="AU172" s="240" t="s">
        <v>83</v>
      </c>
      <c r="AY172" s="18" t="s">
        <v>172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83</v>
      </c>
      <c r="BK172" s="241">
        <f>ROUND(I172*H172,2)</f>
        <v>0</v>
      </c>
      <c r="BL172" s="18" t="s">
        <v>179</v>
      </c>
      <c r="BM172" s="240" t="s">
        <v>698</v>
      </c>
    </row>
    <row r="173" spans="1:63" s="12" customFormat="1" ht="25.9" customHeight="1">
      <c r="A173" s="12"/>
      <c r="B173" s="213"/>
      <c r="C173" s="214"/>
      <c r="D173" s="215" t="s">
        <v>75</v>
      </c>
      <c r="E173" s="216" t="s">
        <v>86</v>
      </c>
      <c r="F173" s="216" t="s">
        <v>1161</v>
      </c>
      <c r="G173" s="214"/>
      <c r="H173" s="214"/>
      <c r="I173" s="217"/>
      <c r="J173" s="218">
        <f>BK173</f>
        <v>0</v>
      </c>
      <c r="K173" s="214"/>
      <c r="L173" s="219"/>
      <c r="M173" s="220"/>
      <c r="N173" s="221"/>
      <c r="O173" s="221"/>
      <c r="P173" s="222">
        <f>SUM(P174:P205)</f>
        <v>0</v>
      </c>
      <c r="Q173" s="221"/>
      <c r="R173" s="222">
        <f>SUM(R174:R205)</f>
        <v>0</v>
      </c>
      <c r="S173" s="221"/>
      <c r="T173" s="223">
        <f>SUM(T174:T205)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4" t="s">
        <v>83</v>
      </c>
      <c r="AT173" s="225" t="s">
        <v>75</v>
      </c>
      <c r="AU173" s="225" t="s">
        <v>76</v>
      </c>
      <c r="AY173" s="224" t="s">
        <v>172</v>
      </c>
      <c r="BK173" s="226">
        <f>SUM(BK174:BK205)</f>
        <v>0</v>
      </c>
    </row>
    <row r="174" spans="1:65" s="2" customFormat="1" ht="44.25" customHeight="1">
      <c r="A174" s="39"/>
      <c r="B174" s="40"/>
      <c r="C174" s="229" t="s">
        <v>83</v>
      </c>
      <c r="D174" s="229" t="s">
        <v>174</v>
      </c>
      <c r="E174" s="230" t="s">
        <v>1228</v>
      </c>
      <c r="F174" s="231" t="s">
        <v>1229</v>
      </c>
      <c r="G174" s="232" t="s">
        <v>1164</v>
      </c>
      <c r="H174" s="233">
        <v>1</v>
      </c>
      <c r="I174" s="234"/>
      <c r="J174" s="235">
        <f>ROUND(I174*H174,2)</f>
        <v>0</v>
      </c>
      <c r="K174" s="231" t="s">
        <v>1</v>
      </c>
      <c r="L174" s="45"/>
      <c r="M174" s="236" t="s">
        <v>1</v>
      </c>
      <c r="N174" s="237" t="s">
        <v>41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179</v>
      </c>
      <c r="AT174" s="240" t="s">
        <v>174</v>
      </c>
      <c r="AU174" s="240" t="s">
        <v>83</v>
      </c>
      <c r="AY174" s="18" t="s">
        <v>172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83</v>
      </c>
      <c r="BK174" s="241">
        <f>ROUND(I174*H174,2)</f>
        <v>0</v>
      </c>
      <c r="BL174" s="18" t="s">
        <v>179</v>
      </c>
      <c r="BM174" s="240" t="s">
        <v>709</v>
      </c>
    </row>
    <row r="175" spans="1:65" s="2" customFormat="1" ht="16.5" customHeight="1">
      <c r="A175" s="39"/>
      <c r="B175" s="40"/>
      <c r="C175" s="229" t="s">
        <v>86</v>
      </c>
      <c r="D175" s="229" t="s">
        <v>174</v>
      </c>
      <c r="E175" s="230" t="s">
        <v>1230</v>
      </c>
      <c r="F175" s="231" t="s">
        <v>1231</v>
      </c>
      <c r="G175" s="232" t="s">
        <v>1164</v>
      </c>
      <c r="H175" s="233">
        <v>1</v>
      </c>
      <c r="I175" s="234"/>
      <c r="J175" s="235">
        <f>ROUND(I175*H175,2)</f>
        <v>0</v>
      </c>
      <c r="K175" s="231" t="s">
        <v>1</v>
      </c>
      <c r="L175" s="45"/>
      <c r="M175" s="236" t="s">
        <v>1</v>
      </c>
      <c r="N175" s="237" t="s">
        <v>41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179</v>
      </c>
      <c r="AT175" s="240" t="s">
        <v>174</v>
      </c>
      <c r="AU175" s="240" t="s">
        <v>83</v>
      </c>
      <c r="AY175" s="18" t="s">
        <v>172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83</v>
      </c>
      <c r="BK175" s="241">
        <f>ROUND(I175*H175,2)</f>
        <v>0</v>
      </c>
      <c r="BL175" s="18" t="s">
        <v>179</v>
      </c>
      <c r="BM175" s="240" t="s">
        <v>723</v>
      </c>
    </row>
    <row r="176" spans="1:65" s="2" customFormat="1" ht="16.5" customHeight="1">
      <c r="A176" s="39"/>
      <c r="B176" s="40"/>
      <c r="C176" s="229" t="s">
        <v>97</v>
      </c>
      <c r="D176" s="229" t="s">
        <v>174</v>
      </c>
      <c r="E176" s="230" t="s">
        <v>1232</v>
      </c>
      <c r="F176" s="231" t="s">
        <v>1168</v>
      </c>
      <c r="G176" s="232" t="s">
        <v>1164</v>
      </c>
      <c r="H176" s="233">
        <v>1</v>
      </c>
      <c r="I176" s="234"/>
      <c r="J176" s="235">
        <f>ROUND(I176*H176,2)</f>
        <v>0</v>
      </c>
      <c r="K176" s="231" t="s">
        <v>1</v>
      </c>
      <c r="L176" s="45"/>
      <c r="M176" s="236" t="s">
        <v>1</v>
      </c>
      <c r="N176" s="237" t="s">
        <v>41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179</v>
      </c>
      <c r="AT176" s="240" t="s">
        <v>174</v>
      </c>
      <c r="AU176" s="240" t="s">
        <v>83</v>
      </c>
      <c r="AY176" s="18" t="s">
        <v>172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83</v>
      </c>
      <c r="BK176" s="241">
        <f>ROUND(I176*H176,2)</f>
        <v>0</v>
      </c>
      <c r="BL176" s="18" t="s">
        <v>179</v>
      </c>
      <c r="BM176" s="240" t="s">
        <v>732</v>
      </c>
    </row>
    <row r="177" spans="1:65" s="2" customFormat="1" ht="12">
      <c r="A177" s="39"/>
      <c r="B177" s="40"/>
      <c r="C177" s="229" t="s">
        <v>179</v>
      </c>
      <c r="D177" s="229" t="s">
        <v>174</v>
      </c>
      <c r="E177" s="230" t="s">
        <v>1233</v>
      </c>
      <c r="F177" s="231" t="s">
        <v>1234</v>
      </c>
      <c r="G177" s="232" t="s">
        <v>1164</v>
      </c>
      <c r="H177" s="233">
        <v>1</v>
      </c>
      <c r="I177" s="234"/>
      <c r="J177" s="235">
        <f>ROUND(I177*H177,2)</f>
        <v>0</v>
      </c>
      <c r="K177" s="231" t="s">
        <v>1</v>
      </c>
      <c r="L177" s="45"/>
      <c r="M177" s="236" t="s">
        <v>1</v>
      </c>
      <c r="N177" s="237" t="s">
        <v>41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179</v>
      </c>
      <c r="AT177" s="240" t="s">
        <v>174</v>
      </c>
      <c r="AU177" s="240" t="s">
        <v>83</v>
      </c>
      <c r="AY177" s="18" t="s">
        <v>172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83</v>
      </c>
      <c r="BK177" s="241">
        <f>ROUND(I177*H177,2)</f>
        <v>0</v>
      </c>
      <c r="BL177" s="18" t="s">
        <v>179</v>
      </c>
      <c r="BM177" s="240" t="s">
        <v>741</v>
      </c>
    </row>
    <row r="178" spans="1:65" s="2" customFormat="1" ht="12">
      <c r="A178" s="39"/>
      <c r="B178" s="40"/>
      <c r="C178" s="229" t="s">
        <v>204</v>
      </c>
      <c r="D178" s="229" t="s">
        <v>174</v>
      </c>
      <c r="E178" s="230" t="s">
        <v>1235</v>
      </c>
      <c r="F178" s="231" t="s">
        <v>1236</v>
      </c>
      <c r="G178" s="232" t="s">
        <v>1164</v>
      </c>
      <c r="H178" s="233">
        <v>6</v>
      </c>
      <c r="I178" s="234"/>
      <c r="J178" s="235">
        <f>ROUND(I178*H178,2)</f>
        <v>0</v>
      </c>
      <c r="K178" s="231" t="s">
        <v>1</v>
      </c>
      <c r="L178" s="45"/>
      <c r="M178" s="236" t="s">
        <v>1</v>
      </c>
      <c r="N178" s="237" t="s">
        <v>41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179</v>
      </c>
      <c r="AT178" s="240" t="s">
        <v>174</v>
      </c>
      <c r="AU178" s="240" t="s">
        <v>83</v>
      </c>
      <c r="AY178" s="18" t="s">
        <v>172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83</v>
      </c>
      <c r="BK178" s="241">
        <f>ROUND(I178*H178,2)</f>
        <v>0</v>
      </c>
      <c r="BL178" s="18" t="s">
        <v>179</v>
      </c>
      <c r="BM178" s="240" t="s">
        <v>749</v>
      </c>
    </row>
    <row r="179" spans="1:65" s="2" customFormat="1" ht="16.5" customHeight="1">
      <c r="A179" s="39"/>
      <c r="B179" s="40"/>
      <c r="C179" s="229" t="s">
        <v>208</v>
      </c>
      <c r="D179" s="229" t="s">
        <v>174</v>
      </c>
      <c r="E179" s="230" t="s">
        <v>1237</v>
      </c>
      <c r="F179" s="231" t="s">
        <v>1168</v>
      </c>
      <c r="G179" s="232" t="s">
        <v>1164</v>
      </c>
      <c r="H179" s="233">
        <v>6</v>
      </c>
      <c r="I179" s="234"/>
      <c r="J179" s="235">
        <f>ROUND(I179*H179,2)</f>
        <v>0</v>
      </c>
      <c r="K179" s="231" t="s">
        <v>1</v>
      </c>
      <c r="L179" s="45"/>
      <c r="M179" s="236" t="s">
        <v>1</v>
      </c>
      <c r="N179" s="237" t="s">
        <v>41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179</v>
      </c>
      <c r="AT179" s="240" t="s">
        <v>174</v>
      </c>
      <c r="AU179" s="240" t="s">
        <v>83</v>
      </c>
      <c r="AY179" s="18" t="s">
        <v>172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83</v>
      </c>
      <c r="BK179" s="241">
        <f>ROUND(I179*H179,2)</f>
        <v>0</v>
      </c>
      <c r="BL179" s="18" t="s">
        <v>179</v>
      </c>
      <c r="BM179" s="240" t="s">
        <v>757</v>
      </c>
    </row>
    <row r="180" spans="1:65" s="2" customFormat="1" ht="16.5" customHeight="1">
      <c r="A180" s="39"/>
      <c r="B180" s="40"/>
      <c r="C180" s="229" t="s">
        <v>212</v>
      </c>
      <c r="D180" s="229" t="s">
        <v>174</v>
      </c>
      <c r="E180" s="230" t="s">
        <v>1238</v>
      </c>
      <c r="F180" s="231" t="s">
        <v>1181</v>
      </c>
      <c r="G180" s="232" t="s">
        <v>1164</v>
      </c>
      <c r="H180" s="233">
        <v>1</v>
      </c>
      <c r="I180" s="234"/>
      <c r="J180" s="235">
        <f>ROUND(I180*H180,2)</f>
        <v>0</v>
      </c>
      <c r="K180" s="231" t="s">
        <v>1</v>
      </c>
      <c r="L180" s="45"/>
      <c r="M180" s="236" t="s">
        <v>1</v>
      </c>
      <c r="N180" s="237" t="s">
        <v>41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179</v>
      </c>
      <c r="AT180" s="240" t="s">
        <v>174</v>
      </c>
      <c r="AU180" s="240" t="s">
        <v>83</v>
      </c>
      <c r="AY180" s="18" t="s">
        <v>172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83</v>
      </c>
      <c r="BK180" s="241">
        <f>ROUND(I180*H180,2)</f>
        <v>0</v>
      </c>
      <c r="BL180" s="18" t="s">
        <v>179</v>
      </c>
      <c r="BM180" s="240" t="s">
        <v>765</v>
      </c>
    </row>
    <row r="181" spans="1:65" s="2" customFormat="1" ht="16.5" customHeight="1">
      <c r="A181" s="39"/>
      <c r="B181" s="40"/>
      <c r="C181" s="229" t="s">
        <v>216</v>
      </c>
      <c r="D181" s="229" t="s">
        <v>174</v>
      </c>
      <c r="E181" s="230" t="s">
        <v>1239</v>
      </c>
      <c r="F181" s="231" t="s">
        <v>1168</v>
      </c>
      <c r="G181" s="232" t="s">
        <v>1164</v>
      </c>
      <c r="H181" s="233">
        <v>1</v>
      </c>
      <c r="I181" s="234"/>
      <c r="J181" s="235">
        <f>ROUND(I181*H181,2)</f>
        <v>0</v>
      </c>
      <c r="K181" s="231" t="s">
        <v>1</v>
      </c>
      <c r="L181" s="45"/>
      <c r="M181" s="236" t="s">
        <v>1</v>
      </c>
      <c r="N181" s="237" t="s">
        <v>41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179</v>
      </c>
      <c r="AT181" s="240" t="s">
        <v>174</v>
      </c>
      <c r="AU181" s="240" t="s">
        <v>83</v>
      </c>
      <c r="AY181" s="18" t="s">
        <v>172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83</v>
      </c>
      <c r="BK181" s="241">
        <f>ROUND(I181*H181,2)</f>
        <v>0</v>
      </c>
      <c r="BL181" s="18" t="s">
        <v>179</v>
      </c>
      <c r="BM181" s="240" t="s">
        <v>776</v>
      </c>
    </row>
    <row r="182" spans="1:65" s="2" customFormat="1" ht="12">
      <c r="A182" s="39"/>
      <c r="B182" s="40"/>
      <c r="C182" s="229" t="s">
        <v>232</v>
      </c>
      <c r="D182" s="229" t="s">
        <v>174</v>
      </c>
      <c r="E182" s="230" t="s">
        <v>1240</v>
      </c>
      <c r="F182" s="231" t="s">
        <v>1241</v>
      </c>
      <c r="G182" s="232" t="s">
        <v>1164</v>
      </c>
      <c r="H182" s="233">
        <v>1</v>
      </c>
      <c r="I182" s="234"/>
      <c r="J182" s="235">
        <f>ROUND(I182*H182,2)</f>
        <v>0</v>
      </c>
      <c r="K182" s="231" t="s">
        <v>1</v>
      </c>
      <c r="L182" s="45"/>
      <c r="M182" s="236" t="s">
        <v>1</v>
      </c>
      <c r="N182" s="237" t="s">
        <v>41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179</v>
      </c>
      <c r="AT182" s="240" t="s">
        <v>174</v>
      </c>
      <c r="AU182" s="240" t="s">
        <v>83</v>
      </c>
      <c r="AY182" s="18" t="s">
        <v>172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83</v>
      </c>
      <c r="BK182" s="241">
        <f>ROUND(I182*H182,2)</f>
        <v>0</v>
      </c>
      <c r="BL182" s="18" t="s">
        <v>179</v>
      </c>
      <c r="BM182" s="240" t="s">
        <v>786</v>
      </c>
    </row>
    <row r="183" spans="1:65" s="2" customFormat="1" ht="16.5" customHeight="1">
      <c r="A183" s="39"/>
      <c r="B183" s="40"/>
      <c r="C183" s="229" t="s">
        <v>237</v>
      </c>
      <c r="D183" s="229" t="s">
        <v>174</v>
      </c>
      <c r="E183" s="230" t="s">
        <v>1242</v>
      </c>
      <c r="F183" s="231" t="s">
        <v>1168</v>
      </c>
      <c r="G183" s="232" t="s">
        <v>1164</v>
      </c>
      <c r="H183" s="233">
        <v>1</v>
      </c>
      <c r="I183" s="234"/>
      <c r="J183" s="235">
        <f>ROUND(I183*H183,2)</f>
        <v>0</v>
      </c>
      <c r="K183" s="231" t="s">
        <v>1</v>
      </c>
      <c r="L183" s="45"/>
      <c r="M183" s="236" t="s">
        <v>1</v>
      </c>
      <c r="N183" s="237" t="s">
        <v>41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179</v>
      </c>
      <c r="AT183" s="240" t="s">
        <v>174</v>
      </c>
      <c r="AU183" s="240" t="s">
        <v>83</v>
      </c>
      <c r="AY183" s="18" t="s">
        <v>172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83</v>
      </c>
      <c r="BK183" s="241">
        <f>ROUND(I183*H183,2)</f>
        <v>0</v>
      </c>
      <c r="BL183" s="18" t="s">
        <v>179</v>
      </c>
      <c r="BM183" s="240" t="s">
        <v>795</v>
      </c>
    </row>
    <row r="184" spans="1:65" s="2" customFormat="1" ht="21.75" customHeight="1">
      <c r="A184" s="39"/>
      <c r="B184" s="40"/>
      <c r="C184" s="229" t="s">
        <v>248</v>
      </c>
      <c r="D184" s="229" t="s">
        <v>174</v>
      </c>
      <c r="E184" s="230" t="s">
        <v>1243</v>
      </c>
      <c r="F184" s="231" t="s">
        <v>1244</v>
      </c>
      <c r="G184" s="232" t="s">
        <v>1164</v>
      </c>
      <c r="H184" s="233">
        <v>1</v>
      </c>
      <c r="I184" s="234"/>
      <c r="J184" s="235">
        <f>ROUND(I184*H184,2)</f>
        <v>0</v>
      </c>
      <c r="K184" s="231" t="s">
        <v>1</v>
      </c>
      <c r="L184" s="45"/>
      <c r="M184" s="236" t="s">
        <v>1</v>
      </c>
      <c r="N184" s="237" t="s">
        <v>41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179</v>
      </c>
      <c r="AT184" s="240" t="s">
        <v>174</v>
      </c>
      <c r="AU184" s="240" t="s">
        <v>83</v>
      </c>
      <c r="AY184" s="18" t="s">
        <v>172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83</v>
      </c>
      <c r="BK184" s="241">
        <f>ROUND(I184*H184,2)</f>
        <v>0</v>
      </c>
      <c r="BL184" s="18" t="s">
        <v>179</v>
      </c>
      <c r="BM184" s="240" t="s">
        <v>803</v>
      </c>
    </row>
    <row r="185" spans="1:65" s="2" customFormat="1" ht="16.5" customHeight="1">
      <c r="A185" s="39"/>
      <c r="B185" s="40"/>
      <c r="C185" s="229" t="s">
        <v>253</v>
      </c>
      <c r="D185" s="229" t="s">
        <v>174</v>
      </c>
      <c r="E185" s="230" t="s">
        <v>1245</v>
      </c>
      <c r="F185" s="231" t="s">
        <v>1168</v>
      </c>
      <c r="G185" s="232" t="s">
        <v>1164</v>
      </c>
      <c r="H185" s="233">
        <v>1</v>
      </c>
      <c r="I185" s="234"/>
      <c r="J185" s="235">
        <f>ROUND(I185*H185,2)</f>
        <v>0</v>
      </c>
      <c r="K185" s="231" t="s">
        <v>1</v>
      </c>
      <c r="L185" s="45"/>
      <c r="M185" s="236" t="s">
        <v>1</v>
      </c>
      <c r="N185" s="237" t="s">
        <v>41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179</v>
      </c>
      <c r="AT185" s="240" t="s">
        <v>174</v>
      </c>
      <c r="AU185" s="240" t="s">
        <v>83</v>
      </c>
      <c r="AY185" s="18" t="s">
        <v>172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83</v>
      </c>
      <c r="BK185" s="241">
        <f>ROUND(I185*H185,2)</f>
        <v>0</v>
      </c>
      <c r="BL185" s="18" t="s">
        <v>179</v>
      </c>
      <c r="BM185" s="240" t="s">
        <v>812</v>
      </c>
    </row>
    <row r="186" spans="1:65" s="2" customFormat="1" ht="21.75" customHeight="1">
      <c r="A186" s="39"/>
      <c r="B186" s="40"/>
      <c r="C186" s="229" t="s">
        <v>259</v>
      </c>
      <c r="D186" s="229" t="s">
        <v>174</v>
      </c>
      <c r="E186" s="230" t="s">
        <v>1246</v>
      </c>
      <c r="F186" s="231" t="s">
        <v>1193</v>
      </c>
      <c r="G186" s="232" t="s">
        <v>1164</v>
      </c>
      <c r="H186" s="233">
        <v>1</v>
      </c>
      <c r="I186" s="234"/>
      <c r="J186" s="235">
        <f>ROUND(I186*H186,2)</f>
        <v>0</v>
      </c>
      <c r="K186" s="231" t="s">
        <v>1</v>
      </c>
      <c r="L186" s="45"/>
      <c r="M186" s="236" t="s">
        <v>1</v>
      </c>
      <c r="N186" s="237" t="s">
        <v>41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179</v>
      </c>
      <c r="AT186" s="240" t="s">
        <v>174</v>
      </c>
      <c r="AU186" s="240" t="s">
        <v>83</v>
      </c>
      <c r="AY186" s="18" t="s">
        <v>172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83</v>
      </c>
      <c r="BK186" s="241">
        <f>ROUND(I186*H186,2)</f>
        <v>0</v>
      </c>
      <c r="BL186" s="18" t="s">
        <v>179</v>
      </c>
      <c r="BM186" s="240" t="s">
        <v>820</v>
      </c>
    </row>
    <row r="187" spans="1:65" s="2" customFormat="1" ht="16.5" customHeight="1">
      <c r="A187" s="39"/>
      <c r="B187" s="40"/>
      <c r="C187" s="229" t="s">
        <v>269</v>
      </c>
      <c r="D187" s="229" t="s">
        <v>174</v>
      </c>
      <c r="E187" s="230" t="s">
        <v>1247</v>
      </c>
      <c r="F187" s="231" t="s">
        <v>1168</v>
      </c>
      <c r="G187" s="232" t="s">
        <v>1164</v>
      </c>
      <c r="H187" s="233">
        <v>1</v>
      </c>
      <c r="I187" s="234"/>
      <c r="J187" s="235">
        <f>ROUND(I187*H187,2)</f>
        <v>0</v>
      </c>
      <c r="K187" s="231" t="s">
        <v>1</v>
      </c>
      <c r="L187" s="45"/>
      <c r="M187" s="236" t="s">
        <v>1</v>
      </c>
      <c r="N187" s="237" t="s">
        <v>41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179</v>
      </c>
      <c r="AT187" s="240" t="s">
        <v>174</v>
      </c>
      <c r="AU187" s="240" t="s">
        <v>83</v>
      </c>
      <c r="AY187" s="18" t="s">
        <v>172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83</v>
      </c>
      <c r="BK187" s="241">
        <f>ROUND(I187*H187,2)</f>
        <v>0</v>
      </c>
      <c r="BL187" s="18" t="s">
        <v>179</v>
      </c>
      <c r="BM187" s="240" t="s">
        <v>828</v>
      </c>
    </row>
    <row r="188" spans="1:65" s="2" customFormat="1" ht="16.5" customHeight="1">
      <c r="A188" s="39"/>
      <c r="B188" s="40"/>
      <c r="C188" s="229" t="s">
        <v>8</v>
      </c>
      <c r="D188" s="229" t="s">
        <v>174</v>
      </c>
      <c r="E188" s="230" t="s">
        <v>1248</v>
      </c>
      <c r="F188" s="231" t="s">
        <v>1199</v>
      </c>
      <c r="G188" s="232" t="s">
        <v>1164</v>
      </c>
      <c r="H188" s="233">
        <v>2</v>
      </c>
      <c r="I188" s="234"/>
      <c r="J188" s="235">
        <f>ROUND(I188*H188,2)</f>
        <v>0</v>
      </c>
      <c r="K188" s="231" t="s">
        <v>1</v>
      </c>
      <c r="L188" s="45"/>
      <c r="M188" s="236" t="s">
        <v>1</v>
      </c>
      <c r="N188" s="237" t="s">
        <v>41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179</v>
      </c>
      <c r="AT188" s="240" t="s">
        <v>174</v>
      </c>
      <c r="AU188" s="240" t="s">
        <v>83</v>
      </c>
      <c r="AY188" s="18" t="s">
        <v>172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83</v>
      </c>
      <c r="BK188" s="241">
        <f>ROUND(I188*H188,2)</f>
        <v>0</v>
      </c>
      <c r="BL188" s="18" t="s">
        <v>179</v>
      </c>
      <c r="BM188" s="240" t="s">
        <v>836</v>
      </c>
    </row>
    <row r="189" spans="1:65" s="2" customFormat="1" ht="16.5" customHeight="1">
      <c r="A189" s="39"/>
      <c r="B189" s="40"/>
      <c r="C189" s="229" t="s">
        <v>284</v>
      </c>
      <c r="D189" s="229" t="s">
        <v>174</v>
      </c>
      <c r="E189" s="230" t="s">
        <v>1249</v>
      </c>
      <c r="F189" s="231" t="s">
        <v>1168</v>
      </c>
      <c r="G189" s="232" t="s">
        <v>1164</v>
      </c>
      <c r="H189" s="233">
        <v>2</v>
      </c>
      <c r="I189" s="234"/>
      <c r="J189" s="235">
        <f>ROUND(I189*H189,2)</f>
        <v>0</v>
      </c>
      <c r="K189" s="231" t="s">
        <v>1</v>
      </c>
      <c r="L189" s="45"/>
      <c r="M189" s="236" t="s">
        <v>1</v>
      </c>
      <c r="N189" s="237" t="s">
        <v>41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179</v>
      </c>
      <c r="AT189" s="240" t="s">
        <v>174</v>
      </c>
      <c r="AU189" s="240" t="s">
        <v>83</v>
      </c>
      <c r="AY189" s="18" t="s">
        <v>172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83</v>
      </c>
      <c r="BK189" s="241">
        <f>ROUND(I189*H189,2)</f>
        <v>0</v>
      </c>
      <c r="BL189" s="18" t="s">
        <v>179</v>
      </c>
      <c r="BM189" s="240" t="s">
        <v>845</v>
      </c>
    </row>
    <row r="190" spans="1:65" s="2" customFormat="1" ht="16.5" customHeight="1">
      <c r="A190" s="39"/>
      <c r="B190" s="40"/>
      <c r="C190" s="229" t="s">
        <v>292</v>
      </c>
      <c r="D190" s="229" t="s">
        <v>174</v>
      </c>
      <c r="E190" s="230" t="s">
        <v>1250</v>
      </c>
      <c r="F190" s="231" t="s">
        <v>1202</v>
      </c>
      <c r="G190" s="232" t="s">
        <v>1164</v>
      </c>
      <c r="H190" s="233">
        <v>2</v>
      </c>
      <c r="I190" s="234"/>
      <c r="J190" s="235">
        <f>ROUND(I190*H190,2)</f>
        <v>0</v>
      </c>
      <c r="K190" s="231" t="s">
        <v>1</v>
      </c>
      <c r="L190" s="45"/>
      <c r="M190" s="236" t="s">
        <v>1</v>
      </c>
      <c r="N190" s="237" t="s">
        <v>41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179</v>
      </c>
      <c r="AT190" s="240" t="s">
        <v>174</v>
      </c>
      <c r="AU190" s="240" t="s">
        <v>83</v>
      </c>
      <c r="AY190" s="18" t="s">
        <v>172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83</v>
      </c>
      <c r="BK190" s="241">
        <f>ROUND(I190*H190,2)</f>
        <v>0</v>
      </c>
      <c r="BL190" s="18" t="s">
        <v>179</v>
      </c>
      <c r="BM190" s="240" t="s">
        <v>854</v>
      </c>
    </row>
    <row r="191" spans="1:65" s="2" customFormat="1" ht="16.5" customHeight="1">
      <c r="A191" s="39"/>
      <c r="B191" s="40"/>
      <c r="C191" s="229" t="s">
        <v>298</v>
      </c>
      <c r="D191" s="229" t="s">
        <v>174</v>
      </c>
      <c r="E191" s="230" t="s">
        <v>1251</v>
      </c>
      <c r="F191" s="231" t="s">
        <v>1168</v>
      </c>
      <c r="G191" s="232" t="s">
        <v>1164</v>
      </c>
      <c r="H191" s="233">
        <v>2</v>
      </c>
      <c r="I191" s="234"/>
      <c r="J191" s="235">
        <f>ROUND(I191*H191,2)</f>
        <v>0</v>
      </c>
      <c r="K191" s="231" t="s">
        <v>1</v>
      </c>
      <c r="L191" s="45"/>
      <c r="M191" s="236" t="s">
        <v>1</v>
      </c>
      <c r="N191" s="237" t="s">
        <v>41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179</v>
      </c>
      <c r="AT191" s="240" t="s">
        <v>174</v>
      </c>
      <c r="AU191" s="240" t="s">
        <v>83</v>
      </c>
      <c r="AY191" s="18" t="s">
        <v>172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83</v>
      </c>
      <c r="BK191" s="241">
        <f>ROUND(I191*H191,2)</f>
        <v>0</v>
      </c>
      <c r="BL191" s="18" t="s">
        <v>179</v>
      </c>
      <c r="BM191" s="240" t="s">
        <v>864</v>
      </c>
    </row>
    <row r="192" spans="1:65" s="2" customFormat="1" ht="16.5" customHeight="1">
      <c r="A192" s="39"/>
      <c r="B192" s="40"/>
      <c r="C192" s="229" t="s">
        <v>303</v>
      </c>
      <c r="D192" s="229" t="s">
        <v>174</v>
      </c>
      <c r="E192" s="230" t="s">
        <v>1252</v>
      </c>
      <c r="F192" s="231" t="s">
        <v>1205</v>
      </c>
      <c r="G192" s="232" t="s">
        <v>1164</v>
      </c>
      <c r="H192" s="233">
        <v>19</v>
      </c>
      <c r="I192" s="234"/>
      <c r="J192" s="235">
        <f>ROUND(I192*H192,2)</f>
        <v>0</v>
      </c>
      <c r="K192" s="231" t="s">
        <v>1</v>
      </c>
      <c r="L192" s="45"/>
      <c r="M192" s="236" t="s">
        <v>1</v>
      </c>
      <c r="N192" s="237" t="s">
        <v>41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179</v>
      </c>
      <c r="AT192" s="240" t="s">
        <v>174</v>
      </c>
      <c r="AU192" s="240" t="s">
        <v>83</v>
      </c>
      <c r="AY192" s="18" t="s">
        <v>172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83</v>
      </c>
      <c r="BK192" s="241">
        <f>ROUND(I192*H192,2)</f>
        <v>0</v>
      </c>
      <c r="BL192" s="18" t="s">
        <v>179</v>
      </c>
      <c r="BM192" s="240" t="s">
        <v>873</v>
      </c>
    </row>
    <row r="193" spans="1:65" s="2" customFormat="1" ht="16.5" customHeight="1">
      <c r="A193" s="39"/>
      <c r="B193" s="40"/>
      <c r="C193" s="229" t="s">
        <v>324</v>
      </c>
      <c r="D193" s="229" t="s">
        <v>174</v>
      </c>
      <c r="E193" s="230" t="s">
        <v>1253</v>
      </c>
      <c r="F193" s="231" t="s">
        <v>1168</v>
      </c>
      <c r="G193" s="232" t="s">
        <v>1164</v>
      </c>
      <c r="H193" s="233">
        <v>19</v>
      </c>
      <c r="I193" s="234"/>
      <c r="J193" s="235">
        <f>ROUND(I193*H193,2)</f>
        <v>0</v>
      </c>
      <c r="K193" s="231" t="s">
        <v>1</v>
      </c>
      <c r="L193" s="45"/>
      <c r="M193" s="236" t="s">
        <v>1</v>
      </c>
      <c r="N193" s="237" t="s">
        <v>41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179</v>
      </c>
      <c r="AT193" s="240" t="s">
        <v>174</v>
      </c>
      <c r="AU193" s="240" t="s">
        <v>83</v>
      </c>
      <c r="AY193" s="18" t="s">
        <v>172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83</v>
      </c>
      <c r="BK193" s="241">
        <f>ROUND(I193*H193,2)</f>
        <v>0</v>
      </c>
      <c r="BL193" s="18" t="s">
        <v>179</v>
      </c>
      <c r="BM193" s="240" t="s">
        <v>883</v>
      </c>
    </row>
    <row r="194" spans="1:65" s="2" customFormat="1" ht="16.5" customHeight="1">
      <c r="A194" s="39"/>
      <c r="B194" s="40"/>
      <c r="C194" s="229" t="s">
        <v>7</v>
      </c>
      <c r="D194" s="229" t="s">
        <v>174</v>
      </c>
      <c r="E194" s="230" t="s">
        <v>1254</v>
      </c>
      <c r="F194" s="231" t="s">
        <v>1211</v>
      </c>
      <c r="G194" s="232" t="s">
        <v>402</v>
      </c>
      <c r="H194" s="233">
        <v>4</v>
      </c>
      <c r="I194" s="234"/>
      <c r="J194" s="235">
        <f>ROUND(I194*H194,2)</f>
        <v>0</v>
      </c>
      <c r="K194" s="231" t="s">
        <v>1</v>
      </c>
      <c r="L194" s="45"/>
      <c r="M194" s="236" t="s">
        <v>1</v>
      </c>
      <c r="N194" s="237" t="s">
        <v>41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179</v>
      </c>
      <c r="AT194" s="240" t="s">
        <v>174</v>
      </c>
      <c r="AU194" s="240" t="s">
        <v>83</v>
      </c>
      <c r="AY194" s="18" t="s">
        <v>172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83</v>
      </c>
      <c r="BK194" s="241">
        <f>ROUND(I194*H194,2)</f>
        <v>0</v>
      </c>
      <c r="BL194" s="18" t="s">
        <v>179</v>
      </c>
      <c r="BM194" s="240" t="s">
        <v>894</v>
      </c>
    </row>
    <row r="195" spans="1:65" s="2" customFormat="1" ht="16.5" customHeight="1">
      <c r="A195" s="39"/>
      <c r="B195" s="40"/>
      <c r="C195" s="229" t="s">
        <v>344</v>
      </c>
      <c r="D195" s="229" t="s">
        <v>174</v>
      </c>
      <c r="E195" s="230" t="s">
        <v>1255</v>
      </c>
      <c r="F195" s="231" t="s">
        <v>1168</v>
      </c>
      <c r="G195" s="232" t="s">
        <v>402</v>
      </c>
      <c r="H195" s="233">
        <v>4</v>
      </c>
      <c r="I195" s="234"/>
      <c r="J195" s="235">
        <f>ROUND(I195*H195,2)</f>
        <v>0</v>
      </c>
      <c r="K195" s="231" t="s">
        <v>1</v>
      </c>
      <c r="L195" s="45"/>
      <c r="M195" s="236" t="s">
        <v>1</v>
      </c>
      <c r="N195" s="237" t="s">
        <v>41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179</v>
      </c>
      <c r="AT195" s="240" t="s">
        <v>174</v>
      </c>
      <c r="AU195" s="240" t="s">
        <v>83</v>
      </c>
      <c r="AY195" s="18" t="s">
        <v>172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83</v>
      </c>
      <c r="BK195" s="241">
        <f>ROUND(I195*H195,2)</f>
        <v>0</v>
      </c>
      <c r="BL195" s="18" t="s">
        <v>179</v>
      </c>
      <c r="BM195" s="240" t="s">
        <v>902</v>
      </c>
    </row>
    <row r="196" spans="1:65" s="2" customFormat="1" ht="16.5" customHeight="1">
      <c r="A196" s="39"/>
      <c r="B196" s="40"/>
      <c r="C196" s="229" t="s">
        <v>349</v>
      </c>
      <c r="D196" s="229" t="s">
        <v>174</v>
      </c>
      <c r="E196" s="230" t="s">
        <v>1256</v>
      </c>
      <c r="F196" s="231" t="s">
        <v>1214</v>
      </c>
      <c r="G196" s="232" t="s">
        <v>1164</v>
      </c>
      <c r="H196" s="233">
        <v>2</v>
      </c>
      <c r="I196" s="234"/>
      <c r="J196" s="235">
        <f>ROUND(I196*H196,2)</f>
        <v>0</v>
      </c>
      <c r="K196" s="231" t="s">
        <v>1</v>
      </c>
      <c r="L196" s="45"/>
      <c r="M196" s="236" t="s">
        <v>1</v>
      </c>
      <c r="N196" s="237" t="s">
        <v>41</v>
      </c>
      <c r="O196" s="92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179</v>
      </c>
      <c r="AT196" s="240" t="s">
        <v>174</v>
      </c>
      <c r="AU196" s="240" t="s">
        <v>83</v>
      </c>
      <c r="AY196" s="18" t="s">
        <v>172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83</v>
      </c>
      <c r="BK196" s="241">
        <f>ROUND(I196*H196,2)</f>
        <v>0</v>
      </c>
      <c r="BL196" s="18" t="s">
        <v>179</v>
      </c>
      <c r="BM196" s="240" t="s">
        <v>912</v>
      </c>
    </row>
    <row r="197" spans="1:65" s="2" customFormat="1" ht="16.5" customHeight="1">
      <c r="A197" s="39"/>
      <c r="B197" s="40"/>
      <c r="C197" s="229" t="s">
        <v>354</v>
      </c>
      <c r="D197" s="229" t="s">
        <v>174</v>
      </c>
      <c r="E197" s="230" t="s">
        <v>1257</v>
      </c>
      <c r="F197" s="231" t="s">
        <v>1168</v>
      </c>
      <c r="G197" s="232" t="s">
        <v>1164</v>
      </c>
      <c r="H197" s="233">
        <v>2</v>
      </c>
      <c r="I197" s="234"/>
      <c r="J197" s="235">
        <f>ROUND(I197*H197,2)</f>
        <v>0</v>
      </c>
      <c r="K197" s="231" t="s">
        <v>1</v>
      </c>
      <c r="L197" s="45"/>
      <c r="M197" s="236" t="s">
        <v>1</v>
      </c>
      <c r="N197" s="237" t="s">
        <v>41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179</v>
      </c>
      <c r="AT197" s="240" t="s">
        <v>174</v>
      </c>
      <c r="AU197" s="240" t="s">
        <v>83</v>
      </c>
      <c r="AY197" s="18" t="s">
        <v>172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83</v>
      </c>
      <c r="BK197" s="241">
        <f>ROUND(I197*H197,2)</f>
        <v>0</v>
      </c>
      <c r="BL197" s="18" t="s">
        <v>179</v>
      </c>
      <c r="BM197" s="240" t="s">
        <v>922</v>
      </c>
    </row>
    <row r="198" spans="1:65" s="2" customFormat="1" ht="16.5" customHeight="1">
      <c r="A198" s="39"/>
      <c r="B198" s="40"/>
      <c r="C198" s="229" t="s">
        <v>359</v>
      </c>
      <c r="D198" s="229" t="s">
        <v>174</v>
      </c>
      <c r="E198" s="230" t="s">
        <v>1258</v>
      </c>
      <c r="F198" s="231" t="s">
        <v>1217</v>
      </c>
      <c r="G198" s="232" t="s">
        <v>240</v>
      </c>
      <c r="H198" s="233">
        <v>95</v>
      </c>
      <c r="I198" s="234"/>
      <c r="J198" s="235">
        <f>ROUND(I198*H198,2)</f>
        <v>0</v>
      </c>
      <c r="K198" s="231" t="s">
        <v>1</v>
      </c>
      <c r="L198" s="45"/>
      <c r="M198" s="236" t="s">
        <v>1</v>
      </c>
      <c r="N198" s="237" t="s">
        <v>41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179</v>
      </c>
      <c r="AT198" s="240" t="s">
        <v>174</v>
      </c>
      <c r="AU198" s="240" t="s">
        <v>83</v>
      </c>
      <c r="AY198" s="18" t="s">
        <v>172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83</v>
      </c>
      <c r="BK198" s="241">
        <f>ROUND(I198*H198,2)</f>
        <v>0</v>
      </c>
      <c r="BL198" s="18" t="s">
        <v>179</v>
      </c>
      <c r="BM198" s="240" t="s">
        <v>933</v>
      </c>
    </row>
    <row r="199" spans="1:65" s="2" customFormat="1" ht="16.5" customHeight="1">
      <c r="A199" s="39"/>
      <c r="B199" s="40"/>
      <c r="C199" s="229" t="s">
        <v>364</v>
      </c>
      <c r="D199" s="229" t="s">
        <v>174</v>
      </c>
      <c r="E199" s="230" t="s">
        <v>1259</v>
      </c>
      <c r="F199" s="231" t="s">
        <v>1168</v>
      </c>
      <c r="G199" s="232" t="s">
        <v>240</v>
      </c>
      <c r="H199" s="233">
        <v>95</v>
      </c>
      <c r="I199" s="234"/>
      <c r="J199" s="235">
        <f>ROUND(I199*H199,2)</f>
        <v>0</v>
      </c>
      <c r="K199" s="231" t="s">
        <v>1</v>
      </c>
      <c r="L199" s="45"/>
      <c r="M199" s="236" t="s">
        <v>1</v>
      </c>
      <c r="N199" s="237" t="s">
        <v>41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179</v>
      </c>
      <c r="AT199" s="240" t="s">
        <v>174</v>
      </c>
      <c r="AU199" s="240" t="s">
        <v>83</v>
      </c>
      <c r="AY199" s="18" t="s">
        <v>172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83</v>
      </c>
      <c r="BK199" s="241">
        <f>ROUND(I199*H199,2)</f>
        <v>0</v>
      </c>
      <c r="BL199" s="18" t="s">
        <v>179</v>
      </c>
      <c r="BM199" s="240" t="s">
        <v>945</v>
      </c>
    </row>
    <row r="200" spans="1:65" s="2" customFormat="1" ht="16.5" customHeight="1">
      <c r="A200" s="39"/>
      <c r="B200" s="40"/>
      <c r="C200" s="229" t="s">
        <v>370</v>
      </c>
      <c r="D200" s="229" t="s">
        <v>174</v>
      </c>
      <c r="E200" s="230" t="s">
        <v>1260</v>
      </c>
      <c r="F200" s="231" t="s">
        <v>1220</v>
      </c>
      <c r="G200" s="232" t="s">
        <v>402</v>
      </c>
      <c r="H200" s="233">
        <v>8</v>
      </c>
      <c r="I200" s="234"/>
      <c r="J200" s="235">
        <f>ROUND(I200*H200,2)</f>
        <v>0</v>
      </c>
      <c r="K200" s="231" t="s">
        <v>1</v>
      </c>
      <c r="L200" s="45"/>
      <c r="M200" s="236" t="s">
        <v>1</v>
      </c>
      <c r="N200" s="237" t="s">
        <v>41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179</v>
      </c>
      <c r="AT200" s="240" t="s">
        <v>174</v>
      </c>
      <c r="AU200" s="240" t="s">
        <v>83</v>
      </c>
      <c r="AY200" s="18" t="s">
        <v>172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83</v>
      </c>
      <c r="BK200" s="241">
        <f>ROUND(I200*H200,2)</f>
        <v>0</v>
      </c>
      <c r="BL200" s="18" t="s">
        <v>179</v>
      </c>
      <c r="BM200" s="240" t="s">
        <v>955</v>
      </c>
    </row>
    <row r="201" spans="1:65" s="2" customFormat="1" ht="16.5" customHeight="1">
      <c r="A201" s="39"/>
      <c r="B201" s="40"/>
      <c r="C201" s="229" t="s">
        <v>379</v>
      </c>
      <c r="D201" s="229" t="s">
        <v>174</v>
      </c>
      <c r="E201" s="230" t="s">
        <v>1261</v>
      </c>
      <c r="F201" s="231" t="s">
        <v>1168</v>
      </c>
      <c r="G201" s="232" t="s">
        <v>402</v>
      </c>
      <c r="H201" s="233">
        <v>8</v>
      </c>
      <c r="I201" s="234"/>
      <c r="J201" s="235">
        <f>ROUND(I201*H201,2)</f>
        <v>0</v>
      </c>
      <c r="K201" s="231" t="s">
        <v>1</v>
      </c>
      <c r="L201" s="45"/>
      <c r="M201" s="236" t="s">
        <v>1</v>
      </c>
      <c r="N201" s="237" t="s">
        <v>41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179</v>
      </c>
      <c r="AT201" s="240" t="s">
        <v>174</v>
      </c>
      <c r="AU201" s="240" t="s">
        <v>83</v>
      </c>
      <c r="AY201" s="18" t="s">
        <v>172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83</v>
      </c>
      <c r="BK201" s="241">
        <f>ROUND(I201*H201,2)</f>
        <v>0</v>
      </c>
      <c r="BL201" s="18" t="s">
        <v>179</v>
      </c>
      <c r="BM201" s="240" t="s">
        <v>966</v>
      </c>
    </row>
    <row r="202" spans="1:65" s="2" customFormat="1" ht="21.75" customHeight="1">
      <c r="A202" s="39"/>
      <c r="B202" s="40"/>
      <c r="C202" s="229" t="s">
        <v>385</v>
      </c>
      <c r="D202" s="229" t="s">
        <v>174</v>
      </c>
      <c r="E202" s="230" t="s">
        <v>1262</v>
      </c>
      <c r="F202" s="231" t="s">
        <v>1223</v>
      </c>
      <c r="G202" s="232" t="s">
        <v>240</v>
      </c>
      <c r="H202" s="233">
        <v>35</v>
      </c>
      <c r="I202" s="234"/>
      <c r="J202" s="235">
        <f>ROUND(I202*H202,2)</f>
        <v>0</v>
      </c>
      <c r="K202" s="231" t="s">
        <v>1</v>
      </c>
      <c r="L202" s="45"/>
      <c r="M202" s="236" t="s">
        <v>1</v>
      </c>
      <c r="N202" s="237" t="s">
        <v>41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179</v>
      </c>
      <c r="AT202" s="240" t="s">
        <v>174</v>
      </c>
      <c r="AU202" s="240" t="s">
        <v>83</v>
      </c>
      <c r="AY202" s="18" t="s">
        <v>172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83</v>
      </c>
      <c r="BK202" s="241">
        <f>ROUND(I202*H202,2)</f>
        <v>0</v>
      </c>
      <c r="BL202" s="18" t="s">
        <v>179</v>
      </c>
      <c r="BM202" s="240" t="s">
        <v>1147</v>
      </c>
    </row>
    <row r="203" spans="1:65" s="2" customFormat="1" ht="16.5" customHeight="1">
      <c r="A203" s="39"/>
      <c r="B203" s="40"/>
      <c r="C203" s="229" t="s">
        <v>391</v>
      </c>
      <c r="D203" s="229" t="s">
        <v>174</v>
      </c>
      <c r="E203" s="230" t="s">
        <v>1263</v>
      </c>
      <c r="F203" s="231" t="s">
        <v>1168</v>
      </c>
      <c r="G203" s="232" t="s">
        <v>240</v>
      </c>
      <c r="H203" s="233">
        <v>35</v>
      </c>
      <c r="I203" s="234"/>
      <c r="J203" s="235">
        <f>ROUND(I203*H203,2)</f>
        <v>0</v>
      </c>
      <c r="K203" s="231" t="s">
        <v>1</v>
      </c>
      <c r="L203" s="45"/>
      <c r="M203" s="236" t="s">
        <v>1</v>
      </c>
      <c r="N203" s="237" t="s">
        <v>41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179</v>
      </c>
      <c r="AT203" s="240" t="s">
        <v>174</v>
      </c>
      <c r="AU203" s="240" t="s">
        <v>83</v>
      </c>
      <c r="AY203" s="18" t="s">
        <v>172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83</v>
      </c>
      <c r="BK203" s="241">
        <f>ROUND(I203*H203,2)</f>
        <v>0</v>
      </c>
      <c r="BL203" s="18" t="s">
        <v>179</v>
      </c>
      <c r="BM203" s="240" t="s">
        <v>1150</v>
      </c>
    </row>
    <row r="204" spans="1:65" s="2" customFormat="1" ht="16.5" customHeight="1">
      <c r="A204" s="39"/>
      <c r="B204" s="40"/>
      <c r="C204" s="229" t="s">
        <v>399</v>
      </c>
      <c r="D204" s="229" t="s">
        <v>174</v>
      </c>
      <c r="E204" s="230" t="s">
        <v>1264</v>
      </c>
      <c r="F204" s="231" t="s">
        <v>1226</v>
      </c>
      <c r="G204" s="232" t="s">
        <v>240</v>
      </c>
      <c r="H204" s="233">
        <v>4</v>
      </c>
      <c r="I204" s="234"/>
      <c r="J204" s="235">
        <f>ROUND(I204*H204,2)</f>
        <v>0</v>
      </c>
      <c r="K204" s="231" t="s">
        <v>1</v>
      </c>
      <c r="L204" s="45"/>
      <c r="M204" s="236" t="s">
        <v>1</v>
      </c>
      <c r="N204" s="237" t="s">
        <v>41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179</v>
      </c>
      <c r="AT204" s="240" t="s">
        <v>174</v>
      </c>
      <c r="AU204" s="240" t="s">
        <v>83</v>
      </c>
      <c r="AY204" s="18" t="s">
        <v>172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83</v>
      </c>
      <c r="BK204" s="241">
        <f>ROUND(I204*H204,2)</f>
        <v>0</v>
      </c>
      <c r="BL204" s="18" t="s">
        <v>179</v>
      </c>
      <c r="BM204" s="240" t="s">
        <v>1153</v>
      </c>
    </row>
    <row r="205" spans="1:65" s="2" customFormat="1" ht="16.5" customHeight="1">
      <c r="A205" s="39"/>
      <c r="B205" s="40"/>
      <c r="C205" s="229" t="s">
        <v>405</v>
      </c>
      <c r="D205" s="229" t="s">
        <v>174</v>
      </c>
      <c r="E205" s="230" t="s">
        <v>1265</v>
      </c>
      <c r="F205" s="231" t="s">
        <v>1168</v>
      </c>
      <c r="G205" s="232" t="s">
        <v>240</v>
      </c>
      <c r="H205" s="233">
        <v>4</v>
      </c>
      <c r="I205" s="234"/>
      <c r="J205" s="235">
        <f>ROUND(I205*H205,2)</f>
        <v>0</v>
      </c>
      <c r="K205" s="231" t="s">
        <v>1</v>
      </c>
      <c r="L205" s="45"/>
      <c r="M205" s="236" t="s">
        <v>1</v>
      </c>
      <c r="N205" s="237" t="s">
        <v>41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179</v>
      </c>
      <c r="AT205" s="240" t="s">
        <v>174</v>
      </c>
      <c r="AU205" s="240" t="s">
        <v>83</v>
      </c>
      <c r="AY205" s="18" t="s">
        <v>172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83</v>
      </c>
      <c r="BK205" s="241">
        <f>ROUND(I205*H205,2)</f>
        <v>0</v>
      </c>
      <c r="BL205" s="18" t="s">
        <v>179</v>
      </c>
      <c r="BM205" s="240" t="s">
        <v>1266</v>
      </c>
    </row>
    <row r="206" spans="1:63" s="12" customFormat="1" ht="25.9" customHeight="1">
      <c r="A206" s="12"/>
      <c r="B206" s="213"/>
      <c r="C206" s="214"/>
      <c r="D206" s="215" t="s">
        <v>75</v>
      </c>
      <c r="E206" s="216" t="s">
        <v>97</v>
      </c>
      <c r="F206" s="216" t="s">
        <v>1267</v>
      </c>
      <c r="G206" s="214"/>
      <c r="H206" s="214"/>
      <c r="I206" s="217"/>
      <c r="J206" s="218">
        <f>BK206</f>
        <v>0</v>
      </c>
      <c r="K206" s="214"/>
      <c r="L206" s="219"/>
      <c r="M206" s="220"/>
      <c r="N206" s="221"/>
      <c r="O206" s="221"/>
      <c r="P206" s="222">
        <f>SUM(P207:P208)</f>
        <v>0</v>
      </c>
      <c r="Q206" s="221"/>
      <c r="R206" s="222">
        <f>SUM(R207:R208)</f>
        <v>0</v>
      </c>
      <c r="S206" s="221"/>
      <c r="T206" s="223">
        <f>SUM(T207:T208)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4" t="s">
        <v>83</v>
      </c>
      <c r="AT206" s="225" t="s">
        <v>75</v>
      </c>
      <c r="AU206" s="225" t="s">
        <v>76</v>
      </c>
      <c r="AY206" s="224" t="s">
        <v>172</v>
      </c>
      <c r="BK206" s="226">
        <f>SUM(BK207:BK208)</f>
        <v>0</v>
      </c>
    </row>
    <row r="207" spans="1:65" s="2" customFormat="1" ht="12">
      <c r="A207" s="39"/>
      <c r="B207" s="40"/>
      <c r="C207" s="229" t="s">
        <v>83</v>
      </c>
      <c r="D207" s="229" t="s">
        <v>174</v>
      </c>
      <c r="E207" s="230" t="s">
        <v>1268</v>
      </c>
      <c r="F207" s="231" t="s">
        <v>1269</v>
      </c>
      <c r="G207" s="232" t="s">
        <v>1164</v>
      </c>
      <c r="H207" s="233">
        <v>1</v>
      </c>
      <c r="I207" s="234"/>
      <c r="J207" s="235">
        <f>ROUND(I207*H207,2)</f>
        <v>0</v>
      </c>
      <c r="K207" s="231" t="s">
        <v>1</v>
      </c>
      <c r="L207" s="45"/>
      <c r="M207" s="236" t="s">
        <v>1</v>
      </c>
      <c r="N207" s="237" t="s">
        <v>41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179</v>
      </c>
      <c r="AT207" s="240" t="s">
        <v>174</v>
      </c>
      <c r="AU207" s="240" t="s">
        <v>83</v>
      </c>
      <c r="AY207" s="18" t="s">
        <v>172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83</v>
      </c>
      <c r="BK207" s="241">
        <f>ROUND(I207*H207,2)</f>
        <v>0</v>
      </c>
      <c r="BL207" s="18" t="s">
        <v>179</v>
      </c>
      <c r="BM207" s="240" t="s">
        <v>1270</v>
      </c>
    </row>
    <row r="208" spans="1:65" s="2" customFormat="1" ht="12">
      <c r="A208" s="39"/>
      <c r="B208" s="40"/>
      <c r="C208" s="229" t="s">
        <v>86</v>
      </c>
      <c r="D208" s="229" t="s">
        <v>174</v>
      </c>
      <c r="E208" s="230" t="s">
        <v>1271</v>
      </c>
      <c r="F208" s="231" t="s">
        <v>1272</v>
      </c>
      <c r="G208" s="232" t="s">
        <v>1164</v>
      </c>
      <c r="H208" s="233">
        <v>1</v>
      </c>
      <c r="I208" s="234"/>
      <c r="J208" s="235">
        <f>ROUND(I208*H208,2)</f>
        <v>0</v>
      </c>
      <c r="K208" s="231" t="s">
        <v>1</v>
      </c>
      <c r="L208" s="45"/>
      <c r="M208" s="236" t="s">
        <v>1</v>
      </c>
      <c r="N208" s="237" t="s">
        <v>41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179</v>
      </c>
      <c r="AT208" s="240" t="s">
        <v>174</v>
      </c>
      <c r="AU208" s="240" t="s">
        <v>83</v>
      </c>
      <c r="AY208" s="18" t="s">
        <v>172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83</v>
      </c>
      <c r="BK208" s="241">
        <f>ROUND(I208*H208,2)</f>
        <v>0</v>
      </c>
      <c r="BL208" s="18" t="s">
        <v>179</v>
      </c>
      <c r="BM208" s="240" t="s">
        <v>1273</v>
      </c>
    </row>
    <row r="209" spans="1:63" s="12" customFormat="1" ht="25.9" customHeight="1">
      <c r="A209" s="12"/>
      <c r="B209" s="213"/>
      <c r="C209" s="214"/>
      <c r="D209" s="215" t="s">
        <v>75</v>
      </c>
      <c r="E209" s="216" t="s">
        <v>179</v>
      </c>
      <c r="F209" s="216" t="s">
        <v>1274</v>
      </c>
      <c r="G209" s="214"/>
      <c r="H209" s="214"/>
      <c r="I209" s="217"/>
      <c r="J209" s="218">
        <f>BK209</f>
        <v>0</v>
      </c>
      <c r="K209" s="214"/>
      <c r="L209" s="219"/>
      <c r="M209" s="220"/>
      <c r="N209" s="221"/>
      <c r="O209" s="221"/>
      <c r="P209" s="222">
        <f>SUM(P210:P213)</f>
        <v>0</v>
      </c>
      <c r="Q209" s="221"/>
      <c r="R209" s="222">
        <f>SUM(R210:R213)</f>
        <v>0</v>
      </c>
      <c r="S209" s="221"/>
      <c r="T209" s="223">
        <f>SUM(T210:T213)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4" t="s">
        <v>83</v>
      </c>
      <c r="AT209" s="225" t="s">
        <v>75</v>
      </c>
      <c r="AU209" s="225" t="s">
        <v>76</v>
      </c>
      <c r="AY209" s="224" t="s">
        <v>172</v>
      </c>
      <c r="BK209" s="226">
        <f>SUM(BK210:BK213)</f>
        <v>0</v>
      </c>
    </row>
    <row r="210" spans="1:65" s="2" customFormat="1" ht="12">
      <c r="A210" s="39"/>
      <c r="B210" s="40"/>
      <c r="C210" s="229" t="s">
        <v>83</v>
      </c>
      <c r="D210" s="229" t="s">
        <v>174</v>
      </c>
      <c r="E210" s="230" t="s">
        <v>1275</v>
      </c>
      <c r="F210" s="231" t="s">
        <v>1276</v>
      </c>
      <c r="G210" s="232" t="s">
        <v>240</v>
      </c>
      <c r="H210" s="233">
        <v>200</v>
      </c>
      <c r="I210" s="234"/>
      <c r="J210" s="235">
        <f>ROUND(I210*H210,2)</f>
        <v>0</v>
      </c>
      <c r="K210" s="231" t="s">
        <v>1</v>
      </c>
      <c r="L210" s="45"/>
      <c r="M210" s="236" t="s">
        <v>1</v>
      </c>
      <c r="N210" s="237" t="s">
        <v>41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179</v>
      </c>
      <c r="AT210" s="240" t="s">
        <v>174</v>
      </c>
      <c r="AU210" s="240" t="s">
        <v>83</v>
      </c>
      <c r="AY210" s="18" t="s">
        <v>172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83</v>
      </c>
      <c r="BK210" s="241">
        <f>ROUND(I210*H210,2)</f>
        <v>0</v>
      </c>
      <c r="BL210" s="18" t="s">
        <v>179</v>
      </c>
      <c r="BM210" s="240" t="s">
        <v>1277</v>
      </c>
    </row>
    <row r="211" spans="1:65" s="2" customFormat="1" ht="16.5" customHeight="1">
      <c r="A211" s="39"/>
      <c r="B211" s="40"/>
      <c r="C211" s="229" t="s">
        <v>86</v>
      </c>
      <c r="D211" s="229" t="s">
        <v>174</v>
      </c>
      <c r="E211" s="230" t="s">
        <v>1278</v>
      </c>
      <c r="F211" s="231" t="s">
        <v>1168</v>
      </c>
      <c r="G211" s="232" t="s">
        <v>240</v>
      </c>
      <c r="H211" s="233">
        <v>200</v>
      </c>
      <c r="I211" s="234"/>
      <c r="J211" s="235">
        <f>ROUND(I211*H211,2)</f>
        <v>0</v>
      </c>
      <c r="K211" s="231" t="s">
        <v>1</v>
      </c>
      <c r="L211" s="45"/>
      <c r="M211" s="236" t="s">
        <v>1</v>
      </c>
      <c r="N211" s="237" t="s">
        <v>41</v>
      </c>
      <c r="O211" s="92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179</v>
      </c>
      <c r="AT211" s="240" t="s">
        <v>174</v>
      </c>
      <c r="AU211" s="240" t="s">
        <v>83</v>
      </c>
      <c r="AY211" s="18" t="s">
        <v>172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83</v>
      </c>
      <c r="BK211" s="241">
        <f>ROUND(I211*H211,2)</f>
        <v>0</v>
      </c>
      <c r="BL211" s="18" t="s">
        <v>179</v>
      </c>
      <c r="BM211" s="240" t="s">
        <v>1279</v>
      </c>
    </row>
    <row r="212" spans="1:65" s="2" customFormat="1" ht="16.5" customHeight="1">
      <c r="A212" s="39"/>
      <c r="B212" s="40"/>
      <c r="C212" s="229" t="s">
        <v>97</v>
      </c>
      <c r="D212" s="229" t="s">
        <v>174</v>
      </c>
      <c r="E212" s="230" t="s">
        <v>1280</v>
      </c>
      <c r="F212" s="231" t="s">
        <v>1281</v>
      </c>
      <c r="G212" s="232" t="s">
        <v>1164</v>
      </c>
      <c r="H212" s="233">
        <v>20</v>
      </c>
      <c r="I212" s="234"/>
      <c r="J212" s="235">
        <f>ROUND(I212*H212,2)</f>
        <v>0</v>
      </c>
      <c r="K212" s="231" t="s">
        <v>1</v>
      </c>
      <c r="L212" s="45"/>
      <c r="M212" s="236" t="s">
        <v>1</v>
      </c>
      <c r="N212" s="237" t="s">
        <v>41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179</v>
      </c>
      <c r="AT212" s="240" t="s">
        <v>174</v>
      </c>
      <c r="AU212" s="240" t="s">
        <v>83</v>
      </c>
      <c r="AY212" s="18" t="s">
        <v>172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83</v>
      </c>
      <c r="BK212" s="241">
        <f>ROUND(I212*H212,2)</f>
        <v>0</v>
      </c>
      <c r="BL212" s="18" t="s">
        <v>179</v>
      </c>
      <c r="BM212" s="240" t="s">
        <v>1282</v>
      </c>
    </row>
    <row r="213" spans="1:65" s="2" customFormat="1" ht="16.5" customHeight="1">
      <c r="A213" s="39"/>
      <c r="B213" s="40"/>
      <c r="C213" s="229" t="s">
        <v>179</v>
      </c>
      <c r="D213" s="229" t="s">
        <v>174</v>
      </c>
      <c r="E213" s="230" t="s">
        <v>1283</v>
      </c>
      <c r="F213" s="231" t="s">
        <v>1168</v>
      </c>
      <c r="G213" s="232" t="s">
        <v>1164</v>
      </c>
      <c r="H213" s="233">
        <v>20</v>
      </c>
      <c r="I213" s="234"/>
      <c r="J213" s="235">
        <f>ROUND(I213*H213,2)</f>
        <v>0</v>
      </c>
      <c r="K213" s="231" t="s">
        <v>1</v>
      </c>
      <c r="L213" s="45"/>
      <c r="M213" s="236" t="s">
        <v>1</v>
      </c>
      <c r="N213" s="237" t="s">
        <v>41</v>
      </c>
      <c r="O213" s="92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179</v>
      </c>
      <c r="AT213" s="240" t="s">
        <v>174</v>
      </c>
      <c r="AU213" s="240" t="s">
        <v>83</v>
      </c>
      <c r="AY213" s="18" t="s">
        <v>172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83</v>
      </c>
      <c r="BK213" s="241">
        <f>ROUND(I213*H213,2)</f>
        <v>0</v>
      </c>
      <c r="BL213" s="18" t="s">
        <v>179</v>
      </c>
      <c r="BM213" s="240" t="s">
        <v>1284</v>
      </c>
    </row>
    <row r="214" spans="1:63" s="12" customFormat="1" ht="25.9" customHeight="1">
      <c r="A214" s="12"/>
      <c r="B214" s="213"/>
      <c r="C214" s="214"/>
      <c r="D214" s="215" t="s">
        <v>75</v>
      </c>
      <c r="E214" s="216" t="s">
        <v>204</v>
      </c>
      <c r="F214" s="216" t="s">
        <v>1285</v>
      </c>
      <c r="G214" s="214"/>
      <c r="H214" s="214"/>
      <c r="I214" s="217"/>
      <c r="J214" s="218">
        <f>BK214</f>
        <v>0</v>
      </c>
      <c r="K214" s="214"/>
      <c r="L214" s="219"/>
      <c r="M214" s="220"/>
      <c r="N214" s="221"/>
      <c r="O214" s="221"/>
      <c r="P214" s="222">
        <f>SUM(P215:P222)</f>
        <v>0</v>
      </c>
      <c r="Q214" s="221"/>
      <c r="R214" s="222">
        <f>SUM(R215:R222)</f>
        <v>0</v>
      </c>
      <c r="S214" s="221"/>
      <c r="T214" s="223">
        <f>SUM(T215:T222)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4" t="s">
        <v>83</v>
      </c>
      <c r="AT214" s="225" t="s">
        <v>75</v>
      </c>
      <c r="AU214" s="225" t="s">
        <v>76</v>
      </c>
      <c r="AY214" s="224" t="s">
        <v>172</v>
      </c>
      <c r="BK214" s="226">
        <f>SUM(BK215:BK222)</f>
        <v>0</v>
      </c>
    </row>
    <row r="215" spans="1:65" s="2" customFormat="1" ht="16.5" customHeight="1">
      <c r="A215" s="39"/>
      <c r="B215" s="40"/>
      <c r="C215" s="229" t="s">
        <v>83</v>
      </c>
      <c r="D215" s="229" t="s">
        <v>174</v>
      </c>
      <c r="E215" s="230" t="s">
        <v>1286</v>
      </c>
      <c r="F215" s="231" t="s">
        <v>1287</v>
      </c>
      <c r="G215" s="232" t="s">
        <v>1164</v>
      </c>
      <c r="H215" s="233">
        <v>1</v>
      </c>
      <c r="I215" s="234"/>
      <c r="J215" s="235">
        <f>ROUND(I215*H215,2)</f>
        <v>0</v>
      </c>
      <c r="K215" s="231" t="s">
        <v>1</v>
      </c>
      <c r="L215" s="45"/>
      <c r="M215" s="236" t="s">
        <v>1</v>
      </c>
      <c r="N215" s="237" t="s">
        <v>41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179</v>
      </c>
      <c r="AT215" s="240" t="s">
        <v>174</v>
      </c>
      <c r="AU215" s="240" t="s">
        <v>83</v>
      </c>
      <c r="AY215" s="18" t="s">
        <v>172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83</v>
      </c>
      <c r="BK215" s="241">
        <f>ROUND(I215*H215,2)</f>
        <v>0</v>
      </c>
      <c r="BL215" s="18" t="s">
        <v>179</v>
      </c>
      <c r="BM215" s="240" t="s">
        <v>1288</v>
      </c>
    </row>
    <row r="216" spans="1:65" s="2" customFormat="1" ht="16.5" customHeight="1">
      <c r="A216" s="39"/>
      <c r="B216" s="40"/>
      <c r="C216" s="229" t="s">
        <v>86</v>
      </c>
      <c r="D216" s="229" t="s">
        <v>174</v>
      </c>
      <c r="E216" s="230" t="s">
        <v>1289</v>
      </c>
      <c r="F216" s="231" t="s">
        <v>1290</v>
      </c>
      <c r="G216" s="232" t="s">
        <v>1164</v>
      </c>
      <c r="H216" s="233">
        <v>1</v>
      </c>
      <c r="I216" s="234"/>
      <c r="J216" s="235">
        <f>ROUND(I216*H216,2)</f>
        <v>0</v>
      </c>
      <c r="K216" s="231" t="s">
        <v>1</v>
      </c>
      <c r="L216" s="45"/>
      <c r="M216" s="236" t="s">
        <v>1</v>
      </c>
      <c r="N216" s="237" t="s">
        <v>41</v>
      </c>
      <c r="O216" s="92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179</v>
      </c>
      <c r="AT216" s="240" t="s">
        <v>174</v>
      </c>
      <c r="AU216" s="240" t="s">
        <v>83</v>
      </c>
      <c r="AY216" s="18" t="s">
        <v>172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83</v>
      </c>
      <c r="BK216" s="241">
        <f>ROUND(I216*H216,2)</f>
        <v>0</v>
      </c>
      <c r="BL216" s="18" t="s">
        <v>179</v>
      </c>
      <c r="BM216" s="240" t="s">
        <v>1291</v>
      </c>
    </row>
    <row r="217" spans="1:65" s="2" customFormat="1" ht="16.5" customHeight="1">
      <c r="A217" s="39"/>
      <c r="B217" s="40"/>
      <c r="C217" s="229" t="s">
        <v>97</v>
      </c>
      <c r="D217" s="229" t="s">
        <v>174</v>
      </c>
      <c r="E217" s="230" t="s">
        <v>1292</v>
      </c>
      <c r="F217" s="231" t="s">
        <v>1293</v>
      </c>
      <c r="G217" s="232" t="s">
        <v>1164</v>
      </c>
      <c r="H217" s="233">
        <v>1</v>
      </c>
      <c r="I217" s="234"/>
      <c r="J217" s="235">
        <f>ROUND(I217*H217,2)</f>
        <v>0</v>
      </c>
      <c r="K217" s="231" t="s">
        <v>1</v>
      </c>
      <c r="L217" s="45"/>
      <c r="M217" s="236" t="s">
        <v>1</v>
      </c>
      <c r="N217" s="237" t="s">
        <v>41</v>
      </c>
      <c r="O217" s="92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179</v>
      </c>
      <c r="AT217" s="240" t="s">
        <v>174</v>
      </c>
      <c r="AU217" s="240" t="s">
        <v>83</v>
      </c>
      <c r="AY217" s="18" t="s">
        <v>172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83</v>
      </c>
      <c r="BK217" s="241">
        <f>ROUND(I217*H217,2)</f>
        <v>0</v>
      </c>
      <c r="BL217" s="18" t="s">
        <v>179</v>
      </c>
      <c r="BM217" s="240" t="s">
        <v>1294</v>
      </c>
    </row>
    <row r="218" spans="1:65" s="2" customFormat="1" ht="16.5" customHeight="1">
      <c r="A218" s="39"/>
      <c r="B218" s="40"/>
      <c r="C218" s="229" t="s">
        <v>179</v>
      </c>
      <c r="D218" s="229" t="s">
        <v>174</v>
      </c>
      <c r="E218" s="230" t="s">
        <v>1295</v>
      </c>
      <c r="F218" s="231" t="s">
        <v>1296</v>
      </c>
      <c r="G218" s="232" t="s">
        <v>1164</v>
      </c>
      <c r="H218" s="233">
        <v>1</v>
      </c>
      <c r="I218" s="234"/>
      <c r="J218" s="235">
        <f>ROUND(I218*H218,2)</f>
        <v>0</v>
      </c>
      <c r="K218" s="231" t="s">
        <v>1</v>
      </c>
      <c r="L218" s="45"/>
      <c r="M218" s="236" t="s">
        <v>1</v>
      </c>
      <c r="N218" s="237" t="s">
        <v>41</v>
      </c>
      <c r="O218" s="92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179</v>
      </c>
      <c r="AT218" s="240" t="s">
        <v>174</v>
      </c>
      <c r="AU218" s="240" t="s">
        <v>83</v>
      </c>
      <c r="AY218" s="18" t="s">
        <v>172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83</v>
      </c>
      <c r="BK218" s="241">
        <f>ROUND(I218*H218,2)</f>
        <v>0</v>
      </c>
      <c r="BL218" s="18" t="s">
        <v>179</v>
      </c>
      <c r="BM218" s="240" t="s">
        <v>1297</v>
      </c>
    </row>
    <row r="219" spans="1:65" s="2" customFormat="1" ht="16.5" customHeight="1">
      <c r="A219" s="39"/>
      <c r="B219" s="40"/>
      <c r="C219" s="229" t="s">
        <v>204</v>
      </c>
      <c r="D219" s="229" t="s">
        <v>174</v>
      </c>
      <c r="E219" s="230" t="s">
        <v>1298</v>
      </c>
      <c r="F219" s="231" t="s">
        <v>1299</v>
      </c>
      <c r="G219" s="232" t="s">
        <v>1164</v>
      </c>
      <c r="H219" s="233">
        <v>1</v>
      </c>
      <c r="I219" s="234"/>
      <c r="J219" s="235">
        <f>ROUND(I219*H219,2)</f>
        <v>0</v>
      </c>
      <c r="K219" s="231" t="s">
        <v>1</v>
      </c>
      <c r="L219" s="45"/>
      <c r="M219" s="236" t="s">
        <v>1</v>
      </c>
      <c r="N219" s="237" t="s">
        <v>41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179</v>
      </c>
      <c r="AT219" s="240" t="s">
        <v>174</v>
      </c>
      <c r="AU219" s="240" t="s">
        <v>83</v>
      </c>
      <c r="AY219" s="18" t="s">
        <v>172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83</v>
      </c>
      <c r="BK219" s="241">
        <f>ROUND(I219*H219,2)</f>
        <v>0</v>
      </c>
      <c r="BL219" s="18" t="s">
        <v>179</v>
      </c>
      <c r="BM219" s="240" t="s">
        <v>119</v>
      </c>
    </row>
    <row r="220" spans="1:65" s="2" customFormat="1" ht="16.5" customHeight="1">
      <c r="A220" s="39"/>
      <c r="B220" s="40"/>
      <c r="C220" s="229" t="s">
        <v>208</v>
      </c>
      <c r="D220" s="229" t="s">
        <v>174</v>
      </c>
      <c r="E220" s="230" t="s">
        <v>1300</v>
      </c>
      <c r="F220" s="231" t="s">
        <v>1301</v>
      </c>
      <c r="G220" s="232" t="s">
        <v>1164</v>
      </c>
      <c r="H220" s="233">
        <v>1</v>
      </c>
      <c r="I220" s="234"/>
      <c r="J220" s="235">
        <f>ROUND(I220*H220,2)</f>
        <v>0</v>
      </c>
      <c r="K220" s="231" t="s">
        <v>1</v>
      </c>
      <c r="L220" s="45"/>
      <c r="M220" s="236" t="s">
        <v>1</v>
      </c>
      <c r="N220" s="237" t="s">
        <v>41</v>
      </c>
      <c r="O220" s="92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179</v>
      </c>
      <c r="AT220" s="240" t="s">
        <v>174</v>
      </c>
      <c r="AU220" s="240" t="s">
        <v>83</v>
      </c>
      <c r="AY220" s="18" t="s">
        <v>172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83</v>
      </c>
      <c r="BK220" s="241">
        <f>ROUND(I220*H220,2)</f>
        <v>0</v>
      </c>
      <c r="BL220" s="18" t="s">
        <v>179</v>
      </c>
      <c r="BM220" s="240" t="s">
        <v>1302</v>
      </c>
    </row>
    <row r="221" spans="1:65" s="2" customFormat="1" ht="16.5" customHeight="1">
      <c r="A221" s="39"/>
      <c r="B221" s="40"/>
      <c r="C221" s="229" t="s">
        <v>212</v>
      </c>
      <c r="D221" s="229" t="s">
        <v>174</v>
      </c>
      <c r="E221" s="230" t="s">
        <v>1303</v>
      </c>
      <c r="F221" s="231" t="s">
        <v>1304</v>
      </c>
      <c r="G221" s="232" t="s">
        <v>1164</v>
      </c>
      <c r="H221" s="233">
        <v>1</v>
      </c>
      <c r="I221" s="234"/>
      <c r="J221" s="235">
        <f>ROUND(I221*H221,2)</f>
        <v>0</v>
      </c>
      <c r="K221" s="231" t="s">
        <v>1</v>
      </c>
      <c r="L221" s="45"/>
      <c r="M221" s="236" t="s">
        <v>1</v>
      </c>
      <c r="N221" s="237" t="s">
        <v>41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179</v>
      </c>
      <c r="AT221" s="240" t="s">
        <v>174</v>
      </c>
      <c r="AU221" s="240" t="s">
        <v>83</v>
      </c>
      <c r="AY221" s="18" t="s">
        <v>172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83</v>
      </c>
      <c r="BK221" s="241">
        <f>ROUND(I221*H221,2)</f>
        <v>0</v>
      </c>
      <c r="BL221" s="18" t="s">
        <v>179</v>
      </c>
      <c r="BM221" s="240" t="s">
        <v>1305</v>
      </c>
    </row>
    <row r="222" spans="1:65" s="2" customFormat="1" ht="16.5" customHeight="1">
      <c r="A222" s="39"/>
      <c r="B222" s="40"/>
      <c r="C222" s="229" t="s">
        <v>216</v>
      </c>
      <c r="D222" s="229" t="s">
        <v>174</v>
      </c>
      <c r="E222" s="230" t="s">
        <v>1306</v>
      </c>
      <c r="F222" s="231" t="s">
        <v>1307</v>
      </c>
      <c r="G222" s="232" t="s">
        <v>1164</v>
      </c>
      <c r="H222" s="233">
        <v>1</v>
      </c>
      <c r="I222" s="234"/>
      <c r="J222" s="235">
        <f>ROUND(I222*H222,2)</f>
        <v>0</v>
      </c>
      <c r="K222" s="231" t="s">
        <v>1</v>
      </c>
      <c r="L222" s="45"/>
      <c r="M222" s="304" t="s">
        <v>1</v>
      </c>
      <c r="N222" s="305" t="s">
        <v>41</v>
      </c>
      <c r="O222" s="306"/>
      <c r="P222" s="307">
        <f>O222*H222</f>
        <v>0</v>
      </c>
      <c r="Q222" s="307">
        <v>0</v>
      </c>
      <c r="R222" s="307">
        <f>Q222*H222</f>
        <v>0</v>
      </c>
      <c r="S222" s="307">
        <v>0</v>
      </c>
      <c r="T222" s="30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179</v>
      </c>
      <c r="AT222" s="240" t="s">
        <v>174</v>
      </c>
      <c r="AU222" s="240" t="s">
        <v>83</v>
      </c>
      <c r="AY222" s="18" t="s">
        <v>172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83</v>
      </c>
      <c r="BK222" s="241">
        <f>ROUND(I222*H222,2)</f>
        <v>0</v>
      </c>
      <c r="BL222" s="18" t="s">
        <v>179</v>
      </c>
      <c r="BM222" s="240" t="s">
        <v>1308</v>
      </c>
    </row>
    <row r="223" spans="1:31" s="2" customFormat="1" ht="6.95" customHeight="1">
      <c r="A223" s="39"/>
      <c r="B223" s="67"/>
      <c r="C223" s="68"/>
      <c r="D223" s="68"/>
      <c r="E223" s="68"/>
      <c r="F223" s="68"/>
      <c r="G223" s="68"/>
      <c r="H223" s="68"/>
      <c r="I223" s="68"/>
      <c r="J223" s="68"/>
      <c r="K223" s="68"/>
      <c r="L223" s="45"/>
      <c r="M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</row>
  </sheetData>
  <sheetProtection password="CC35" sheet="1" objects="1" scenarios="1" formatColumns="0" formatRows="0" autoFilter="0"/>
  <autoFilter ref="C128:K22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5:H115"/>
    <mergeCell ref="E119:H119"/>
    <mergeCell ref="E117:H117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86</v>
      </c>
    </row>
    <row r="4" spans="2:46" s="1" customFormat="1" ht="24.95" customHeight="1">
      <c r="B4" s="21"/>
      <c r="D4" s="151" t="s">
        <v>120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16.5" customHeight="1">
      <c r="B7" s="21"/>
      <c r="E7" s="154" t="str">
        <f>'Rekapitulace stavby'!K6</f>
        <v>KD Crystal - rekonstrukce vstupu a sociálních zařízení</v>
      </c>
      <c r="F7" s="153"/>
      <c r="G7" s="153"/>
      <c r="H7" s="153"/>
      <c r="L7" s="21"/>
    </row>
    <row r="8" spans="2:12" ht="12">
      <c r="B8" s="21"/>
      <c r="D8" s="153" t="s">
        <v>130</v>
      </c>
      <c r="L8" s="21"/>
    </row>
    <row r="9" spans="2:12" s="1" customFormat="1" ht="16.5" customHeight="1">
      <c r="B9" s="21"/>
      <c r="E9" s="154" t="s">
        <v>131</v>
      </c>
      <c r="F9" s="1"/>
      <c r="G9" s="1"/>
      <c r="H9" s="1"/>
      <c r="L9" s="21"/>
    </row>
    <row r="10" spans="2:12" s="1" customFormat="1" ht="12" customHeight="1">
      <c r="B10" s="21"/>
      <c r="D10" s="153" t="s">
        <v>132</v>
      </c>
      <c r="L10" s="21"/>
    </row>
    <row r="11" spans="1:31" s="2" customFormat="1" ht="16.5" customHeight="1">
      <c r="A11" s="39"/>
      <c r="B11" s="45"/>
      <c r="C11" s="39"/>
      <c r="D11" s="39"/>
      <c r="E11" s="165" t="s">
        <v>986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987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5" t="s">
        <v>1309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3" t="s">
        <v>18</v>
      </c>
      <c r="E15" s="39"/>
      <c r="F15" s="142" t="s">
        <v>1</v>
      </c>
      <c r="G15" s="39"/>
      <c r="H15" s="39"/>
      <c r="I15" s="153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20</v>
      </c>
      <c r="E16" s="39"/>
      <c r="F16" s="142" t="s">
        <v>989</v>
      </c>
      <c r="G16" s="39"/>
      <c r="H16" s="39"/>
      <c r="I16" s="153" t="s">
        <v>22</v>
      </c>
      <c r="J16" s="156" t="str">
        <f>'Rekapitulace stavby'!AN8</f>
        <v>3. 6. 2021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3" t="s">
        <v>24</v>
      </c>
      <c r="E18" s="39"/>
      <c r="F18" s="39"/>
      <c r="G18" s="39"/>
      <c r="H18" s="39"/>
      <c r="I18" s="153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26</v>
      </c>
      <c r="F19" s="39"/>
      <c r="G19" s="39"/>
      <c r="H19" s="39"/>
      <c r="I19" s="153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3" t="s">
        <v>28</v>
      </c>
      <c r="E21" s="39"/>
      <c r="F21" s="39"/>
      <c r="G21" s="39"/>
      <c r="H21" s="39"/>
      <c r="I21" s="153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3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3" t="s">
        <v>30</v>
      </c>
      <c r="E24" s="39"/>
      <c r="F24" s="39"/>
      <c r="G24" s="39"/>
      <c r="H24" s="39"/>
      <c r="I24" s="153" t="s">
        <v>25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31</v>
      </c>
      <c r="F25" s="39"/>
      <c r="G25" s="39"/>
      <c r="H25" s="39"/>
      <c r="I25" s="153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3" t="s">
        <v>33</v>
      </c>
      <c r="E27" s="39"/>
      <c r="F27" s="39"/>
      <c r="G27" s="39"/>
      <c r="H27" s="39"/>
      <c r="I27" s="153" t="s">
        <v>25</v>
      </c>
      <c r="J27" s="142" t="str">
        <f>IF('Rekapitulace stavby'!AN19="","",'Rekapitulace stavby'!AN19)</f>
        <v/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tr">
        <f>IF('Rekapitulace stavby'!E20="","",'Rekapitulace stavby'!E20)</f>
        <v>PROPOS Liberec s.r.o.</v>
      </c>
      <c r="F28" s="39"/>
      <c r="G28" s="39"/>
      <c r="H28" s="39"/>
      <c r="I28" s="153" t="s">
        <v>27</v>
      </c>
      <c r="J28" s="142" t="str">
        <f>IF('Rekapitulace stavby'!AN20="","",'Rekapitulace stavby'!AN20)</f>
        <v/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3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71.25" customHeight="1">
      <c r="A31" s="157"/>
      <c r="B31" s="158"/>
      <c r="C31" s="157"/>
      <c r="D31" s="157"/>
      <c r="E31" s="159" t="s">
        <v>1310</v>
      </c>
      <c r="F31" s="159"/>
      <c r="G31" s="159"/>
      <c r="H31" s="159"/>
      <c r="I31" s="157"/>
      <c r="J31" s="157"/>
      <c r="K31" s="157"/>
      <c r="L31" s="160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1"/>
      <c r="J33" s="161"/>
      <c r="K33" s="161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36</v>
      </c>
      <c r="E34" s="39"/>
      <c r="F34" s="39"/>
      <c r="G34" s="39"/>
      <c r="H34" s="39"/>
      <c r="I34" s="39"/>
      <c r="J34" s="163">
        <f>ROUND(J127,2)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1"/>
      <c r="J35" s="161"/>
      <c r="K35" s="161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38</v>
      </c>
      <c r="G36" s="39"/>
      <c r="H36" s="39"/>
      <c r="I36" s="164" t="s">
        <v>37</v>
      </c>
      <c r="J36" s="164" t="s">
        <v>39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40</v>
      </c>
      <c r="E37" s="153" t="s">
        <v>41</v>
      </c>
      <c r="F37" s="166">
        <f>ROUND((SUM(BE127:BE147)),2)</f>
        <v>0</v>
      </c>
      <c r="G37" s="39"/>
      <c r="H37" s="39"/>
      <c r="I37" s="167">
        <v>0.21</v>
      </c>
      <c r="J37" s="166">
        <f>ROUND(((SUM(BE127:BE147))*I37),2)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3" t="s">
        <v>42</v>
      </c>
      <c r="F38" s="166">
        <f>ROUND((SUM(BF127:BF147)),2)</f>
        <v>0</v>
      </c>
      <c r="G38" s="39"/>
      <c r="H38" s="39"/>
      <c r="I38" s="167">
        <v>0.15</v>
      </c>
      <c r="J38" s="166">
        <f>ROUND(((SUM(BF127:BF147))*I38),2)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43</v>
      </c>
      <c r="F39" s="166">
        <f>ROUND((SUM(BG127:BG147)),2)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3" t="s">
        <v>44</v>
      </c>
      <c r="F40" s="166">
        <f>ROUND((SUM(BH127:BH147)),2)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3" t="s">
        <v>45</v>
      </c>
      <c r="F41" s="166">
        <f>ROUND((SUM(BI127:BI147)),2)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46</v>
      </c>
      <c r="E43" s="170"/>
      <c r="F43" s="170"/>
      <c r="G43" s="171" t="s">
        <v>47</v>
      </c>
      <c r="H43" s="172" t="s">
        <v>48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6" t="str">
        <f>E7</f>
        <v>KD Crystal - rekonstrukce vstupu a sociálních zařízení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 hidden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 hidden="1">
      <c r="B87" s="22"/>
      <c r="C87" s="23"/>
      <c r="D87" s="23"/>
      <c r="E87" s="186" t="s">
        <v>131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 hidden="1">
      <c r="B88" s="22"/>
      <c r="C88" s="33" t="s">
        <v>132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 hidden="1">
      <c r="A89" s="39"/>
      <c r="B89" s="40"/>
      <c r="C89" s="41"/>
      <c r="D89" s="41"/>
      <c r="E89" s="303" t="s">
        <v>986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 hidden="1">
      <c r="A90" s="39"/>
      <c r="B90" s="40"/>
      <c r="C90" s="33" t="s">
        <v>987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 hidden="1">
      <c r="A91" s="39"/>
      <c r="B91" s="40"/>
      <c r="C91" s="41"/>
      <c r="D91" s="41"/>
      <c r="E91" s="77" t="str">
        <f>E13</f>
        <v>03 - Měření a regulace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 hidden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 hidden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3. 6. 2021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 hidden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25.65" customHeight="1" hidden="1">
      <c r="A95" s="39"/>
      <c r="B95" s="40"/>
      <c r="C95" s="33" t="s">
        <v>24</v>
      </c>
      <c r="D95" s="41"/>
      <c r="E95" s="41"/>
      <c r="F95" s="28" t="str">
        <f>E19</f>
        <v>Město Česká Lípa, nám.T.G.Masaryka 1/1, 470 01</v>
      </c>
      <c r="G95" s="41"/>
      <c r="H95" s="41"/>
      <c r="I95" s="33" t="s">
        <v>30</v>
      </c>
      <c r="J95" s="37" t="str">
        <f>E25</f>
        <v>ATAKARCHITEKTI s.r.o.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5.65" customHeight="1" hidden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PROPOS Liberec s.r.o.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 hidden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 hidden="1">
      <c r="A98" s="39"/>
      <c r="B98" s="40"/>
      <c r="C98" s="187" t="s">
        <v>135</v>
      </c>
      <c r="D98" s="188"/>
      <c r="E98" s="188"/>
      <c r="F98" s="188"/>
      <c r="G98" s="188"/>
      <c r="H98" s="188"/>
      <c r="I98" s="188"/>
      <c r="J98" s="189" t="s">
        <v>136</v>
      </c>
      <c r="K98" s="188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 hidden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 hidden="1">
      <c r="A100" s="39"/>
      <c r="B100" s="40"/>
      <c r="C100" s="190" t="s">
        <v>137</v>
      </c>
      <c r="D100" s="41"/>
      <c r="E100" s="41"/>
      <c r="F100" s="41"/>
      <c r="G100" s="41"/>
      <c r="H100" s="41"/>
      <c r="I100" s="41"/>
      <c r="J100" s="111">
        <f>J127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138</v>
      </c>
    </row>
    <row r="101" spans="1:31" s="9" customFormat="1" ht="24.95" customHeight="1" hidden="1">
      <c r="A101" s="9"/>
      <c r="B101" s="191"/>
      <c r="C101" s="192"/>
      <c r="D101" s="193" t="s">
        <v>1311</v>
      </c>
      <c r="E101" s="194"/>
      <c r="F101" s="194"/>
      <c r="G101" s="194"/>
      <c r="H101" s="194"/>
      <c r="I101" s="194"/>
      <c r="J101" s="195">
        <f>J128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91"/>
      <c r="C102" s="192"/>
      <c r="D102" s="193" t="s">
        <v>1312</v>
      </c>
      <c r="E102" s="194"/>
      <c r="F102" s="194"/>
      <c r="G102" s="194"/>
      <c r="H102" s="194"/>
      <c r="I102" s="194"/>
      <c r="J102" s="195">
        <f>J132</f>
        <v>0</v>
      </c>
      <c r="K102" s="192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91"/>
      <c r="C103" s="192"/>
      <c r="D103" s="193" t="s">
        <v>1313</v>
      </c>
      <c r="E103" s="194"/>
      <c r="F103" s="194"/>
      <c r="G103" s="194"/>
      <c r="H103" s="194"/>
      <c r="I103" s="194"/>
      <c r="J103" s="195">
        <f>J136</f>
        <v>0</v>
      </c>
      <c r="K103" s="192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 hidden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 hidden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ht="12" hidden="1"/>
    <row r="107" ht="12" hidden="1"/>
    <row r="108" ht="12" hidden="1"/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157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6" t="str">
        <f>E7</f>
        <v>KD Crystal - rekonstrukce vstupu a sociálních zařízení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130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2:12" s="1" customFormat="1" ht="16.5" customHeight="1">
      <c r="B115" s="22"/>
      <c r="C115" s="23"/>
      <c r="D115" s="23"/>
      <c r="E115" s="186" t="s">
        <v>131</v>
      </c>
      <c r="F115" s="23"/>
      <c r="G115" s="23"/>
      <c r="H115" s="23"/>
      <c r="I115" s="23"/>
      <c r="J115" s="23"/>
      <c r="K115" s="23"/>
      <c r="L115" s="21"/>
    </row>
    <row r="116" spans="2:12" s="1" customFormat="1" ht="12" customHeight="1">
      <c r="B116" s="22"/>
      <c r="C116" s="33" t="s">
        <v>132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1:31" s="2" customFormat="1" ht="16.5" customHeight="1">
      <c r="A117" s="39"/>
      <c r="B117" s="40"/>
      <c r="C117" s="41"/>
      <c r="D117" s="41"/>
      <c r="E117" s="303" t="s">
        <v>986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987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E13</f>
        <v>03 - Měření a regulace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F16</f>
        <v xml:space="preserve"> </v>
      </c>
      <c r="G121" s="41"/>
      <c r="H121" s="41"/>
      <c r="I121" s="33" t="s">
        <v>22</v>
      </c>
      <c r="J121" s="80" t="str">
        <f>IF(J16="","",J16)</f>
        <v>3. 6. 2021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5.65" customHeight="1">
      <c r="A123" s="39"/>
      <c r="B123" s="40"/>
      <c r="C123" s="33" t="s">
        <v>24</v>
      </c>
      <c r="D123" s="41"/>
      <c r="E123" s="41"/>
      <c r="F123" s="28" t="str">
        <f>E19</f>
        <v>Město Česká Lípa, nám.T.G.Masaryka 1/1, 470 01</v>
      </c>
      <c r="G123" s="41"/>
      <c r="H123" s="41"/>
      <c r="I123" s="33" t="s">
        <v>30</v>
      </c>
      <c r="J123" s="37" t="str">
        <f>E25</f>
        <v>ATAKARCHITEKTI s.r.o.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5.65" customHeight="1">
      <c r="A124" s="39"/>
      <c r="B124" s="40"/>
      <c r="C124" s="33" t="s">
        <v>28</v>
      </c>
      <c r="D124" s="41"/>
      <c r="E124" s="41"/>
      <c r="F124" s="28" t="str">
        <f>IF(E22="","",E22)</f>
        <v>Vyplň údaj</v>
      </c>
      <c r="G124" s="41"/>
      <c r="H124" s="41"/>
      <c r="I124" s="33" t="s">
        <v>33</v>
      </c>
      <c r="J124" s="37" t="str">
        <f>E28</f>
        <v>PROPOS Liberec s.r.o.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02"/>
      <c r="B126" s="203"/>
      <c r="C126" s="204" t="s">
        <v>158</v>
      </c>
      <c r="D126" s="205" t="s">
        <v>61</v>
      </c>
      <c r="E126" s="205" t="s">
        <v>57</v>
      </c>
      <c r="F126" s="205" t="s">
        <v>58</v>
      </c>
      <c r="G126" s="205" t="s">
        <v>159</v>
      </c>
      <c r="H126" s="205" t="s">
        <v>160</v>
      </c>
      <c r="I126" s="205" t="s">
        <v>161</v>
      </c>
      <c r="J126" s="205" t="s">
        <v>136</v>
      </c>
      <c r="K126" s="206" t="s">
        <v>162</v>
      </c>
      <c r="L126" s="207"/>
      <c r="M126" s="101" t="s">
        <v>1</v>
      </c>
      <c r="N126" s="102" t="s">
        <v>40</v>
      </c>
      <c r="O126" s="102" t="s">
        <v>163</v>
      </c>
      <c r="P126" s="102" t="s">
        <v>164</v>
      </c>
      <c r="Q126" s="102" t="s">
        <v>165</v>
      </c>
      <c r="R126" s="102" t="s">
        <v>166</v>
      </c>
      <c r="S126" s="102" t="s">
        <v>167</v>
      </c>
      <c r="T126" s="103" t="s">
        <v>168</v>
      </c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</row>
    <row r="127" spans="1:63" s="2" customFormat="1" ht="22.8" customHeight="1">
      <c r="A127" s="39"/>
      <c r="B127" s="40"/>
      <c r="C127" s="108" t="s">
        <v>169</v>
      </c>
      <c r="D127" s="41"/>
      <c r="E127" s="41"/>
      <c r="F127" s="41"/>
      <c r="G127" s="41"/>
      <c r="H127" s="41"/>
      <c r="I127" s="41"/>
      <c r="J127" s="208">
        <f>BK127</f>
        <v>0</v>
      </c>
      <c r="K127" s="41"/>
      <c r="L127" s="45"/>
      <c r="M127" s="104"/>
      <c r="N127" s="209"/>
      <c r="O127" s="105"/>
      <c r="P127" s="210">
        <f>P128+P132+P136</f>
        <v>0</v>
      </c>
      <c r="Q127" s="105"/>
      <c r="R127" s="210">
        <f>R128+R132+R136</f>
        <v>0</v>
      </c>
      <c r="S127" s="105"/>
      <c r="T127" s="211">
        <f>T128+T132+T136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75</v>
      </c>
      <c r="AU127" s="18" t="s">
        <v>138</v>
      </c>
      <c r="BK127" s="212">
        <f>BK128+BK132+BK136</f>
        <v>0</v>
      </c>
    </row>
    <row r="128" spans="1:63" s="12" customFormat="1" ht="25.9" customHeight="1">
      <c r="A128" s="12"/>
      <c r="B128" s="213"/>
      <c r="C128" s="214"/>
      <c r="D128" s="215" t="s">
        <v>75</v>
      </c>
      <c r="E128" s="216" t="s">
        <v>1314</v>
      </c>
      <c r="F128" s="216" t="s">
        <v>1315</v>
      </c>
      <c r="G128" s="214"/>
      <c r="H128" s="214"/>
      <c r="I128" s="217"/>
      <c r="J128" s="218">
        <f>BK128</f>
        <v>0</v>
      </c>
      <c r="K128" s="214"/>
      <c r="L128" s="219"/>
      <c r="M128" s="220"/>
      <c r="N128" s="221"/>
      <c r="O128" s="221"/>
      <c r="P128" s="222">
        <f>SUM(P129:P131)</f>
        <v>0</v>
      </c>
      <c r="Q128" s="221"/>
      <c r="R128" s="222">
        <f>SUM(R129:R131)</f>
        <v>0</v>
      </c>
      <c r="S128" s="221"/>
      <c r="T128" s="223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4" t="s">
        <v>83</v>
      </c>
      <c r="AT128" s="225" t="s">
        <v>75</v>
      </c>
      <c r="AU128" s="225" t="s">
        <v>76</v>
      </c>
      <c r="AY128" s="224" t="s">
        <v>172</v>
      </c>
      <c r="BK128" s="226">
        <f>SUM(BK129:BK131)</f>
        <v>0</v>
      </c>
    </row>
    <row r="129" spans="1:65" s="2" customFormat="1" ht="16.5" customHeight="1">
      <c r="A129" s="39"/>
      <c r="B129" s="40"/>
      <c r="C129" s="229" t="s">
        <v>83</v>
      </c>
      <c r="D129" s="229" t="s">
        <v>174</v>
      </c>
      <c r="E129" s="230" t="s">
        <v>1316</v>
      </c>
      <c r="F129" s="231" t="s">
        <v>1317</v>
      </c>
      <c r="G129" s="232" t="s">
        <v>1164</v>
      </c>
      <c r="H129" s="233">
        <v>1</v>
      </c>
      <c r="I129" s="234"/>
      <c r="J129" s="235">
        <f>ROUND(I129*H129,2)</f>
        <v>0</v>
      </c>
      <c r="K129" s="231" t="s">
        <v>1</v>
      </c>
      <c r="L129" s="45"/>
      <c r="M129" s="236" t="s">
        <v>1</v>
      </c>
      <c r="N129" s="237" t="s">
        <v>41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179</v>
      </c>
      <c r="AT129" s="240" t="s">
        <v>174</v>
      </c>
      <c r="AU129" s="240" t="s">
        <v>83</v>
      </c>
      <c r="AY129" s="18" t="s">
        <v>172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83</v>
      </c>
      <c r="BK129" s="241">
        <f>ROUND(I129*H129,2)</f>
        <v>0</v>
      </c>
      <c r="BL129" s="18" t="s">
        <v>179</v>
      </c>
      <c r="BM129" s="240" t="s">
        <v>86</v>
      </c>
    </row>
    <row r="130" spans="1:65" s="2" customFormat="1" ht="16.5" customHeight="1">
      <c r="A130" s="39"/>
      <c r="B130" s="40"/>
      <c r="C130" s="229" t="s">
        <v>86</v>
      </c>
      <c r="D130" s="229" t="s">
        <v>174</v>
      </c>
      <c r="E130" s="230" t="s">
        <v>1318</v>
      </c>
      <c r="F130" s="231" t="s">
        <v>1319</v>
      </c>
      <c r="G130" s="232" t="s">
        <v>521</v>
      </c>
      <c r="H130" s="233">
        <v>4</v>
      </c>
      <c r="I130" s="234"/>
      <c r="J130" s="235">
        <f>ROUND(I130*H130,2)</f>
        <v>0</v>
      </c>
      <c r="K130" s="231" t="s">
        <v>1</v>
      </c>
      <c r="L130" s="45"/>
      <c r="M130" s="236" t="s">
        <v>1</v>
      </c>
      <c r="N130" s="237" t="s">
        <v>41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179</v>
      </c>
      <c r="AT130" s="240" t="s">
        <v>174</v>
      </c>
      <c r="AU130" s="240" t="s">
        <v>83</v>
      </c>
      <c r="AY130" s="18" t="s">
        <v>172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83</v>
      </c>
      <c r="BK130" s="241">
        <f>ROUND(I130*H130,2)</f>
        <v>0</v>
      </c>
      <c r="BL130" s="18" t="s">
        <v>179</v>
      </c>
      <c r="BM130" s="240" t="s">
        <v>179</v>
      </c>
    </row>
    <row r="131" spans="1:65" s="2" customFormat="1" ht="16.5" customHeight="1">
      <c r="A131" s="39"/>
      <c r="B131" s="40"/>
      <c r="C131" s="229" t="s">
        <v>97</v>
      </c>
      <c r="D131" s="229" t="s">
        <v>174</v>
      </c>
      <c r="E131" s="230" t="s">
        <v>1177</v>
      </c>
      <c r="F131" s="231" t="s">
        <v>1320</v>
      </c>
      <c r="G131" s="232" t="s">
        <v>521</v>
      </c>
      <c r="H131" s="233">
        <v>8</v>
      </c>
      <c r="I131" s="234"/>
      <c r="J131" s="235">
        <f>ROUND(I131*H131,2)</f>
        <v>0</v>
      </c>
      <c r="K131" s="231" t="s">
        <v>1</v>
      </c>
      <c r="L131" s="45"/>
      <c r="M131" s="236" t="s">
        <v>1</v>
      </c>
      <c r="N131" s="237" t="s">
        <v>41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179</v>
      </c>
      <c r="AT131" s="240" t="s">
        <v>174</v>
      </c>
      <c r="AU131" s="240" t="s">
        <v>83</v>
      </c>
      <c r="AY131" s="18" t="s">
        <v>172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83</v>
      </c>
      <c r="BK131" s="241">
        <f>ROUND(I131*H131,2)</f>
        <v>0</v>
      </c>
      <c r="BL131" s="18" t="s">
        <v>179</v>
      </c>
      <c r="BM131" s="240" t="s">
        <v>208</v>
      </c>
    </row>
    <row r="132" spans="1:63" s="12" customFormat="1" ht="25.9" customHeight="1">
      <c r="A132" s="12"/>
      <c r="B132" s="213"/>
      <c r="C132" s="214"/>
      <c r="D132" s="215" t="s">
        <v>75</v>
      </c>
      <c r="E132" s="216" t="s">
        <v>1321</v>
      </c>
      <c r="F132" s="216" t="s">
        <v>1322</v>
      </c>
      <c r="G132" s="214"/>
      <c r="H132" s="214"/>
      <c r="I132" s="217"/>
      <c r="J132" s="218">
        <f>BK132</f>
        <v>0</v>
      </c>
      <c r="K132" s="214"/>
      <c r="L132" s="219"/>
      <c r="M132" s="220"/>
      <c r="N132" s="221"/>
      <c r="O132" s="221"/>
      <c r="P132" s="222">
        <f>SUM(P133:P135)</f>
        <v>0</v>
      </c>
      <c r="Q132" s="221"/>
      <c r="R132" s="222">
        <f>SUM(R133:R135)</f>
        <v>0</v>
      </c>
      <c r="S132" s="221"/>
      <c r="T132" s="223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4" t="s">
        <v>83</v>
      </c>
      <c r="AT132" s="225" t="s">
        <v>75</v>
      </c>
      <c r="AU132" s="225" t="s">
        <v>76</v>
      </c>
      <c r="AY132" s="224" t="s">
        <v>172</v>
      </c>
      <c r="BK132" s="226">
        <f>SUM(BK133:BK135)</f>
        <v>0</v>
      </c>
    </row>
    <row r="133" spans="1:65" s="2" customFormat="1" ht="16.5" customHeight="1">
      <c r="A133" s="39"/>
      <c r="B133" s="40"/>
      <c r="C133" s="229" t="s">
        <v>179</v>
      </c>
      <c r="D133" s="229" t="s">
        <v>174</v>
      </c>
      <c r="E133" s="230" t="s">
        <v>1316</v>
      </c>
      <c r="F133" s="231" t="s">
        <v>1317</v>
      </c>
      <c r="G133" s="232" t="s">
        <v>1164</v>
      </c>
      <c r="H133" s="233">
        <v>1</v>
      </c>
      <c r="I133" s="234"/>
      <c r="J133" s="235">
        <f>ROUND(I133*H133,2)</f>
        <v>0</v>
      </c>
      <c r="K133" s="231" t="s">
        <v>1</v>
      </c>
      <c r="L133" s="45"/>
      <c r="M133" s="236" t="s">
        <v>1</v>
      </c>
      <c r="N133" s="237" t="s">
        <v>41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179</v>
      </c>
      <c r="AT133" s="240" t="s">
        <v>174</v>
      </c>
      <c r="AU133" s="240" t="s">
        <v>83</v>
      </c>
      <c r="AY133" s="18" t="s">
        <v>172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83</v>
      </c>
      <c r="BK133" s="241">
        <f>ROUND(I133*H133,2)</f>
        <v>0</v>
      </c>
      <c r="BL133" s="18" t="s">
        <v>179</v>
      </c>
      <c r="BM133" s="240" t="s">
        <v>216</v>
      </c>
    </row>
    <row r="134" spans="1:65" s="2" customFormat="1" ht="16.5" customHeight="1">
      <c r="A134" s="39"/>
      <c r="B134" s="40"/>
      <c r="C134" s="229" t="s">
        <v>204</v>
      </c>
      <c r="D134" s="229" t="s">
        <v>174</v>
      </c>
      <c r="E134" s="230" t="s">
        <v>1318</v>
      </c>
      <c r="F134" s="231" t="s">
        <v>1319</v>
      </c>
      <c r="G134" s="232" t="s">
        <v>521</v>
      </c>
      <c r="H134" s="233">
        <v>4</v>
      </c>
      <c r="I134" s="234"/>
      <c r="J134" s="235">
        <f>ROUND(I134*H134,2)</f>
        <v>0</v>
      </c>
      <c r="K134" s="231" t="s">
        <v>1</v>
      </c>
      <c r="L134" s="45"/>
      <c r="M134" s="236" t="s">
        <v>1</v>
      </c>
      <c r="N134" s="237" t="s">
        <v>41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179</v>
      </c>
      <c r="AT134" s="240" t="s">
        <v>174</v>
      </c>
      <c r="AU134" s="240" t="s">
        <v>83</v>
      </c>
      <c r="AY134" s="18" t="s">
        <v>172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83</v>
      </c>
      <c r="BK134" s="241">
        <f>ROUND(I134*H134,2)</f>
        <v>0</v>
      </c>
      <c r="BL134" s="18" t="s">
        <v>179</v>
      </c>
      <c r="BM134" s="240" t="s">
        <v>237</v>
      </c>
    </row>
    <row r="135" spans="1:65" s="2" customFormat="1" ht="16.5" customHeight="1">
      <c r="A135" s="39"/>
      <c r="B135" s="40"/>
      <c r="C135" s="229" t="s">
        <v>208</v>
      </c>
      <c r="D135" s="229" t="s">
        <v>174</v>
      </c>
      <c r="E135" s="230" t="s">
        <v>1240</v>
      </c>
      <c r="F135" s="231" t="s">
        <v>1320</v>
      </c>
      <c r="G135" s="232" t="s">
        <v>521</v>
      </c>
      <c r="H135" s="233">
        <v>8</v>
      </c>
      <c r="I135" s="234"/>
      <c r="J135" s="235">
        <f>ROUND(I135*H135,2)</f>
        <v>0</v>
      </c>
      <c r="K135" s="231" t="s">
        <v>1</v>
      </c>
      <c r="L135" s="45"/>
      <c r="M135" s="236" t="s">
        <v>1</v>
      </c>
      <c r="N135" s="237" t="s">
        <v>41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179</v>
      </c>
      <c r="AT135" s="240" t="s">
        <v>174</v>
      </c>
      <c r="AU135" s="240" t="s">
        <v>83</v>
      </c>
      <c r="AY135" s="18" t="s">
        <v>172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83</v>
      </c>
      <c r="BK135" s="241">
        <f>ROUND(I135*H135,2)</f>
        <v>0</v>
      </c>
      <c r="BL135" s="18" t="s">
        <v>179</v>
      </c>
      <c r="BM135" s="240" t="s">
        <v>253</v>
      </c>
    </row>
    <row r="136" spans="1:63" s="12" customFormat="1" ht="25.9" customHeight="1">
      <c r="A136" s="12"/>
      <c r="B136" s="213"/>
      <c r="C136" s="214"/>
      <c r="D136" s="215" t="s">
        <v>75</v>
      </c>
      <c r="E136" s="216" t="s">
        <v>1323</v>
      </c>
      <c r="F136" s="216" t="s">
        <v>1324</v>
      </c>
      <c r="G136" s="214"/>
      <c r="H136" s="214"/>
      <c r="I136" s="217"/>
      <c r="J136" s="218">
        <f>BK136</f>
        <v>0</v>
      </c>
      <c r="K136" s="214"/>
      <c r="L136" s="219"/>
      <c r="M136" s="220"/>
      <c r="N136" s="221"/>
      <c r="O136" s="221"/>
      <c r="P136" s="222">
        <f>SUM(P137:P147)</f>
        <v>0</v>
      </c>
      <c r="Q136" s="221"/>
      <c r="R136" s="222">
        <f>SUM(R137:R147)</f>
        <v>0</v>
      </c>
      <c r="S136" s="221"/>
      <c r="T136" s="223">
        <f>SUM(T137:T147)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4" t="s">
        <v>83</v>
      </c>
      <c r="AT136" s="225" t="s">
        <v>75</v>
      </c>
      <c r="AU136" s="225" t="s">
        <v>76</v>
      </c>
      <c r="AY136" s="224" t="s">
        <v>172</v>
      </c>
      <c r="BK136" s="226">
        <f>SUM(BK137:BK147)</f>
        <v>0</v>
      </c>
    </row>
    <row r="137" spans="1:65" s="2" customFormat="1" ht="16.5" customHeight="1">
      <c r="A137" s="39"/>
      <c r="B137" s="40"/>
      <c r="C137" s="229" t="s">
        <v>212</v>
      </c>
      <c r="D137" s="229" t="s">
        <v>174</v>
      </c>
      <c r="E137" s="230" t="s">
        <v>1268</v>
      </c>
      <c r="F137" s="231" t="s">
        <v>1325</v>
      </c>
      <c r="G137" s="232" t="s">
        <v>402</v>
      </c>
      <c r="H137" s="233">
        <v>20</v>
      </c>
      <c r="I137" s="234"/>
      <c r="J137" s="235">
        <f>ROUND(I137*H137,2)</f>
        <v>0</v>
      </c>
      <c r="K137" s="231" t="s">
        <v>1</v>
      </c>
      <c r="L137" s="45"/>
      <c r="M137" s="236" t="s">
        <v>1</v>
      </c>
      <c r="N137" s="237" t="s">
        <v>41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179</v>
      </c>
      <c r="AT137" s="240" t="s">
        <v>174</v>
      </c>
      <c r="AU137" s="240" t="s">
        <v>83</v>
      </c>
      <c r="AY137" s="18" t="s">
        <v>172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83</v>
      </c>
      <c r="BK137" s="241">
        <f>ROUND(I137*H137,2)</f>
        <v>0</v>
      </c>
      <c r="BL137" s="18" t="s">
        <v>179</v>
      </c>
      <c r="BM137" s="240" t="s">
        <v>269</v>
      </c>
    </row>
    <row r="138" spans="1:65" s="2" customFormat="1" ht="16.5" customHeight="1">
      <c r="A138" s="39"/>
      <c r="B138" s="40"/>
      <c r="C138" s="229" t="s">
        <v>216</v>
      </c>
      <c r="D138" s="229" t="s">
        <v>174</v>
      </c>
      <c r="E138" s="230" t="s">
        <v>1271</v>
      </c>
      <c r="F138" s="231" t="s">
        <v>1326</v>
      </c>
      <c r="G138" s="232" t="s">
        <v>402</v>
      </c>
      <c r="H138" s="233">
        <v>50</v>
      </c>
      <c r="I138" s="234"/>
      <c r="J138" s="235">
        <f>ROUND(I138*H138,2)</f>
        <v>0</v>
      </c>
      <c r="K138" s="231" t="s">
        <v>1</v>
      </c>
      <c r="L138" s="45"/>
      <c r="M138" s="236" t="s">
        <v>1</v>
      </c>
      <c r="N138" s="237" t="s">
        <v>41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179</v>
      </c>
      <c r="AT138" s="240" t="s">
        <v>174</v>
      </c>
      <c r="AU138" s="240" t="s">
        <v>83</v>
      </c>
      <c r="AY138" s="18" t="s">
        <v>172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83</v>
      </c>
      <c r="BK138" s="241">
        <f>ROUND(I138*H138,2)</f>
        <v>0</v>
      </c>
      <c r="BL138" s="18" t="s">
        <v>179</v>
      </c>
      <c r="BM138" s="240" t="s">
        <v>284</v>
      </c>
    </row>
    <row r="139" spans="1:65" s="2" customFormat="1" ht="16.5" customHeight="1">
      <c r="A139" s="39"/>
      <c r="B139" s="40"/>
      <c r="C139" s="229" t="s">
        <v>232</v>
      </c>
      <c r="D139" s="229" t="s">
        <v>174</v>
      </c>
      <c r="E139" s="230" t="s">
        <v>1327</v>
      </c>
      <c r="F139" s="231" t="s">
        <v>1328</v>
      </c>
      <c r="G139" s="232" t="s">
        <v>402</v>
      </c>
      <c r="H139" s="233">
        <v>40</v>
      </c>
      <c r="I139" s="234"/>
      <c r="J139" s="235">
        <f>ROUND(I139*H139,2)</f>
        <v>0</v>
      </c>
      <c r="K139" s="231" t="s">
        <v>1</v>
      </c>
      <c r="L139" s="45"/>
      <c r="M139" s="236" t="s">
        <v>1</v>
      </c>
      <c r="N139" s="237" t="s">
        <v>41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179</v>
      </c>
      <c r="AT139" s="240" t="s">
        <v>174</v>
      </c>
      <c r="AU139" s="240" t="s">
        <v>83</v>
      </c>
      <c r="AY139" s="18" t="s">
        <v>172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83</v>
      </c>
      <c r="BK139" s="241">
        <f>ROUND(I139*H139,2)</f>
        <v>0</v>
      </c>
      <c r="BL139" s="18" t="s">
        <v>179</v>
      </c>
      <c r="BM139" s="240" t="s">
        <v>298</v>
      </c>
    </row>
    <row r="140" spans="1:65" s="2" customFormat="1" ht="16.5" customHeight="1">
      <c r="A140" s="39"/>
      <c r="B140" s="40"/>
      <c r="C140" s="229" t="s">
        <v>237</v>
      </c>
      <c r="D140" s="229" t="s">
        <v>174</v>
      </c>
      <c r="E140" s="230" t="s">
        <v>1329</v>
      </c>
      <c r="F140" s="231" t="s">
        <v>1330</v>
      </c>
      <c r="G140" s="232" t="s">
        <v>402</v>
      </c>
      <c r="H140" s="233">
        <v>30</v>
      </c>
      <c r="I140" s="234"/>
      <c r="J140" s="235">
        <f>ROUND(I140*H140,2)</f>
        <v>0</v>
      </c>
      <c r="K140" s="231" t="s">
        <v>1</v>
      </c>
      <c r="L140" s="45"/>
      <c r="M140" s="236" t="s">
        <v>1</v>
      </c>
      <c r="N140" s="237" t="s">
        <v>41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179</v>
      </c>
      <c r="AT140" s="240" t="s">
        <v>174</v>
      </c>
      <c r="AU140" s="240" t="s">
        <v>83</v>
      </c>
      <c r="AY140" s="18" t="s">
        <v>172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83</v>
      </c>
      <c r="BK140" s="241">
        <f>ROUND(I140*H140,2)</f>
        <v>0</v>
      </c>
      <c r="BL140" s="18" t="s">
        <v>179</v>
      </c>
      <c r="BM140" s="240" t="s">
        <v>324</v>
      </c>
    </row>
    <row r="141" spans="1:65" s="2" customFormat="1" ht="16.5" customHeight="1">
      <c r="A141" s="39"/>
      <c r="B141" s="40"/>
      <c r="C141" s="229" t="s">
        <v>248</v>
      </c>
      <c r="D141" s="229" t="s">
        <v>174</v>
      </c>
      <c r="E141" s="230" t="s">
        <v>1331</v>
      </c>
      <c r="F141" s="231" t="s">
        <v>1332</v>
      </c>
      <c r="G141" s="232" t="s">
        <v>402</v>
      </c>
      <c r="H141" s="233">
        <v>30</v>
      </c>
      <c r="I141" s="234"/>
      <c r="J141" s="235">
        <f>ROUND(I141*H141,2)</f>
        <v>0</v>
      </c>
      <c r="K141" s="231" t="s">
        <v>1</v>
      </c>
      <c r="L141" s="45"/>
      <c r="M141" s="236" t="s">
        <v>1</v>
      </c>
      <c r="N141" s="237" t="s">
        <v>41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179</v>
      </c>
      <c r="AT141" s="240" t="s">
        <v>174</v>
      </c>
      <c r="AU141" s="240" t="s">
        <v>83</v>
      </c>
      <c r="AY141" s="18" t="s">
        <v>172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83</v>
      </c>
      <c r="BK141" s="241">
        <f>ROUND(I141*H141,2)</f>
        <v>0</v>
      </c>
      <c r="BL141" s="18" t="s">
        <v>179</v>
      </c>
      <c r="BM141" s="240" t="s">
        <v>344</v>
      </c>
    </row>
    <row r="142" spans="1:65" s="2" customFormat="1" ht="16.5" customHeight="1">
      <c r="A142" s="39"/>
      <c r="B142" s="40"/>
      <c r="C142" s="229" t="s">
        <v>253</v>
      </c>
      <c r="D142" s="229" t="s">
        <v>174</v>
      </c>
      <c r="E142" s="230" t="s">
        <v>1333</v>
      </c>
      <c r="F142" s="231" t="s">
        <v>1334</v>
      </c>
      <c r="G142" s="232" t="s">
        <v>1164</v>
      </c>
      <c r="H142" s="233">
        <v>1</v>
      </c>
      <c r="I142" s="234"/>
      <c r="J142" s="235">
        <f>ROUND(I142*H142,2)</f>
        <v>0</v>
      </c>
      <c r="K142" s="231" t="s">
        <v>1</v>
      </c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179</v>
      </c>
      <c r="AT142" s="240" t="s">
        <v>174</v>
      </c>
      <c r="AU142" s="240" t="s">
        <v>83</v>
      </c>
      <c r="AY142" s="18" t="s">
        <v>172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179</v>
      </c>
      <c r="BM142" s="240" t="s">
        <v>354</v>
      </c>
    </row>
    <row r="143" spans="1:65" s="2" customFormat="1" ht="16.5" customHeight="1">
      <c r="A143" s="39"/>
      <c r="B143" s="40"/>
      <c r="C143" s="229" t="s">
        <v>259</v>
      </c>
      <c r="D143" s="229" t="s">
        <v>174</v>
      </c>
      <c r="E143" s="230" t="s">
        <v>1335</v>
      </c>
      <c r="F143" s="231" t="s">
        <v>1336</v>
      </c>
      <c r="G143" s="232" t="s">
        <v>521</v>
      </c>
      <c r="H143" s="233">
        <v>16</v>
      </c>
      <c r="I143" s="234"/>
      <c r="J143" s="235">
        <f>ROUND(I143*H143,2)</f>
        <v>0</v>
      </c>
      <c r="K143" s="231" t="s">
        <v>1</v>
      </c>
      <c r="L143" s="45"/>
      <c r="M143" s="236" t="s">
        <v>1</v>
      </c>
      <c r="N143" s="237" t="s">
        <v>41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179</v>
      </c>
      <c r="AT143" s="240" t="s">
        <v>174</v>
      </c>
      <c r="AU143" s="240" t="s">
        <v>83</v>
      </c>
      <c r="AY143" s="18" t="s">
        <v>172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83</v>
      </c>
      <c r="BK143" s="241">
        <f>ROUND(I143*H143,2)</f>
        <v>0</v>
      </c>
      <c r="BL143" s="18" t="s">
        <v>179</v>
      </c>
      <c r="BM143" s="240" t="s">
        <v>364</v>
      </c>
    </row>
    <row r="144" spans="1:65" s="2" customFormat="1" ht="16.5" customHeight="1">
      <c r="A144" s="39"/>
      <c r="B144" s="40"/>
      <c r="C144" s="229" t="s">
        <v>269</v>
      </c>
      <c r="D144" s="229" t="s">
        <v>174</v>
      </c>
      <c r="E144" s="230" t="s">
        <v>1337</v>
      </c>
      <c r="F144" s="231" t="s">
        <v>1338</v>
      </c>
      <c r="G144" s="232" t="s">
        <v>521</v>
      </c>
      <c r="H144" s="233">
        <v>6</v>
      </c>
      <c r="I144" s="234"/>
      <c r="J144" s="235">
        <f>ROUND(I144*H144,2)</f>
        <v>0</v>
      </c>
      <c r="K144" s="231" t="s">
        <v>1</v>
      </c>
      <c r="L144" s="45"/>
      <c r="M144" s="236" t="s">
        <v>1</v>
      </c>
      <c r="N144" s="237" t="s">
        <v>41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179</v>
      </c>
      <c r="AT144" s="240" t="s">
        <v>174</v>
      </c>
      <c r="AU144" s="240" t="s">
        <v>83</v>
      </c>
      <c r="AY144" s="18" t="s">
        <v>172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83</v>
      </c>
      <c r="BK144" s="241">
        <f>ROUND(I144*H144,2)</f>
        <v>0</v>
      </c>
      <c r="BL144" s="18" t="s">
        <v>179</v>
      </c>
      <c r="BM144" s="240" t="s">
        <v>379</v>
      </c>
    </row>
    <row r="145" spans="1:65" s="2" customFormat="1" ht="16.5" customHeight="1">
      <c r="A145" s="39"/>
      <c r="B145" s="40"/>
      <c r="C145" s="229" t="s">
        <v>8</v>
      </c>
      <c r="D145" s="229" t="s">
        <v>174</v>
      </c>
      <c r="E145" s="230" t="s">
        <v>1339</v>
      </c>
      <c r="F145" s="231" t="s">
        <v>1340</v>
      </c>
      <c r="G145" s="232" t="s">
        <v>521</v>
      </c>
      <c r="H145" s="233">
        <v>3</v>
      </c>
      <c r="I145" s="234"/>
      <c r="J145" s="235">
        <f>ROUND(I145*H145,2)</f>
        <v>0</v>
      </c>
      <c r="K145" s="231" t="s">
        <v>1</v>
      </c>
      <c r="L145" s="45"/>
      <c r="M145" s="236" t="s">
        <v>1</v>
      </c>
      <c r="N145" s="237" t="s">
        <v>41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179</v>
      </c>
      <c r="AT145" s="240" t="s">
        <v>174</v>
      </c>
      <c r="AU145" s="240" t="s">
        <v>83</v>
      </c>
      <c r="AY145" s="18" t="s">
        <v>172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83</v>
      </c>
      <c r="BK145" s="241">
        <f>ROUND(I145*H145,2)</f>
        <v>0</v>
      </c>
      <c r="BL145" s="18" t="s">
        <v>179</v>
      </c>
      <c r="BM145" s="240" t="s">
        <v>391</v>
      </c>
    </row>
    <row r="146" spans="1:65" s="2" customFormat="1" ht="16.5" customHeight="1">
      <c r="A146" s="39"/>
      <c r="B146" s="40"/>
      <c r="C146" s="229" t="s">
        <v>284</v>
      </c>
      <c r="D146" s="229" t="s">
        <v>174</v>
      </c>
      <c r="E146" s="230" t="s">
        <v>1341</v>
      </c>
      <c r="F146" s="231" t="s">
        <v>1342</v>
      </c>
      <c r="G146" s="232" t="s">
        <v>521</v>
      </c>
      <c r="H146" s="233">
        <v>8</v>
      </c>
      <c r="I146" s="234"/>
      <c r="J146" s="235">
        <f>ROUND(I146*H146,2)</f>
        <v>0</v>
      </c>
      <c r="K146" s="231" t="s">
        <v>1</v>
      </c>
      <c r="L146" s="45"/>
      <c r="M146" s="236" t="s">
        <v>1</v>
      </c>
      <c r="N146" s="237" t="s">
        <v>41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179</v>
      </c>
      <c r="AT146" s="240" t="s">
        <v>174</v>
      </c>
      <c r="AU146" s="240" t="s">
        <v>83</v>
      </c>
      <c r="AY146" s="18" t="s">
        <v>172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83</v>
      </c>
      <c r="BK146" s="241">
        <f>ROUND(I146*H146,2)</f>
        <v>0</v>
      </c>
      <c r="BL146" s="18" t="s">
        <v>179</v>
      </c>
      <c r="BM146" s="240" t="s">
        <v>405</v>
      </c>
    </row>
    <row r="147" spans="1:65" s="2" customFormat="1" ht="16.5" customHeight="1">
      <c r="A147" s="39"/>
      <c r="B147" s="40"/>
      <c r="C147" s="229" t="s">
        <v>292</v>
      </c>
      <c r="D147" s="229" t="s">
        <v>174</v>
      </c>
      <c r="E147" s="230" t="s">
        <v>1343</v>
      </c>
      <c r="F147" s="231" t="s">
        <v>1344</v>
      </c>
      <c r="G147" s="232" t="s">
        <v>521</v>
      </c>
      <c r="H147" s="233">
        <v>6</v>
      </c>
      <c r="I147" s="234"/>
      <c r="J147" s="235">
        <f>ROUND(I147*H147,2)</f>
        <v>0</v>
      </c>
      <c r="K147" s="231" t="s">
        <v>1</v>
      </c>
      <c r="L147" s="45"/>
      <c r="M147" s="304" t="s">
        <v>1</v>
      </c>
      <c r="N147" s="305" t="s">
        <v>41</v>
      </c>
      <c r="O147" s="306"/>
      <c r="P147" s="307">
        <f>O147*H147</f>
        <v>0</v>
      </c>
      <c r="Q147" s="307">
        <v>0</v>
      </c>
      <c r="R147" s="307">
        <f>Q147*H147</f>
        <v>0</v>
      </c>
      <c r="S147" s="307">
        <v>0</v>
      </c>
      <c r="T147" s="30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179</v>
      </c>
      <c r="AT147" s="240" t="s">
        <v>174</v>
      </c>
      <c r="AU147" s="240" t="s">
        <v>83</v>
      </c>
      <c r="AY147" s="18" t="s">
        <v>172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83</v>
      </c>
      <c r="BK147" s="241">
        <f>ROUND(I147*H147,2)</f>
        <v>0</v>
      </c>
      <c r="BL147" s="18" t="s">
        <v>179</v>
      </c>
      <c r="BM147" s="240" t="s">
        <v>415</v>
      </c>
    </row>
    <row r="148" spans="1:31" s="2" customFormat="1" ht="6.95" customHeight="1">
      <c r="A148" s="39"/>
      <c r="B148" s="67"/>
      <c r="C148" s="68"/>
      <c r="D148" s="68"/>
      <c r="E148" s="68"/>
      <c r="F148" s="68"/>
      <c r="G148" s="68"/>
      <c r="H148" s="68"/>
      <c r="I148" s="68"/>
      <c r="J148" s="68"/>
      <c r="K148" s="68"/>
      <c r="L148" s="45"/>
      <c r="M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</sheetData>
  <sheetProtection password="CC35" sheet="1" objects="1" scenarios="1" formatColumns="0" formatRows="0" autoFilter="0"/>
  <autoFilter ref="C126:K14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86</v>
      </c>
    </row>
    <row r="4" spans="2:46" s="1" customFormat="1" ht="24.95" customHeight="1">
      <c r="B4" s="21"/>
      <c r="D4" s="151" t="s">
        <v>120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16.5" customHeight="1">
      <c r="B7" s="21"/>
      <c r="E7" s="154" t="str">
        <f>'Rekapitulace stavby'!K6</f>
        <v>KD Crystal - rekonstrukce vstupu a sociálních zařízení</v>
      </c>
      <c r="F7" s="153"/>
      <c r="G7" s="153"/>
      <c r="H7" s="153"/>
      <c r="L7" s="21"/>
    </row>
    <row r="8" spans="2:12" ht="12">
      <c r="B8" s="21"/>
      <c r="D8" s="153" t="s">
        <v>130</v>
      </c>
      <c r="L8" s="21"/>
    </row>
    <row r="9" spans="2:12" s="1" customFormat="1" ht="16.5" customHeight="1">
      <c r="B9" s="21"/>
      <c r="E9" s="154" t="s">
        <v>131</v>
      </c>
      <c r="F9" s="1"/>
      <c r="G9" s="1"/>
      <c r="H9" s="1"/>
      <c r="L9" s="21"/>
    </row>
    <row r="10" spans="2:12" s="1" customFormat="1" ht="12" customHeight="1">
      <c r="B10" s="21"/>
      <c r="D10" s="153" t="s">
        <v>132</v>
      </c>
      <c r="L10" s="21"/>
    </row>
    <row r="11" spans="1:31" s="2" customFormat="1" ht="16.5" customHeight="1">
      <c r="A11" s="39"/>
      <c r="B11" s="45"/>
      <c r="C11" s="39"/>
      <c r="D11" s="39"/>
      <c r="E11" s="165" t="s">
        <v>986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987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5" t="s">
        <v>1345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3" t="s">
        <v>18</v>
      </c>
      <c r="E15" s="39"/>
      <c r="F15" s="142" t="s">
        <v>1</v>
      </c>
      <c r="G15" s="39"/>
      <c r="H15" s="39"/>
      <c r="I15" s="153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20</v>
      </c>
      <c r="E16" s="39"/>
      <c r="F16" s="142" t="s">
        <v>989</v>
      </c>
      <c r="G16" s="39"/>
      <c r="H16" s="39"/>
      <c r="I16" s="153" t="s">
        <v>22</v>
      </c>
      <c r="J16" s="156" t="str">
        <f>'Rekapitulace stavby'!AN8</f>
        <v>3. 6. 2021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3" t="s">
        <v>24</v>
      </c>
      <c r="E18" s="39"/>
      <c r="F18" s="39"/>
      <c r="G18" s="39"/>
      <c r="H18" s="39"/>
      <c r="I18" s="153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26</v>
      </c>
      <c r="F19" s="39"/>
      <c r="G19" s="39"/>
      <c r="H19" s="39"/>
      <c r="I19" s="153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3" t="s">
        <v>28</v>
      </c>
      <c r="E21" s="39"/>
      <c r="F21" s="39"/>
      <c r="G21" s="39"/>
      <c r="H21" s="39"/>
      <c r="I21" s="153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3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3" t="s">
        <v>30</v>
      </c>
      <c r="E24" s="39"/>
      <c r="F24" s="39"/>
      <c r="G24" s="39"/>
      <c r="H24" s="39"/>
      <c r="I24" s="153" t="s">
        <v>25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31</v>
      </c>
      <c r="F25" s="39"/>
      <c r="G25" s="39"/>
      <c r="H25" s="39"/>
      <c r="I25" s="153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3" t="s">
        <v>33</v>
      </c>
      <c r="E27" s="39"/>
      <c r="F27" s="39"/>
      <c r="G27" s="39"/>
      <c r="H27" s="39"/>
      <c r="I27" s="153" t="s">
        <v>25</v>
      </c>
      <c r="J27" s="142" t="str">
        <f>IF('Rekapitulace stavby'!AN19="","",'Rekapitulace stavby'!AN19)</f>
        <v/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tr">
        <f>IF('Rekapitulace stavby'!E20="","",'Rekapitulace stavby'!E20)</f>
        <v>PROPOS Liberec s.r.o.</v>
      </c>
      <c r="F28" s="39"/>
      <c r="G28" s="39"/>
      <c r="H28" s="39"/>
      <c r="I28" s="153" t="s">
        <v>27</v>
      </c>
      <c r="J28" s="142" t="str">
        <f>IF('Rekapitulace stavby'!AN20="","",'Rekapitulace stavby'!AN20)</f>
        <v/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3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7.25" customHeight="1">
      <c r="A31" s="157"/>
      <c r="B31" s="158"/>
      <c r="C31" s="157"/>
      <c r="D31" s="157"/>
      <c r="E31" s="159" t="s">
        <v>1346</v>
      </c>
      <c r="F31" s="159"/>
      <c r="G31" s="159"/>
      <c r="H31" s="159"/>
      <c r="I31" s="157"/>
      <c r="J31" s="157"/>
      <c r="K31" s="157"/>
      <c r="L31" s="160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1"/>
      <c r="J33" s="161"/>
      <c r="K33" s="161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36</v>
      </c>
      <c r="E34" s="39"/>
      <c r="F34" s="39"/>
      <c r="G34" s="39"/>
      <c r="H34" s="39"/>
      <c r="I34" s="39"/>
      <c r="J34" s="163">
        <f>ROUND(J132,2)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1"/>
      <c r="J35" s="161"/>
      <c r="K35" s="161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38</v>
      </c>
      <c r="G36" s="39"/>
      <c r="H36" s="39"/>
      <c r="I36" s="164" t="s">
        <v>37</v>
      </c>
      <c r="J36" s="164" t="s">
        <v>39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40</v>
      </c>
      <c r="E37" s="153" t="s">
        <v>41</v>
      </c>
      <c r="F37" s="166">
        <f>ROUND((SUM(BE132:BE599)),2)</f>
        <v>0</v>
      </c>
      <c r="G37" s="39"/>
      <c r="H37" s="39"/>
      <c r="I37" s="167">
        <v>0.21</v>
      </c>
      <c r="J37" s="166">
        <f>ROUND(((SUM(BE132:BE599))*I37),2)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3" t="s">
        <v>42</v>
      </c>
      <c r="F38" s="166">
        <f>ROUND((SUM(BF132:BF599)),2)</f>
        <v>0</v>
      </c>
      <c r="G38" s="39"/>
      <c r="H38" s="39"/>
      <c r="I38" s="167">
        <v>0.15</v>
      </c>
      <c r="J38" s="166">
        <f>ROUND(((SUM(BF132:BF599))*I38),2)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43</v>
      </c>
      <c r="F39" s="166">
        <f>ROUND((SUM(BG132:BG599)),2)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3" t="s">
        <v>44</v>
      </c>
      <c r="F40" s="166">
        <f>ROUND((SUM(BH132:BH599)),2)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3" t="s">
        <v>45</v>
      </c>
      <c r="F41" s="166">
        <f>ROUND((SUM(BI132:BI599)),2)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46</v>
      </c>
      <c r="E43" s="170"/>
      <c r="F43" s="170"/>
      <c r="G43" s="171" t="s">
        <v>47</v>
      </c>
      <c r="H43" s="172" t="s">
        <v>48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6" t="str">
        <f>E7</f>
        <v>KD Crystal - rekonstrukce vstupu a sociálních zařízení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 hidden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 hidden="1">
      <c r="B87" s="22"/>
      <c r="C87" s="23"/>
      <c r="D87" s="23"/>
      <c r="E87" s="186" t="s">
        <v>131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 hidden="1">
      <c r="B88" s="22"/>
      <c r="C88" s="33" t="s">
        <v>132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 hidden="1">
      <c r="A89" s="39"/>
      <c r="B89" s="40"/>
      <c r="C89" s="41"/>
      <c r="D89" s="41"/>
      <c r="E89" s="303" t="s">
        <v>986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 hidden="1">
      <c r="A90" s="39"/>
      <c r="B90" s="40"/>
      <c r="C90" s="33" t="s">
        <v>987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 hidden="1">
      <c r="A91" s="39"/>
      <c r="B91" s="40"/>
      <c r="C91" s="41"/>
      <c r="D91" s="41"/>
      <c r="E91" s="77" t="str">
        <f>E13</f>
        <v>04 - Elektro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 hidden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 hidden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3. 6. 2021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 hidden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25.65" customHeight="1" hidden="1">
      <c r="A95" s="39"/>
      <c r="B95" s="40"/>
      <c r="C95" s="33" t="s">
        <v>24</v>
      </c>
      <c r="D95" s="41"/>
      <c r="E95" s="41"/>
      <c r="F95" s="28" t="str">
        <f>E19</f>
        <v>Město Česká Lípa, nám.T.G.Masaryka 1/1, 470 01</v>
      </c>
      <c r="G95" s="41"/>
      <c r="H95" s="41"/>
      <c r="I95" s="33" t="s">
        <v>30</v>
      </c>
      <c r="J95" s="37" t="str">
        <f>E25</f>
        <v>ATAKARCHITEKTI s.r.o.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5.65" customHeight="1" hidden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PROPOS Liberec s.r.o.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 hidden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 hidden="1">
      <c r="A98" s="39"/>
      <c r="B98" s="40"/>
      <c r="C98" s="187" t="s">
        <v>135</v>
      </c>
      <c r="D98" s="188"/>
      <c r="E98" s="188"/>
      <c r="F98" s="188"/>
      <c r="G98" s="188"/>
      <c r="H98" s="188"/>
      <c r="I98" s="188"/>
      <c r="J98" s="189" t="s">
        <v>136</v>
      </c>
      <c r="K98" s="188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 hidden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 hidden="1">
      <c r="A100" s="39"/>
      <c r="B100" s="40"/>
      <c r="C100" s="190" t="s">
        <v>137</v>
      </c>
      <c r="D100" s="41"/>
      <c r="E100" s="41"/>
      <c r="F100" s="41"/>
      <c r="G100" s="41"/>
      <c r="H100" s="41"/>
      <c r="I100" s="41"/>
      <c r="J100" s="111">
        <f>J132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138</v>
      </c>
    </row>
    <row r="101" spans="1:31" s="9" customFormat="1" ht="24.95" customHeight="1" hidden="1">
      <c r="A101" s="9"/>
      <c r="B101" s="191"/>
      <c r="C101" s="192"/>
      <c r="D101" s="193" t="s">
        <v>1347</v>
      </c>
      <c r="E101" s="194"/>
      <c r="F101" s="194"/>
      <c r="G101" s="194"/>
      <c r="H101" s="194"/>
      <c r="I101" s="194"/>
      <c r="J101" s="195">
        <f>J133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91"/>
      <c r="C102" s="192"/>
      <c r="D102" s="193" t="s">
        <v>1348</v>
      </c>
      <c r="E102" s="194"/>
      <c r="F102" s="194"/>
      <c r="G102" s="194"/>
      <c r="H102" s="194"/>
      <c r="I102" s="194"/>
      <c r="J102" s="195">
        <f>J202</f>
        <v>0</v>
      </c>
      <c r="K102" s="192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91"/>
      <c r="C103" s="192"/>
      <c r="D103" s="193" t="s">
        <v>1349</v>
      </c>
      <c r="E103" s="194"/>
      <c r="F103" s="194"/>
      <c r="G103" s="194"/>
      <c r="H103" s="194"/>
      <c r="I103" s="194"/>
      <c r="J103" s="195">
        <f>J251</f>
        <v>0</v>
      </c>
      <c r="K103" s="192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91"/>
      <c r="C104" s="192"/>
      <c r="D104" s="193" t="s">
        <v>1350</v>
      </c>
      <c r="E104" s="194"/>
      <c r="F104" s="194"/>
      <c r="G104" s="194"/>
      <c r="H104" s="194"/>
      <c r="I104" s="194"/>
      <c r="J104" s="195">
        <f>J428</f>
        <v>0</v>
      </c>
      <c r="K104" s="192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191"/>
      <c r="C105" s="192"/>
      <c r="D105" s="193" t="s">
        <v>1351</v>
      </c>
      <c r="E105" s="194"/>
      <c r="F105" s="194"/>
      <c r="G105" s="194"/>
      <c r="H105" s="194"/>
      <c r="I105" s="194"/>
      <c r="J105" s="195">
        <f>J497</f>
        <v>0</v>
      </c>
      <c r="K105" s="192"/>
      <c r="L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 hidden="1">
      <c r="A106" s="9"/>
      <c r="B106" s="191"/>
      <c r="C106" s="192"/>
      <c r="D106" s="193" t="s">
        <v>1352</v>
      </c>
      <c r="E106" s="194"/>
      <c r="F106" s="194"/>
      <c r="G106" s="194"/>
      <c r="H106" s="194"/>
      <c r="I106" s="194"/>
      <c r="J106" s="195">
        <f>J576</f>
        <v>0</v>
      </c>
      <c r="K106" s="192"/>
      <c r="L106" s="19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 hidden="1">
      <c r="A107" s="9"/>
      <c r="B107" s="191"/>
      <c r="C107" s="192"/>
      <c r="D107" s="193" t="s">
        <v>1353</v>
      </c>
      <c r="E107" s="194"/>
      <c r="F107" s="194"/>
      <c r="G107" s="194"/>
      <c r="H107" s="194"/>
      <c r="I107" s="194"/>
      <c r="J107" s="195">
        <f>J585</f>
        <v>0</v>
      </c>
      <c r="K107" s="192"/>
      <c r="L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 hidden="1">
      <c r="A108" s="9"/>
      <c r="B108" s="191"/>
      <c r="C108" s="192"/>
      <c r="D108" s="193" t="s">
        <v>1354</v>
      </c>
      <c r="E108" s="194"/>
      <c r="F108" s="194"/>
      <c r="G108" s="194"/>
      <c r="H108" s="194"/>
      <c r="I108" s="194"/>
      <c r="J108" s="195">
        <f>J599</f>
        <v>0</v>
      </c>
      <c r="K108" s="192"/>
      <c r="L108" s="19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 hidden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 hidden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t="12" hidden="1"/>
    <row r="112" ht="12" hidden="1"/>
    <row r="113" ht="12" hidden="1"/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157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86" t="str">
        <f>E7</f>
        <v>KD Crystal - rekonstrukce vstupu a sociálních zařízení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2:12" s="1" customFormat="1" ht="12" customHeight="1">
      <c r="B119" s="22"/>
      <c r="C119" s="33" t="s">
        <v>130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2:12" s="1" customFormat="1" ht="16.5" customHeight="1">
      <c r="B120" s="22"/>
      <c r="C120" s="23"/>
      <c r="D120" s="23"/>
      <c r="E120" s="186" t="s">
        <v>131</v>
      </c>
      <c r="F120" s="23"/>
      <c r="G120" s="23"/>
      <c r="H120" s="23"/>
      <c r="I120" s="23"/>
      <c r="J120" s="23"/>
      <c r="K120" s="23"/>
      <c r="L120" s="21"/>
    </row>
    <row r="121" spans="2:12" s="1" customFormat="1" ht="12" customHeight="1">
      <c r="B121" s="22"/>
      <c r="C121" s="33" t="s">
        <v>132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303" t="s">
        <v>986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987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E13</f>
        <v>04 - Elektro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F16</f>
        <v xml:space="preserve"> </v>
      </c>
      <c r="G126" s="41"/>
      <c r="H126" s="41"/>
      <c r="I126" s="33" t="s">
        <v>22</v>
      </c>
      <c r="J126" s="80" t="str">
        <f>IF(J16="","",J16)</f>
        <v>3. 6. 2021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3" t="s">
        <v>24</v>
      </c>
      <c r="D128" s="41"/>
      <c r="E128" s="41"/>
      <c r="F128" s="28" t="str">
        <f>E19</f>
        <v>Město Česká Lípa, nám.T.G.Masaryka 1/1, 470 01</v>
      </c>
      <c r="G128" s="41"/>
      <c r="H128" s="41"/>
      <c r="I128" s="33" t="s">
        <v>30</v>
      </c>
      <c r="J128" s="37" t="str">
        <f>E25</f>
        <v>ATAKARCHITEKTI s.r.o.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5.65" customHeight="1">
      <c r="A129" s="39"/>
      <c r="B129" s="40"/>
      <c r="C129" s="33" t="s">
        <v>28</v>
      </c>
      <c r="D129" s="41"/>
      <c r="E129" s="41"/>
      <c r="F129" s="28" t="str">
        <f>IF(E22="","",E22)</f>
        <v>Vyplň údaj</v>
      </c>
      <c r="G129" s="41"/>
      <c r="H129" s="41"/>
      <c r="I129" s="33" t="s">
        <v>33</v>
      </c>
      <c r="J129" s="37" t="str">
        <f>E28</f>
        <v>PROPOS Liberec s.r.o.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02"/>
      <c r="B131" s="203"/>
      <c r="C131" s="204" t="s">
        <v>158</v>
      </c>
      <c r="D131" s="205" t="s">
        <v>61</v>
      </c>
      <c r="E131" s="205" t="s">
        <v>57</v>
      </c>
      <c r="F131" s="205" t="s">
        <v>58</v>
      </c>
      <c r="G131" s="205" t="s">
        <v>159</v>
      </c>
      <c r="H131" s="205" t="s">
        <v>160</v>
      </c>
      <c r="I131" s="205" t="s">
        <v>161</v>
      </c>
      <c r="J131" s="205" t="s">
        <v>136</v>
      </c>
      <c r="K131" s="206" t="s">
        <v>162</v>
      </c>
      <c r="L131" s="207"/>
      <c r="M131" s="101" t="s">
        <v>1</v>
      </c>
      <c r="N131" s="102" t="s">
        <v>40</v>
      </c>
      <c r="O131" s="102" t="s">
        <v>163</v>
      </c>
      <c r="P131" s="102" t="s">
        <v>164</v>
      </c>
      <c r="Q131" s="102" t="s">
        <v>165</v>
      </c>
      <c r="R131" s="102" t="s">
        <v>166</v>
      </c>
      <c r="S131" s="102" t="s">
        <v>167</v>
      </c>
      <c r="T131" s="103" t="s">
        <v>168</v>
      </c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</row>
    <row r="132" spans="1:63" s="2" customFormat="1" ht="22.8" customHeight="1">
      <c r="A132" s="39"/>
      <c r="B132" s="40"/>
      <c r="C132" s="108" t="s">
        <v>169</v>
      </c>
      <c r="D132" s="41"/>
      <c r="E132" s="41"/>
      <c r="F132" s="41"/>
      <c r="G132" s="41"/>
      <c r="H132" s="41"/>
      <c r="I132" s="41"/>
      <c r="J132" s="208">
        <f>BK132</f>
        <v>0</v>
      </c>
      <c r="K132" s="41"/>
      <c r="L132" s="45"/>
      <c r="M132" s="104"/>
      <c r="N132" s="209"/>
      <c r="O132" s="105"/>
      <c r="P132" s="210">
        <f>P133+P202+P251+P428+P497+P576+P585+P599</f>
        <v>0</v>
      </c>
      <c r="Q132" s="105"/>
      <c r="R132" s="210">
        <f>R133+R202+R251+R428+R497+R576+R585+R599</f>
        <v>0</v>
      </c>
      <c r="S132" s="105"/>
      <c r="T132" s="211">
        <f>T133+T202+T251+T428+T497+T576+T585+T599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75</v>
      </c>
      <c r="AU132" s="18" t="s">
        <v>138</v>
      </c>
      <c r="BK132" s="212">
        <f>BK133+BK202+BK251+BK428+BK497+BK576+BK585+BK599</f>
        <v>0</v>
      </c>
    </row>
    <row r="133" spans="1:63" s="12" customFormat="1" ht="25.9" customHeight="1">
      <c r="A133" s="12"/>
      <c r="B133" s="213"/>
      <c r="C133" s="214"/>
      <c r="D133" s="215" t="s">
        <v>75</v>
      </c>
      <c r="E133" s="216" t="s">
        <v>1314</v>
      </c>
      <c r="F133" s="216" t="s">
        <v>1355</v>
      </c>
      <c r="G133" s="214"/>
      <c r="H133" s="214"/>
      <c r="I133" s="217"/>
      <c r="J133" s="218">
        <f>BK133</f>
        <v>0</v>
      </c>
      <c r="K133" s="214"/>
      <c r="L133" s="219"/>
      <c r="M133" s="220"/>
      <c r="N133" s="221"/>
      <c r="O133" s="221"/>
      <c r="P133" s="222">
        <f>SUM(P134:P201)</f>
        <v>0</v>
      </c>
      <c r="Q133" s="221"/>
      <c r="R133" s="222">
        <f>SUM(R134:R201)</f>
        <v>0</v>
      </c>
      <c r="S133" s="221"/>
      <c r="T133" s="223">
        <f>SUM(T134:T201)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4" t="s">
        <v>83</v>
      </c>
      <c r="AT133" s="225" t="s">
        <v>75</v>
      </c>
      <c r="AU133" s="225" t="s">
        <v>76</v>
      </c>
      <c r="AY133" s="224" t="s">
        <v>172</v>
      </c>
      <c r="BK133" s="226">
        <f>SUM(BK134:BK201)</f>
        <v>0</v>
      </c>
    </row>
    <row r="134" spans="1:65" s="2" customFormat="1" ht="12">
      <c r="A134" s="39"/>
      <c r="B134" s="40"/>
      <c r="C134" s="229" t="s">
        <v>76</v>
      </c>
      <c r="D134" s="229" t="s">
        <v>174</v>
      </c>
      <c r="E134" s="230" t="s">
        <v>1356</v>
      </c>
      <c r="F134" s="231" t="s">
        <v>1357</v>
      </c>
      <c r="G134" s="232" t="s">
        <v>1164</v>
      </c>
      <c r="H134" s="233">
        <v>79</v>
      </c>
      <c r="I134" s="234"/>
      <c r="J134" s="235">
        <f>ROUND(I134*H134,2)</f>
        <v>0</v>
      </c>
      <c r="K134" s="231" t="s">
        <v>1</v>
      </c>
      <c r="L134" s="45"/>
      <c r="M134" s="236" t="s">
        <v>1</v>
      </c>
      <c r="N134" s="237" t="s">
        <v>41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179</v>
      </c>
      <c r="AT134" s="240" t="s">
        <v>174</v>
      </c>
      <c r="AU134" s="240" t="s">
        <v>83</v>
      </c>
      <c r="AY134" s="18" t="s">
        <v>172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83</v>
      </c>
      <c r="BK134" s="241">
        <f>ROUND(I134*H134,2)</f>
        <v>0</v>
      </c>
      <c r="BL134" s="18" t="s">
        <v>179</v>
      </c>
      <c r="BM134" s="240" t="s">
        <v>86</v>
      </c>
    </row>
    <row r="135" spans="1:47" s="2" customFormat="1" ht="12">
      <c r="A135" s="39"/>
      <c r="B135" s="40"/>
      <c r="C135" s="41"/>
      <c r="D135" s="244" t="s">
        <v>192</v>
      </c>
      <c r="E135" s="41"/>
      <c r="F135" s="286" t="s">
        <v>1358</v>
      </c>
      <c r="G135" s="41"/>
      <c r="H135" s="41"/>
      <c r="I135" s="287"/>
      <c r="J135" s="41"/>
      <c r="K135" s="41"/>
      <c r="L135" s="45"/>
      <c r="M135" s="288"/>
      <c r="N135" s="289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192</v>
      </c>
      <c r="AU135" s="18" t="s">
        <v>83</v>
      </c>
    </row>
    <row r="136" spans="1:65" s="2" customFormat="1" ht="12">
      <c r="A136" s="39"/>
      <c r="B136" s="40"/>
      <c r="C136" s="229" t="s">
        <v>76</v>
      </c>
      <c r="D136" s="229" t="s">
        <v>174</v>
      </c>
      <c r="E136" s="230" t="s">
        <v>1359</v>
      </c>
      <c r="F136" s="231" t="s">
        <v>1357</v>
      </c>
      <c r="G136" s="232" t="s">
        <v>1164</v>
      </c>
      <c r="H136" s="233">
        <v>79</v>
      </c>
      <c r="I136" s="234"/>
      <c r="J136" s="235">
        <f>ROUND(I136*H136,2)</f>
        <v>0</v>
      </c>
      <c r="K136" s="231" t="s">
        <v>1</v>
      </c>
      <c r="L136" s="45"/>
      <c r="M136" s="236" t="s">
        <v>1</v>
      </c>
      <c r="N136" s="237" t="s">
        <v>41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179</v>
      </c>
      <c r="AT136" s="240" t="s">
        <v>174</v>
      </c>
      <c r="AU136" s="240" t="s">
        <v>83</v>
      </c>
      <c r="AY136" s="18" t="s">
        <v>172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83</v>
      </c>
      <c r="BK136" s="241">
        <f>ROUND(I136*H136,2)</f>
        <v>0</v>
      </c>
      <c r="BL136" s="18" t="s">
        <v>179</v>
      </c>
      <c r="BM136" s="240" t="s">
        <v>179</v>
      </c>
    </row>
    <row r="137" spans="1:47" s="2" customFormat="1" ht="12">
      <c r="A137" s="39"/>
      <c r="B137" s="40"/>
      <c r="C137" s="41"/>
      <c r="D137" s="244" t="s">
        <v>192</v>
      </c>
      <c r="E137" s="41"/>
      <c r="F137" s="286" t="s">
        <v>1360</v>
      </c>
      <c r="G137" s="41"/>
      <c r="H137" s="41"/>
      <c r="I137" s="287"/>
      <c r="J137" s="41"/>
      <c r="K137" s="41"/>
      <c r="L137" s="45"/>
      <c r="M137" s="288"/>
      <c r="N137" s="289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192</v>
      </c>
      <c r="AU137" s="18" t="s">
        <v>83</v>
      </c>
    </row>
    <row r="138" spans="1:65" s="2" customFormat="1" ht="12">
      <c r="A138" s="39"/>
      <c r="B138" s="40"/>
      <c r="C138" s="229" t="s">
        <v>76</v>
      </c>
      <c r="D138" s="229" t="s">
        <v>174</v>
      </c>
      <c r="E138" s="230" t="s">
        <v>1361</v>
      </c>
      <c r="F138" s="231" t="s">
        <v>1362</v>
      </c>
      <c r="G138" s="232" t="s">
        <v>1164</v>
      </c>
      <c r="H138" s="233">
        <v>5</v>
      </c>
      <c r="I138" s="234"/>
      <c r="J138" s="235">
        <f>ROUND(I138*H138,2)</f>
        <v>0</v>
      </c>
      <c r="K138" s="231" t="s">
        <v>1</v>
      </c>
      <c r="L138" s="45"/>
      <c r="M138" s="236" t="s">
        <v>1</v>
      </c>
      <c r="N138" s="237" t="s">
        <v>41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179</v>
      </c>
      <c r="AT138" s="240" t="s">
        <v>174</v>
      </c>
      <c r="AU138" s="240" t="s">
        <v>83</v>
      </c>
      <c r="AY138" s="18" t="s">
        <v>172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83</v>
      </c>
      <c r="BK138" s="241">
        <f>ROUND(I138*H138,2)</f>
        <v>0</v>
      </c>
      <c r="BL138" s="18" t="s">
        <v>179</v>
      </c>
      <c r="BM138" s="240" t="s">
        <v>208</v>
      </c>
    </row>
    <row r="139" spans="1:47" s="2" customFormat="1" ht="12">
      <c r="A139" s="39"/>
      <c r="B139" s="40"/>
      <c r="C139" s="41"/>
      <c r="D139" s="244" t="s">
        <v>192</v>
      </c>
      <c r="E139" s="41"/>
      <c r="F139" s="286" t="s">
        <v>1363</v>
      </c>
      <c r="G139" s="41"/>
      <c r="H139" s="41"/>
      <c r="I139" s="287"/>
      <c r="J139" s="41"/>
      <c r="K139" s="41"/>
      <c r="L139" s="45"/>
      <c r="M139" s="288"/>
      <c r="N139" s="289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192</v>
      </c>
      <c r="AU139" s="18" t="s">
        <v>83</v>
      </c>
    </row>
    <row r="140" spans="1:65" s="2" customFormat="1" ht="12">
      <c r="A140" s="39"/>
      <c r="B140" s="40"/>
      <c r="C140" s="229" t="s">
        <v>76</v>
      </c>
      <c r="D140" s="229" t="s">
        <v>174</v>
      </c>
      <c r="E140" s="230" t="s">
        <v>1364</v>
      </c>
      <c r="F140" s="231" t="s">
        <v>1362</v>
      </c>
      <c r="G140" s="232" t="s">
        <v>1164</v>
      </c>
      <c r="H140" s="233">
        <v>5</v>
      </c>
      <c r="I140" s="234"/>
      <c r="J140" s="235">
        <f>ROUND(I140*H140,2)</f>
        <v>0</v>
      </c>
      <c r="K140" s="231" t="s">
        <v>1</v>
      </c>
      <c r="L140" s="45"/>
      <c r="M140" s="236" t="s">
        <v>1</v>
      </c>
      <c r="N140" s="237" t="s">
        <v>41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179</v>
      </c>
      <c r="AT140" s="240" t="s">
        <v>174</v>
      </c>
      <c r="AU140" s="240" t="s">
        <v>83</v>
      </c>
      <c r="AY140" s="18" t="s">
        <v>172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83</v>
      </c>
      <c r="BK140" s="241">
        <f>ROUND(I140*H140,2)</f>
        <v>0</v>
      </c>
      <c r="BL140" s="18" t="s">
        <v>179</v>
      </c>
      <c r="BM140" s="240" t="s">
        <v>216</v>
      </c>
    </row>
    <row r="141" spans="1:47" s="2" customFormat="1" ht="12">
      <c r="A141" s="39"/>
      <c r="B141" s="40"/>
      <c r="C141" s="41"/>
      <c r="D141" s="244" t="s">
        <v>192</v>
      </c>
      <c r="E141" s="41"/>
      <c r="F141" s="286" t="s">
        <v>1360</v>
      </c>
      <c r="G141" s="41"/>
      <c r="H141" s="41"/>
      <c r="I141" s="287"/>
      <c r="J141" s="41"/>
      <c r="K141" s="41"/>
      <c r="L141" s="45"/>
      <c r="M141" s="288"/>
      <c r="N141" s="289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192</v>
      </c>
      <c r="AU141" s="18" t="s">
        <v>83</v>
      </c>
    </row>
    <row r="142" spans="1:65" s="2" customFormat="1" ht="12">
      <c r="A142" s="39"/>
      <c r="B142" s="40"/>
      <c r="C142" s="229" t="s">
        <v>76</v>
      </c>
      <c r="D142" s="229" t="s">
        <v>174</v>
      </c>
      <c r="E142" s="230" t="s">
        <v>1365</v>
      </c>
      <c r="F142" s="231" t="s">
        <v>1366</v>
      </c>
      <c r="G142" s="232" t="s">
        <v>1164</v>
      </c>
      <c r="H142" s="233">
        <v>2</v>
      </c>
      <c r="I142" s="234"/>
      <c r="J142" s="235">
        <f>ROUND(I142*H142,2)</f>
        <v>0</v>
      </c>
      <c r="K142" s="231" t="s">
        <v>1</v>
      </c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179</v>
      </c>
      <c r="AT142" s="240" t="s">
        <v>174</v>
      </c>
      <c r="AU142" s="240" t="s">
        <v>83</v>
      </c>
      <c r="AY142" s="18" t="s">
        <v>172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179</v>
      </c>
      <c r="BM142" s="240" t="s">
        <v>237</v>
      </c>
    </row>
    <row r="143" spans="1:47" s="2" customFormat="1" ht="12">
      <c r="A143" s="39"/>
      <c r="B143" s="40"/>
      <c r="C143" s="41"/>
      <c r="D143" s="244" t="s">
        <v>192</v>
      </c>
      <c r="E143" s="41"/>
      <c r="F143" s="286" t="s">
        <v>1363</v>
      </c>
      <c r="G143" s="41"/>
      <c r="H143" s="41"/>
      <c r="I143" s="287"/>
      <c r="J143" s="41"/>
      <c r="K143" s="41"/>
      <c r="L143" s="45"/>
      <c r="M143" s="288"/>
      <c r="N143" s="289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192</v>
      </c>
      <c r="AU143" s="18" t="s">
        <v>83</v>
      </c>
    </row>
    <row r="144" spans="1:65" s="2" customFormat="1" ht="12">
      <c r="A144" s="39"/>
      <c r="B144" s="40"/>
      <c r="C144" s="229" t="s">
        <v>76</v>
      </c>
      <c r="D144" s="229" t="s">
        <v>174</v>
      </c>
      <c r="E144" s="230" t="s">
        <v>1367</v>
      </c>
      <c r="F144" s="231" t="s">
        <v>1366</v>
      </c>
      <c r="G144" s="232" t="s">
        <v>1164</v>
      </c>
      <c r="H144" s="233">
        <v>2</v>
      </c>
      <c r="I144" s="234"/>
      <c r="J144" s="235">
        <f>ROUND(I144*H144,2)</f>
        <v>0</v>
      </c>
      <c r="K144" s="231" t="s">
        <v>1</v>
      </c>
      <c r="L144" s="45"/>
      <c r="M144" s="236" t="s">
        <v>1</v>
      </c>
      <c r="N144" s="237" t="s">
        <v>41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179</v>
      </c>
      <c r="AT144" s="240" t="s">
        <v>174</v>
      </c>
      <c r="AU144" s="240" t="s">
        <v>83</v>
      </c>
      <c r="AY144" s="18" t="s">
        <v>172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83</v>
      </c>
      <c r="BK144" s="241">
        <f>ROUND(I144*H144,2)</f>
        <v>0</v>
      </c>
      <c r="BL144" s="18" t="s">
        <v>179</v>
      </c>
      <c r="BM144" s="240" t="s">
        <v>253</v>
      </c>
    </row>
    <row r="145" spans="1:47" s="2" customFormat="1" ht="12">
      <c r="A145" s="39"/>
      <c r="B145" s="40"/>
      <c r="C145" s="41"/>
      <c r="D145" s="244" t="s">
        <v>192</v>
      </c>
      <c r="E145" s="41"/>
      <c r="F145" s="286" t="s">
        <v>1360</v>
      </c>
      <c r="G145" s="41"/>
      <c r="H145" s="41"/>
      <c r="I145" s="287"/>
      <c r="J145" s="41"/>
      <c r="K145" s="41"/>
      <c r="L145" s="45"/>
      <c r="M145" s="288"/>
      <c r="N145" s="289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192</v>
      </c>
      <c r="AU145" s="18" t="s">
        <v>83</v>
      </c>
    </row>
    <row r="146" spans="1:65" s="2" customFormat="1" ht="12">
      <c r="A146" s="39"/>
      <c r="B146" s="40"/>
      <c r="C146" s="229" t="s">
        <v>76</v>
      </c>
      <c r="D146" s="229" t="s">
        <v>174</v>
      </c>
      <c r="E146" s="230" t="s">
        <v>1368</v>
      </c>
      <c r="F146" s="231" t="s">
        <v>1369</v>
      </c>
      <c r="G146" s="232" t="s">
        <v>1164</v>
      </c>
      <c r="H146" s="233">
        <v>16</v>
      </c>
      <c r="I146" s="234"/>
      <c r="J146" s="235">
        <f>ROUND(I146*H146,2)</f>
        <v>0</v>
      </c>
      <c r="K146" s="231" t="s">
        <v>1</v>
      </c>
      <c r="L146" s="45"/>
      <c r="M146" s="236" t="s">
        <v>1</v>
      </c>
      <c r="N146" s="237" t="s">
        <v>41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179</v>
      </c>
      <c r="AT146" s="240" t="s">
        <v>174</v>
      </c>
      <c r="AU146" s="240" t="s">
        <v>83</v>
      </c>
      <c r="AY146" s="18" t="s">
        <v>172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83</v>
      </c>
      <c r="BK146" s="241">
        <f>ROUND(I146*H146,2)</f>
        <v>0</v>
      </c>
      <c r="BL146" s="18" t="s">
        <v>179</v>
      </c>
      <c r="BM146" s="240" t="s">
        <v>269</v>
      </c>
    </row>
    <row r="147" spans="1:47" s="2" customFormat="1" ht="12">
      <c r="A147" s="39"/>
      <c r="B147" s="40"/>
      <c r="C147" s="41"/>
      <c r="D147" s="244" t="s">
        <v>192</v>
      </c>
      <c r="E147" s="41"/>
      <c r="F147" s="286" t="s">
        <v>1363</v>
      </c>
      <c r="G147" s="41"/>
      <c r="H147" s="41"/>
      <c r="I147" s="287"/>
      <c r="J147" s="41"/>
      <c r="K147" s="41"/>
      <c r="L147" s="45"/>
      <c r="M147" s="288"/>
      <c r="N147" s="289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192</v>
      </c>
      <c r="AU147" s="18" t="s">
        <v>83</v>
      </c>
    </row>
    <row r="148" spans="1:65" s="2" customFormat="1" ht="12">
      <c r="A148" s="39"/>
      <c r="B148" s="40"/>
      <c r="C148" s="229" t="s">
        <v>76</v>
      </c>
      <c r="D148" s="229" t="s">
        <v>174</v>
      </c>
      <c r="E148" s="230" t="s">
        <v>1370</v>
      </c>
      <c r="F148" s="231" t="s">
        <v>1369</v>
      </c>
      <c r="G148" s="232" t="s">
        <v>1164</v>
      </c>
      <c r="H148" s="233">
        <v>16</v>
      </c>
      <c r="I148" s="234"/>
      <c r="J148" s="235">
        <f>ROUND(I148*H148,2)</f>
        <v>0</v>
      </c>
      <c r="K148" s="231" t="s">
        <v>1</v>
      </c>
      <c r="L148" s="45"/>
      <c r="M148" s="236" t="s">
        <v>1</v>
      </c>
      <c r="N148" s="237" t="s">
        <v>41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179</v>
      </c>
      <c r="AT148" s="240" t="s">
        <v>174</v>
      </c>
      <c r="AU148" s="240" t="s">
        <v>83</v>
      </c>
      <c r="AY148" s="18" t="s">
        <v>172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83</v>
      </c>
      <c r="BK148" s="241">
        <f>ROUND(I148*H148,2)</f>
        <v>0</v>
      </c>
      <c r="BL148" s="18" t="s">
        <v>179</v>
      </c>
      <c r="BM148" s="240" t="s">
        <v>284</v>
      </c>
    </row>
    <row r="149" spans="1:47" s="2" customFormat="1" ht="12">
      <c r="A149" s="39"/>
      <c r="B149" s="40"/>
      <c r="C149" s="41"/>
      <c r="D149" s="244" t="s">
        <v>192</v>
      </c>
      <c r="E149" s="41"/>
      <c r="F149" s="286" t="s">
        <v>1360</v>
      </c>
      <c r="G149" s="41"/>
      <c r="H149" s="41"/>
      <c r="I149" s="287"/>
      <c r="J149" s="41"/>
      <c r="K149" s="41"/>
      <c r="L149" s="45"/>
      <c r="M149" s="288"/>
      <c r="N149" s="289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192</v>
      </c>
      <c r="AU149" s="18" t="s">
        <v>83</v>
      </c>
    </row>
    <row r="150" spans="1:65" s="2" customFormat="1" ht="12">
      <c r="A150" s="39"/>
      <c r="B150" s="40"/>
      <c r="C150" s="229" t="s">
        <v>76</v>
      </c>
      <c r="D150" s="229" t="s">
        <v>174</v>
      </c>
      <c r="E150" s="230" t="s">
        <v>1371</v>
      </c>
      <c r="F150" s="231" t="s">
        <v>1372</v>
      </c>
      <c r="G150" s="232" t="s">
        <v>1164</v>
      </c>
      <c r="H150" s="233">
        <v>6</v>
      </c>
      <c r="I150" s="234"/>
      <c r="J150" s="235">
        <f>ROUND(I150*H150,2)</f>
        <v>0</v>
      </c>
      <c r="K150" s="231" t="s">
        <v>1</v>
      </c>
      <c r="L150" s="45"/>
      <c r="M150" s="236" t="s">
        <v>1</v>
      </c>
      <c r="N150" s="237" t="s">
        <v>41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179</v>
      </c>
      <c r="AT150" s="240" t="s">
        <v>174</v>
      </c>
      <c r="AU150" s="240" t="s">
        <v>83</v>
      </c>
      <c r="AY150" s="18" t="s">
        <v>172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83</v>
      </c>
      <c r="BK150" s="241">
        <f>ROUND(I150*H150,2)</f>
        <v>0</v>
      </c>
      <c r="BL150" s="18" t="s">
        <v>179</v>
      </c>
      <c r="BM150" s="240" t="s">
        <v>298</v>
      </c>
    </row>
    <row r="151" spans="1:47" s="2" customFormat="1" ht="12">
      <c r="A151" s="39"/>
      <c r="B151" s="40"/>
      <c r="C151" s="41"/>
      <c r="D151" s="244" t="s">
        <v>192</v>
      </c>
      <c r="E151" s="41"/>
      <c r="F151" s="286" t="s">
        <v>1363</v>
      </c>
      <c r="G151" s="41"/>
      <c r="H151" s="41"/>
      <c r="I151" s="287"/>
      <c r="J151" s="41"/>
      <c r="K151" s="41"/>
      <c r="L151" s="45"/>
      <c r="M151" s="288"/>
      <c r="N151" s="289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192</v>
      </c>
      <c r="AU151" s="18" t="s">
        <v>83</v>
      </c>
    </row>
    <row r="152" spans="1:65" s="2" customFormat="1" ht="12">
      <c r="A152" s="39"/>
      <c r="B152" s="40"/>
      <c r="C152" s="229" t="s">
        <v>76</v>
      </c>
      <c r="D152" s="229" t="s">
        <v>174</v>
      </c>
      <c r="E152" s="230" t="s">
        <v>1373</v>
      </c>
      <c r="F152" s="231" t="s">
        <v>1372</v>
      </c>
      <c r="G152" s="232" t="s">
        <v>1164</v>
      </c>
      <c r="H152" s="233">
        <v>6</v>
      </c>
      <c r="I152" s="234"/>
      <c r="J152" s="235">
        <f>ROUND(I152*H152,2)</f>
        <v>0</v>
      </c>
      <c r="K152" s="231" t="s">
        <v>1</v>
      </c>
      <c r="L152" s="45"/>
      <c r="M152" s="236" t="s">
        <v>1</v>
      </c>
      <c r="N152" s="237" t="s">
        <v>41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179</v>
      </c>
      <c r="AT152" s="240" t="s">
        <v>174</v>
      </c>
      <c r="AU152" s="240" t="s">
        <v>83</v>
      </c>
      <c r="AY152" s="18" t="s">
        <v>172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83</v>
      </c>
      <c r="BK152" s="241">
        <f>ROUND(I152*H152,2)</f>
        <v>0</v>
      </c>
      <c r="BL152" s="18" t="s">
        <v>179</v>
      </c>
      <c r="BM152" s="240" t="s">
        <v>324</v>
      </c>
    </row>
    <row r="153" spans="1:47" s="2" customFormat="1" ht="12">
      <c r="A153" s="39"/>
      <c r="B153" s="40"/>
      <c r="C153" s="41"/>
      <c r="D153" s="244" t="s">
        <v>192</v>
      </c>
      <c r="E153" s="41"/>
      <c r="F153" s="286" t="s">
        <v>1360</v>
      </c>
      <c r="G153" s="41"/>
      <c r="H153" s="41"/>
      <c r="I153" s="287"/>
      <c r="J153" s="41"/>
      <c r="K153" s="41"/>
      <c r="L153" s="45"/>
      <c r="M153" s="288"/>
      <c r="N153" s="289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192</v>
      </c>
      <c r="AU153" s="18" t="s">
        <v>83</v>
      </c>
    </row>
    <row r="154" spans="1:65" s="2" customFormat="1" ht="12">
      <c r="A154" s="39"/>
      <c r="B154" s="40"/>
      <c r="C154" s="229" t="s">
        <v>76</v>
      </c>
      <c r="D154" s="229" t="s">
        <v>174</v>
      </c>
      <c r="E154" s="230" t="s">
        <v>1374</v>
      </c>
      <c r="F154" s="231" t="s">
        <v>1375</v>
      </c>
      <c r="G154" s="232" t="s">
        <v>1164</v>
      </c>
      <c r="H154" s="233">
        <v>3</v>
      </c>
      <c r="I154" s="234"/>
      <c r="J154" s="235">
        <f>ROUND(I154*H154,2)</f>
        <v>0</v>
      </c>
      <c r="K154" s="231" t="s">
        <v>1</v>
      </c>
      <c r="L154" s="45"/>
      <c r="M154" s="236" t="s">
        <v>1</v>
      </c>
      <c r="N154" s="237" t="s">
        <v>41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179</v>
      </c>
      <c r="AT154" s="240" t="s">
        <v>174</v>
      </c>
      <c r="AU154" s="240" t="s">
        <v>83</v>
      </c>
      <c r="AY154" s="18" t="s">
        <v>172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83</v>
      </c>
      <c r="BK154" s="241">
        <f>ROUND(I154*H154,2)</f>
        <v>0</v>
      </c>
      <c r="BL154" s="18" t="s">
        <v>179</v>
      </c>
      <c r="BM154" s="240" t="s">
        <v>344</v>
      </c>
    </row>
    <row r="155" spans="1:47" s="2" customFormat="1" ht="12">
      <c r="A155" s="39"/>
      <c r="B155" s="40"/>
      <c r="C155" s="41"/>
      <c r="D155" s="244" t="s">
        <v>192</v>
      </c>
      <c r="E155" s="41"/>
      <c r="F155" s="286" t="s">
        <v>1363</v>
      </c>
      <c r="G155" s="41"/>
      <c r="H155" s="41"/>
      <c r="I155" s="287"/>
      <c r="J155" s="41"/>
      <c r="K155" s="41"/>
      <c r="L155" s="45"/>
      <c r="M155" s="288"/>
      <c r="N155" s="289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192</v>
      </c>
      <c r="AU155" s="18" t="s">
        <v>83</v>
      </c>
    </row>
    <row r="156" spans="1:65" s="2" customFormat="1" ht="12">
      <c r="A156" s="39"/>
      <c r="B156" s="40"/>
      <c r="C156" s="229" t="s">
        <v>76</v>
      </c>
      <c r="D156" s="229" t="s">
        <v>174</v>
      </c>
      <c r="E156" s="230" t="s">
        <v>1376</v>
      </c>
      <c r="F156" s="231" t="s">
        <v>1375</v>
      </c>
      <c r="G156" s="232" t="s">
        <v>1164</v>
      </c>
      <c r="H156" s="233">
        <v>3</v>
      </c>
      <c r="I156" s="234"/>
      <c r="J156" s="235">
        <f>ROUND(I156*H156,2)</f>
        <v>0</v>
      </c>
      <c r="K156" s="231" t="s">
        <v>1</v>
      </c>
      <c r="L156" s="45"/>
      <c r="M156" s="236" t="s">
        <v>1</v>
      </c>
      <c r="N156" s="237" t="s">
        <v>41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179</v>
      </c>
      <c r="AT156" s="240" t="s">
        <v>174</v>
      </c>
      <c r="AU156" s="240" t="s">
        <v>83</v>
      </c>
      <c r="AY156" s="18" t="s">
        <v>172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83</v>
      </c>
      <c r="BK156" s="241">
        <f>ROUND(I156*H156,2)</f>
        <v>0</v>
      </c>
      <c r="BL156" s="18" t="s">
        <v>179</v>
      </c>
      <c r="BM156" s="240" t="s">
        <v>354</v>
      </c>
    </row>
    <row r="157" spans="1:47" s="2" customFormat="1" ht="12">
      <c r="A157" s="39"/>
      <c r="B157" s="40"/>
      <c r="C157" s="41"/>
      <c r="D157" s="244" t="s">
        <v>192</v>
      </c>
      <c r="E157" s="41"/>
      <c r="F157" s="286" t="s">
        <v>1360</v>
      </c>
      <c r="G157" s="41"/>
      <c r="H157" s="41"/>
      <c r="I157" s="287"/>
      <c r="J157" s="41"/>
      <c r="K157" s="41"/>
      <c r="L157" s="45"/>
      <c r="M157" s="288"/>
      <c r="N157" s="289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192</v>
      </c>
      <c r="AU157" s="18" t="s">
        <v>83</v>
      </c>
    </row>
    <row r="158" spans="1:65" s="2" customFormat="1" ht="12">
      <c r="A158" s="39"/>
      <c r="B158" s="40"/>
      <c r="C158" s="229" t="s">
        <v>76</v>
      </c>
      <c r="D158" s="229" t="s">
        <v>174</v>
      </c>
      <c r="E158" s="230" t="s">
        <v>1377</v>
      </c>
      <c r="F158" s="231" t="s">
        <v>1378</v>
      </c>
      <c r="G158" s="232" t="s">
        <v>1164</v>
      </c>
      <c r="H158" s="233">
        <v>3</v>
      </c>
      <c r="I158" s="234"/>
      <c r="J158" s="235">
        <f>ROUND(I158*H158,2)</f>
        <v>0</v>
      </c>
      <c r="K158" s="231" t="s">
        <v>1</v>
      </c>
      <c r="L158" s="45"/>
      <c r="M158" s="236" t="s">
        <v>1</v>
      </c>
      <c r="N158" s="237" t="s">
        <v>41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179</v>
      </c>
      <c r="AT158" s="240" t="s">
        <v>174</v>
      </c>
      <c r="AU158" s="240" t="s">
        <v>83</v>
      </c>
      <c r="AY158" s="18" t="s">
        <v>172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83</v>
      </c>
      <c r="BK158" s="241">
        <f>ROUND(I158*H158,2)</f>
        <v>0</v>
      </c>
      <c r="BL158" s="18" t="s">
        <v>179</v>
      </c>
      <c r="BM158" s="240" t="s">
        <v>364</v>
      </c>
    </row>
    <row r="159" spans="1:47" s="2" customFormat="1" ht="12">
      <c r="A159" s="39"/>
      <c r="B159" s="40"/>
      <c r="C159" s="41"/>
      <c r="D159" s="244" t="s">
        <v>192</v>
      </c>
      <c r="E159" s="41"/>
      <c r="F159" s="286" t="s">
        <v>1363</v>
      </c>
      <c r="G159" s="41"/>
      <c r="H159" s="41"/>
      <c r="I159" s="287"/>
      <c r="J159" s="41"/>
      <c r="K159" s="41"/>
      <c r="L159" s="45"/>
      <c r="M159" s="288"/>
      <c r="N159" s="289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192</v>
      </c>
      <c r="AU159" s="18" t="s">
        <v>83</v>
      </c>
    </row>
    <row r="160" spans="1:65" s="2" customFormat="1" ht="12">
      <c r="A160" s="39"/>
      <c r="B160" s="40"/>
      <c r="C160" s="229" t="s">
        <v>76</v>
      </c>
      <c r="D160" s="229" t="s">
        <v>174</v>
      </c>
      <c r="E160" s="230" t="s">
        <v>1379</v>
      </c>
      <c r="F160" s="231" t="s">
        <v>1378</v>
      </c>
      <c r="G160" s="232" t="s">
        <v>1164</v>
      </c>
      <c r="H160" s="233">
        <v>3</v>
      </c>
      <c r="I160" s="234"/>
      <c r="J160" s="235">
        <f>ROUND(I160*H160,2)</f>
        <v>0</v>
      </c>
      <c r="K160" s="231" t="s">
        <v>1</v>
      </c>
      <c r="L160" s="45"/>
      <c r="M160" s="236" t="s">
        <v>1</v>
      </c>
      <c r="N160" s="237" t="s">
        <v>41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179</v>
      </c>
      <c r="AT160" s="240" t="s">
        <v>174</v>
      </c>
      <c r="AU160" s="240" t="s">
        <v>83</v>
      </c>
      <c r="AY160" s="18" t="s">
        <v>172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83</v>
      </c>
      <c r="BK160" s="241">
        <f>ROUND(I160*H160,2)</f>
        <v>0</v>
      </c>
      <c r="BL160" s="18" t="s">
        <v>179</v>
      </c>
      <c r="BM160" s="240" t="s">
        <v>379</v>
      </c>
    </row>
    <row r="161" spans="1:47" s="2" customFormat="1" ht="12">
      <c r="A161" s="39"/>
      <c r="B161" s="40"/>
      <c r="C161" s="41"/>
      <c r="D161" s="244" t="s">
        <v>192</v>
      </c>
      <c r="E161" s="41"/>
      <c r="F161" s="286" t="s">
        <v>1360</v>
      </c>
      <c r="G161" s="41"/>
      <c r="H161" s="41"/>
      <c r="I161" s="287"/>
      <c r="J161" s="41"/>
      <c r="K161" s="41"/>
      <c r="L161" s="45"/>
      <c r="M161" s="288"/>
      <c r="N161" s="289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192</v>
      </c>
      <c r="AU161" s="18" t="s">
        <v>83</v>
      </c>
    </row>
    <row r="162" spans="1:65" s="2" customFormat="1" ht="12">
      <c r="A162" s="39"/>
      <c r="B162" s="40"/>
      <c r="C162" s="229" t="s">
        <v>76</v>
      </c>
      <c r="D162" s="229" t="s">
        <v>174</v>
      </c>
      <c r="E162" s="230" t="s">
        <v>1380</v>
      </c>
      <c r="F162" s="231" t="s">
        <v>1381</v>
      </c>
      <c r="G162" s="232" t="s">
        <v>1164</v>
      </c>
      <c r="H162" s="233">
        <v>2</v>
      </c>
      <c r="I162" s="234"/>
      <c r="J162" s="235">
        <f>ROUND(I162*H162,2)</f>
        <v>0</v>
      </c>
      <c r="K162" s="231" t="s">
        <v>1</v>
      </c>
      <c r="L162" s="45"/>
      <c r="M162" s="236" t="s">
        <v>1</v>
      </c>
      <c r="N162" s="237" t="s">
        <v>41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179</v>
      </c>
      <c r="AT162" s="240" t="s">
        <v>174</v>
      </c>
      <c r="AU162" s="240" t="s">
        <v>83</v>
      </c>
      <c r="AY162" s="18" t="s">
        <v>172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83</v>
      </c>
      <c r="BK162" s="241">
        <f>ROUND(I162*H162,2)</f>
        <v>0</v>
      </c>
      <c r="BL162" s="18" t="s">
        <v>179</v>
      </c>
      <c r="BM162" s="240" t="s">
        <v>391</v>
      </c>
    </row>
    <row r="163" spans="1:47" s="2" customFormat="1" ht="12">
      <c r="A163" s="39"/>
      <c r="B163" s="40"/>
      <c r="C163" s="41"/>
      <c r="D163" s="244" t="s">
        <v>192</v>
      </c>
      <c r="E163" s="41"/>
      <c r="F163" s="286" t="s">
        <v>1382</v>
      </c>
      <c r="G163" s="41"/>
      <c r="H163" s="41"/>
      <c r="I163" s="287"/>
      <c r="J163" s="41"/>
      <c r="K163" s="41"/>
      <c r="L163" s="45"/>
      <c r="M163" s="288"/>
      <c r="N163" s="289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192</v>
      </c>
      <c r="AU163" s="18" t="s">
        <v>83</v>
      </c>
    </row>
    <row r="164" spans="1:65" s="2" customFormat="1" ht="12">
      <c r="A164" s="39"/>
      <c r="B164" s="40"/>
      <c r="C164" s="229" t="s">
        <v>76</v>
      </c>
      <c r="D164" s="229" t="s">
        <v>174</v>
      </c>
      <c r="E164" s="230" t="s">
        <v>1383</v>
      </c>
      <c r="F164" s="231" t="s">
        <v>1381</v>
      </c>
      <c r="G164" s="232" t="s">
        <v>1164</v>
      </c>
      <c r="H164" s="233">
        <v>2</v>
      </c>
      <c r="I164" s="234"/>
      <c r="J164" s="235">
        <f>ROUND(I164*H164,2)</f>
        <v>0</v>
      </c>
      <c r="K164" s="231" t="s">
        <v>1</v>
      </c>
      <c r="L164" s="45"/>
      <c r="M164" s="236" t="s">
        <v>1</v>
      </c>
      <c r="N164" s="237" t="s">
        <v>41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179</v>
      </c>
      <c r="AT164" s="240" t="s">
        <v>174</v>
      </c>
      <c r="AU164" s="240" t="s">
        <v>83</v>
      </c>
      <c r="AY164" s="18" t="s">
        <v>172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83</v>
      </c>
      <c r="BK164" s="241">
        <f>ROUND(I164*H164,2)</f>
        <v>0</v>
      </c>
      <c r="BL164" s="18" t="s">
        <v>179</v>
      </c>
      <c r="BM164" s="240" t="s">
        <v>405</v>
      </c>
    </row>
    <row r="165" spans="1:47" s="2" customFormat="1" ht="12">
      <c r="A165" s="39"/>
      <c r="B165" s="40"/>
      <c r="C165" s="41"/>
      <c r="D165" s="244" t="s">
        <v>192</v>
      </c>
      <c r="E165" s="41"/>
      <c r="F165" s="286" t="s">
        <v>1360</v>
      </c>
      <c r="G165" s="41"/>
      <c r="H165" s="41"/>
      <c r="I165" s="287"/>
      <c r="J165" s="41"/>
      <c r="K165" s="41"/>
      <c r="L165" s="45"/>
      <c r="M165" s="288"/>
      <c r="N165" s="289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192</v>
      </c>
      <c r="AU165" s="18" t="s">
        <v>83</v>
      </c>
    </row>
    <row r="166" spans="1:65" s="2" customFormat="1" ht="12">
      <c r="A166" s="39"/>
      <c r="B166" s="40"/>
      <c r="C166" s="229" t="s">
        <v>76</v>
      </c>
      <c r="D166" s="229" t="s">
        <v>174</v>
      </c>
      <c r="E166" s="230" t="s">
        <v>1384</v>
      </c>
      <c r="F166" s="231" t="s">
        <v>1385</v>
      </c>
      <c r="G166" s="232" t="s">
        <v>1164</v>
      </c>
      <c r="H166" s="233">
        <v>4</v>
      </c>
      <c r="I166" s="234"/>
      <c r="J166" s="235">
        <f>ROUND(I166*H166,2)</f>
        <v>0</v>
      </c>
      <c r="K166" s="231" t="s">
        <v>1</v>
      </c>
      <c r="L166" s="45"/>
      <c r="M166" s="236" t="s">
        <v>1</v>
      </c>
      <c r="N166" s="237" t="s">
        <v>41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179</v>
      </c>
      <c r="AT166" s="240" t="s">
        <v>174</v>
      </c>
      <c r="AU166" s="240" t="s">
        <v>83</v>
      </c>
      <c r="AY166" s="18" t="s">
        <v>172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83</v>
      </c>
      <c r="BK166" s="241">
        <f>ROUND(I166*H166,2)</f>
        <v>0</v>
      </c>
      <c r="BL166" s="18" t="s">
        <v>179</v>
      </c>
      <c r="BM166" s="240" t="s">
        <v>415</v>
      </c>
    </row>
    <row r="167" spans="1:47" s="2" customFormat="1" ht="12">
      <c r="A167" s="39"/>
      <c r="B167" s="40"/>
      <c r="C167" s="41"/>
      <c r="D167" s="244" t="s">
        <v>192</v>
      </c>
      <c r="E167" s="41"/>
      <c r="F167" s="286" t="s">
        <v>1382</v>
      </c>
      <c r="G167" s="41"/>
      <c r="H167" s="41"/>
      <c r="I167" s="287"/>
      <c r="J167" s="41"/>
      <c r="K167" s="41"/>
      <c r="L167" s="45"/>
      <c r="M167" s="288"/>
      <c r="N167" s="289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192</v>
      </c>
      <c r="AU167" s="18" t="s">
        <v>83</v>
      </c>
    </row>
    <row r="168" spans="1:65" s="2" customFormat="1" ht="12">
      <c r="A168" s="39"/>
      <c r="B168" s="40"/>
      <c r="C168" s="229" t="s">
        <v>76</v>
      </c>
      <c r="D168" s="229" t="s">
        <v>174</v>
      </c>
      <c r="E168" s="230" t="s">
        <v>1386</v>
      </c>
      <c r="F168" s="231" t="s">
        <v>1385</v>
      </c>
      <c r="G168" s="232" t="s">
        <v>1164</v>
      </c>
      <c r="H168" s="233">
        <v>4</v>
      </c>
      <c r="I168" s="234"/>
      <c r="J168" s="235">
        <f>ROUND(I168*H168,2)</f>
        <v>0</v>
      </c>
      <c r="K168" s="231" t="s">
        <v>1</v>
      </c>
      <c r="L168" s="45"/>
      <c r="M168" s="236" t="s">
        <v>1</v>
      </c>
      <c r="N168" s="237" t="s">
        <v>41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179</v>
      </c>
      <c r="AT168" s="240" t="s">
        <v>174</v>
      </c>
      <c r="AU168" s="240" t="s">
        <v>83</v>
      </c>
      <c r="AY168" s="18" t="s">
        <v>172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83</v>
      </c>
      <c r="BK168" s="241">
        <f>ROUND(I168*H168,2)</f>
        <v>0</v>
      </c>
      <c r="BL168" s="18" t="s">
        <v>179</v>
      </c>
      <c r="BM168" s="240" t="s">
        <v>439</v>
      </c>
    </row>
    <row r="169" spans="1:47" s="2" customFormat="1" ht="12">
      <c r="A169" s="39"/>
      <c r="B169" s="40"/>
      <c r="C169" s="41"/>
      <c r="D169" s="244" t="s">
        <v>192</v>
      </c>
      <c r="E169" s="41"/>
      <c r="F169" s="286" t="s">
        <v>1360</v>
      </c>
      <c r="G169" s="41"/>
      <c r="H169" s="41"/>
      <c r="I169" s="287"/>
      <c r="J169" s="41"/>
      <c r="K169" s="41"/>
      <c r="L169" s="45"/>
      <c r="M169" s="288"/>
      <c r="N169" s="289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192</v>
      </c>
      <c r="AU169" s="18" t="s">
        <v>83</v>
      </c>
    </row>
    <row r="170" spans="1:65" s="2" customFormat="1" ht="12">
      <c r="A170" s="39"/>
      <c r="B170" s="40"/>
      <c r="C170" s="229" t="s">
        <v>76</v>
      </c>
      <c r="D170" s="229" t="s">
        <v>174</v>
      </c>
      <c r="E170" s="230" t="s">
        <v>1387</v>
      </c>
      <c r="F170" s="231" t="s">
        <v>1388</v>
      </c>
      <c r="G170" s="232" t="s">
        <v>1164</v>
      </c>
      <c r="H170" s="233">
        <v>2</v>
      </c>
      <c r="I170" s="234"/>
      <c r="J170" s="235">
        <f>ROUND(I170*H170,2)</f>
        <v>0</v>
      </c>
      <c r="K170" s="231" t="s">
        <v>1</v>
      </c>
      <c r="L170" s="45"/>
      <c r="M170" s="236" t="s">
        <v>1</v>
      </c>
      <c r="N170" s="237" t="s">
        <v>41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179</v>
      </c>
      <c r="AT170" s="240" t="s">
        <v>174</v>
      </c>
      <c r="AU170" s="240" t="s">
        <v>83</v>
      </c>
      <c r="AY170" s="18" t="s">
        <v>172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83</v>
      </c>
      <c r="BK170" s="241">
        <f>ROUND(I170*H170,2)</f>
        <v>0</v>
      </c>
      <c r="BL170" s="18" t="s">
        <v>179</v>
      </c>
      <c r="BM170" s="240" t="s">
        <v>451</v>
      </c>
    </row>
    <row r="171" spans="1:47" s="2" customFormat="1" ht="12">
      <c r="A171" s="39"/>
      <c r="B171" s="40"/>
      <c r="C171" s="41"/>
      <c r="D171" s="244" t="s">
        <v>192</v>
      </c>
      <c r="E171" s="41"/>
      <c r="F171" s="286" t="s">
        <v>1382</v>
      </c>
      <c r="G171" s="41"/>
      <c r="H171" s="41"/>
      <c r="I171" s="287"/>
      <c r="J171" s="41"/>
      <c r="K171" s="41"/>
      <c r="L171" s="45"/>
      <c r="M171" s="288"/>
      <c r="N171" s="289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192</v>
      </c>
      <c r="AU171" s="18" t="s">
        <v>83</v>
      </c>
    </row>
    <row r="172" spans="1:65" s="2" customFormat="1" ht="12">
      <c r="A172" s="39"/>
      <c r="B172" s="40"/>
      <c r="C172" s="229" t="s">
        <v>76</v>
      </c>
      <c r="D172" s="229" t="s">
        <v>174</v>
      </c>
      <c r="E172" s="230" t="s">
        <v>1389</v>
      </c>
      <c r="F172" s="231" t="s">
        <v>1388</v>
      </c>
      <c r="G172" s="232" t="s">
        <v>1164</v>
      </c>
      <c r="H172" s="233">
        <v>2</v>
      </c>
      <c r="I172" s="234"/>
      <c r="J172" s="235">
        <f>ROUND(I172*H172,2)</f>
        <v>0</v>
      </c>
      <c r="K172" s="231" t="s">
        <v>1</v>
      </c>
      <c r="L172" s="45"/>
      <c r="M172" s="236" t="s">
        <v>1</v>
      </c>
      <c r="N172" s="237" t="s">
        <v>41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179</v>
      </c>
      <c r="AT172" s="240" t="s">
        <v>174</v>
      </c>
      <c r="AU172" s="240" t="s">
        <v>83</v>
      </c>
      <c r="AY172" s="18" t="s">
        <v>172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83</v>
      </c>
      <c r="BK172" s="241">
        <f>ROUND(I172*H172,2)</f>
        <v>0</v>
      </c>
      <c r="BL172" s="18" t="s">
        <v>179</v>
      </c>
      <c r="BM172" s="240" t="s">
        <v>464</v>
      </c>
    </row>
    <row r="173" spans="1:47" s="2" customFormat="1" ht="12">
      <c r="A173" s="39"/>
      <c r="B173" s="40"/>
      <c r="C173" s="41"/>
      <c r="D173" s="244" t="s">
        <v>192</v>
      </c>
      <c r="E173" s="41"/>
      <c r="F173" s="286" t="s">
        <v>1360</v>
      </c>
      <c r="G173" s="41"/>
      <c r="H173" s="41"/>
      <c r="I173" s="287"/>
      <c r="J173" s="41"/>
      <c r="K173" s="41"/>
      <c r="L173" s="45"/>
      <c r="M173" s="288"/>
      <c r="N173" s="289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192</v>
      </c>
      <c r="AU173" s="18" t="s">
        <v>83</v>
      </c>
    </row>
    <row r="174" spans="1:65" s="2" customFormat="1" ht="12">
      <c r="A174" s="39"/>
      <c r="B174" s="40"/>
      <c r="C174" s="229" t="s">
        <v>76</v>
      </c>
      <c r="D174" s="229" t="s">
        <v>174</v>
      </c>
      <c r="E174" s="230" t="s">
        <v>1390</v>
      </c>
      <c r="F174" s="231" t="s">
        <v>1391</v>
      </c>
      <c r="G174" s="232" t="s">
        <v>1164</v>
      </c>
      <c r="H174" s="233">
        <v>6</v>
      </c>
      <c r="I174" s="234"/>
      <c r="J174" s="235">
        <f>ROUND(I174*H174,2)</f>
        <v>0</v>
      </c>
      <c r="K174" s="231" t="s">
        <v>1</v>
      </c>
      <c r="L174" s="45"/>
      <c r="M174" s="236" t="s">
        <v>1</v>
      </c>
      <c r="N174" s="237" t="s">
        <v>41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179</v>
      </c>
      <c r="AT174" s="240" t="s">
        <v>174</v>
      </c>
      <c r="AU174" s="240" t="s">
        <v>83</v>
      </c>
      <c r="AY174" s="18" t="s">
        <v>172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83</v>
      </c>
      <c r="BK174" s="241">
        <f>ROUND(I174*H174,2)</f>
        <v>0</v>
      </c>
      <c r="BL174" s="18" t="s">
        <v>179</v>
      </c>
      <c r="BM174" s="240" t="s">
        <v>474</v>
      </c>
    </row>
    <row r="175" spans="1:47" s="2" customFormat="1" ht="12">
      <c r="A175" s="39"/>
      <c r="B175" s="40"/>
      <c r="C175" s="41"/>
      <c r="D175" s="244" t="s">
        <v>192</v>
      </c>
      <c r="E175" s="41"/>
      <c r="F175" s="286" t="s">
        <v>1363</v>
      </c>
      <c r="G175" s="41"/>
      <c r="H175" s="41"/>
      <c r="I175" s="287"/>
      <c r="J175" s="41"/>
      <c r="K175" s="41"/>
      <c r="L175" s="45"/>
      <c r="M175" s="288"/>
      <c r="N175" s="289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192</v>
      </c>
      <c r="AU175" s="18" t="s">
        <v>83</v>
      </c>
    </row>
    <row r="176" spans="1:65" s="2" customFormat="1" ht="12">
      <c r="A176" s="39"/>
      <c r="B176" s="40"/>
      <c r="C176" s="229" t="s">
        <v>76</v>
      </c>
      <c r="D176" s="229" t="s">
        <v>174</v>
      </c>
      <c r="E176" s="230" t="s">
        <v>1392</v>
      </c>
      <c r="F176" s="231" t="s">
        <v>1391</v>
      </c>
      <c r="G176" s="232" t="s">
        <v>1164</v>
      </c>
      <c r="H176" s="233">
        <v>6</v>
      </c>
      <c r="I176" s="234"/>
      <c r="J176" s="235">
        <f>ROUND(I176*H176,2)</f>
        <v>0</v>
      </c>
      <c r="K176" s="231" t="s">
        <v>1</v>
      </c>
      <c r="L176" s="45"/>
      <c r="M176" s="236" t="s">
        <v>1</v>
      </c>
      <c r="N176" s="237" t="s">
        <v>41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179</v>
      </c>
      <c r="AT176" s="240" t="s">
        <v>174</v>
      </c>
      <c r="AU176" s="240" t="s">
        <v>83</v>
      </c>
      <c r="AY176" s="18" t="s">
        <v>172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83</v>
      </c>
      <c r="BK176" s="241">
        <f>ROUND(I176*H176,2)</f>
        <v>0</v>
      </c>
      <c r="BL176" s="18" t="s">
        <v>179</v>
      </c>
      <c r="BM176" s="240" t="s">
        <v>488</v>
      </c>
    </row>
    <row r="177" spans="1:47" s="2" customFormat="1" ht="12">
      <c r="A177" s="39"/>
      <c r="B177" s="40"/>
      <c r="C177" s="41"/>
      <c r="D177" s="244" t="s">
        <v>192</v>
      </c>
      <c r="E177" s="41"/>
      <c r="F177" s="286" t="s">
        <v>1360</v>
      </c>
      <c r="G177" s="41"/>
      <c r="H177" s="41"/>
      <c r="I177" s="287"/>
      <c r="J177" s="41"/>
      <c r="K177" s="41"/>
      <c r="L177" s="45"/>
      <c r="M177" s="288"/>
      <c r="N177" s="289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192</v>
      </c>
      <c r="AU177" s="18" t="s">
        <v>83</v>
      </c>
    </row>
    <row r="178" spans="1:65" s="2" customFormat="1" ht="12">
      <c r="A178" s="39"/>
      <c r="B178" s="40"/>
      <c r="C178" s="229" t="s">
        <v>76</v>
      </c>
      <c r="D178" s="229" t="s">
        <v>174</v>
      </c>
      <c r="E178" s="230" t="s">
        <v>1393</v>
      </c>
      <c r="F178" s="231" t="s">
        <v>1394</v>
      </c>
      <c r="G178" s="232" t="s">
        <v>1164</v>
      </c>
      <c r="H178" s="233">
        <v>33</v>
      </c>
      <c r="I178" s="234"/>
      <c r="J178" s="235">
        <f>ROUND(I178*H178,2)</f>
        <v>0</v>
      </c>
      <c r="K178" s="231" t="s">
        <v>1</v>
      </c>
      <c r="L178" s="45"/>
      <c r="M178" s="236" t="s">
        <v>1</v>
      </c>
      <c r="N178" s="237" t="s">
        <v>41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179</v>
      </c>
      <c r="AT178" s="240" t="s">
        <v>174</v>
      </c>
      <c r="AU178" s="240" t="s">
        <v>83</v>
      </c>
      <c r="AY178" s="18" t="s">
        <v>172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83</v>
      </c>
      <c r="BK178" s="241">
        <f>ROUND(I178*H178,2)</f>
        <v>0</v>
      </c>
      <c r="BL178" s="18" t="s">
        <v>179</v>
      </c>
      <c r="BM178" s="240" t="s">
        <v>501</v>
      </c>
    </row>
    <row r="179" spans="1:47" s="2" customFormat="1" ht="12">
      <c r="A179" s="39"/>
      <c r="B179" s="40"/>
      <c r="C179" s="41"/>
      <c r="D179" s="244" t="s">
        <v>192</v>
      </c>
      <c r="E179" s="41"/>
      <c r="F179" s="286" t="s">
        <v>1363</v>
      </c>
      <c r="G179" s="41"/>
      <c r="H179" s="41"/>
      <c r="I179" s="287"/>
      <c r="J179" s="41"/>
      <c r="K179" s="41"/>
      <c r="L179" s="45"/>
      <c r="M179" s="288"/>
      <c r="N179" s="289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192</v>
      </c>
      <c r="AU179" s="18" t="s">
        <v>83</v>
      </c>
    </row>
    <row r="180" spans="1:65" s="2" customFormat="1" ht="12">
      <c r="A180" s="39"/>
      <c r="B180" s="40"/>
      <c r="C180" s="229" t="s">
        <v>76</v>
      </c>
      <c r="D180" s="229" t="s">
        <v>174</v>
      </c>
      <c r="E180" s="230" t="s">
        <v>1395</v>
      </c>
      <c r="F180" s="231" t="s">
        <v>1394</v>
      </c>
      <c r="G180" s="232" t="s">
        <v>1164</v>
      </c>
      <c r="H180" s="233">
        <v>33</v>
      </c>
      <c r="I180" s="234"/>
      <c r="J180" s="235">
        <f>ROUND(I180*H180,2)</f>
        <v>0</v>
      </c>
      <c r="K180" s="231" t="s">
        <v>1</v>
      </c>
      <c r="L180" s="45"/>
      <c r="M180" s="236" t="s">
        <v>1</v>
      </c>
      <c r="N180" s="237" t="s">
        <v>41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179</v>
      </c>
      <c r="AT180" s="240" t="s">
        <v>174</v>
      </c>
      <c r="AU180" s="240" t="s">
        <v>83</v>
      </c>
      <c r="AY180" s="18" t="s">
        <v>172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83</v>
      </c>
      <c r="BK180" s="241">
        <f>ROUND(I180*H180,2)</f>
        <v>0</v>
      </c>
      <c r="BL180" s="18" t="s">
        <v>179</v>
      </c>
      <c r="BM180" s="240" t="s">
        <v>512</v>
      </c>
    </row>
    <row r="181" spans="1:47" s="2" customFormat="1" ht="12">
      <c r="A181" s="39"/>
      <c r="B181" s="40"/>
      <c r="C181" s="41"/>
      <c r="D181" s="244" t="s">
        <v>192</v>
      </c>
      <c r="E181" s="41"/>
      <c r="F181" s="286" t="s">
        <v>1360</v>
      </c>
      <c r="G181" s="41"/>
      <c r="H181" s="41"/>
      <c r="I181" s="287"/>
      <c r="J181" s="41"/>
      <c r="K181" s="41"/>
      <c r="L181" s="45"/>
      <c r="M181" s="288"/>
      <c r="N181" s="289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192</v>
      </c>
      <c r="AU181" s="18" t="s">
        <v>83</v>
      </c>
    </row>
    <row r="182" spans="1:65" s="2" customFormat="1" ht="12">
      <c r="A182" s="39"/>
      <c r="B182" s="40"/>
      <c r="C182" s="229" t="s">
        <v>76</v>
      </c>
      <c r="D182" s="229" t="s">
        <v>174</v>
      </c>
      <c r="E182" s="230" t="s">
        <v>1396</v>
      </c>
      <c r="F182" s="231" t="s">
        <v>1397</v>
      </c>
      <c r="G182" s="232" t="s">
        <v>1164</v>
      </c>
      <c r="H182" s="233">
        <v>8</v>
      </c>
      <c r="I182" s="234"/>
      <c r="J182" s="235">
        <f>ROUND(I182*H182,2)</f>
        <v>0</v>
      </c>
      <c r="K182" s="231" t="s">
        <v>1</v>
      </c>
      <c r="L182" s="45"/>
      <c r="M182" s="236" t="s">
        <v>1</v>
      </c>
      <c r="N182" s="237" t="s">
        <v>41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179</v>
      </c>
      <c r="AT182" s="240" t="s">
        <v>174</v>
      </c>
      <c r="AU182" s="240" t="s">
        <v>83</v>
      </c>
      <c r="AY182" s="18" t="s">
        <v>172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83</v>
      </c>
      <c r="BK182" s="241">
        <f>ROUND(I182*H182,2)</f>
        <v>0</v>
      </c>
      <c r="BL182" s="18" t="s">
        <v>179</v>
      </c>
      <c r="BM182" s="240" t="s">
        <v>523</v>
      </c>
    </row>
    <row r="183" spans="1:47" s="2" customFormat="1" ht="12">
      <c r="A183" s="39"/>
      <c r="B183" s="40"/>
      <c r="C183" s="41"/>
      <c r="D183" s="244" t="s">
        <v>192</v>
      </c>
      <c r="E183" s="41"/>
      <c r="F183" s="286" t="s">
        <v>1363</v>
      </c>
      <c r="G183" s="41"/>
      <c r="H183" s="41"/>
      <c r="I183" s="287"/>
      <c r="J183" s="41"/>
      <c r="K183" s="41"/>
      <c r="L183" s="45"/>
      <c r="M183" s="288"/>
      <c r="N183" s="289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192</v>
      </c>
      <c r="AU183" s="18" t="s">
        <v>83</v>
      </c>
    </row>
    <row r="184" spans="1:65" s="2" customFormat="1" ht="12">
      <c r="A184" s="39"/>
      <c r="B184" s="40"/>
      <c r="C184" s="229" t="s">
        <v>76</v>
      </c>
      <c r="D184" s="229" t="s">
        <v>174</v>
      </c>
      <c r="E184" s="230" t="s">
        <v>1398</v>
      </c>
      <c r="F184" s="231" t="s">
        <v>1397</v>
      </c>
      <c r="G184" s="232" t="s">
        <v>1164</v>
      </c>
      <c r="H184" s="233">
        <v>8</v>
      </c>
      <c r="I184" s="234"/>
      <c r="J184" s="235">
        <f>ROUND(I184*H184,2)</f>
        <v>0</v>
      </c>
      <c r="K184" s="231" t="s">
        <v>1</v>
      </c>
      <c r="L184" s="45"/>
      <c r="M184" s="236" t="s">
        <v>1</v>
      </c>
      <c r="N184" s="237" t="s">
        <v>41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179</v>
      </c>
      <c r="AT184" s="240" t="s">
        <v>174</v>
      </c>
      <c r="AU184" s="240" t="s">
        <v>83</v>
      </c>
      <c r="AY184" s="18" t="s">
        <v>172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83</v>
      </c>
      <c r="BK184" s="241">
        <f>ROUND(I184*H184,2)</f>
        <v>0</v>
      </c>
      <c r="BL184" s="18" t="s">
        <v>179</v>
      </c>
      <c r="BM184" s="240" t="s">
        <v>533</v>
      </c>
    </row>
    <row r="185" spans="1:47" s="2" customFormat="1" ht="12">
      <c r="A185" s="39"/>
      <c r="B185" s="40"/>
      <c r="C185" s="41"/>
      <c r="D185" s="244" t="s">
        <v>192</v>
      </c>
      <c r="E185" s="41"/>
      <c r="F185" s="286" t="s">
        <v>1360</v>
      </c>
      <c r="G185" s="41"/>
      <c r="H185" s="41"/>
      <c r="I185" s="287"/>
      <c r="J185" s="41"/>
      <c r="K185" s="41"/>
      <c r="L185" s="45"/>
      <c r="M185" s="288"/>
      <c r="N185" s="289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192</v>
      </c>
      <c r="AU185" s="18" t="s">
        <v>83</v>
      </c>
    </row>
    <row r="186" spans="1:65" s="2" customFormat="1" ht="12">
      <c r="A186" s="39"/>
      <c r="B186" s="40"/>
      <c r="C186" s="229" t="s">
        <v>76</v>
      </c>
      <c r="D186" s="229" t="s">
        <v>174</v>
      </c>
      <c r="E186" s="230" t="s">
        <v>1399</v>
      </c>
      <c r="F186" s="231" t="s">
        <v>1400</v>
      </c>
      <c r="G186" s="232" t="s">
        <v>1164</v>
      </c>
      <c r="H186" s="233">
        <v>8</v>
      </c>
      <c r="I186" s="234"/>
      <c r="J186" s="235">
        <f>ROUND(I186*H186,2)</f>
        <v>0</v>
      </c>
      <c r="K186" s="231" t="s">
        <v>1</v>
      </c>
      <c r="L186" s="45"/>
      <c r="M186" s="236" t="s">
        <v>1</v>
      </c>
      <c r="N186" s="237" t="s">
        <v>41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179</v>
      </c>
      <c r="AT186" s="240" t="s">
        <v>174</v>
      </c>
      <c r="AU186" s="240" t="s">
        <v>83</v>
      </c>
      <c r="AY186" s="18" t="s">
        <v>172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83</v>
      </c>
      <c r="BK186" s="241">
        <f>ROUND(I186*H186,2)</f>
        <v>0</v>
      </c>
      <c r="BL186" s="18" t="s">
        <v>179</v>
      </c>
      <c r="BM186" s="240" t="s">
        <v>541</v>
      </c>
    </row>
    <row r="187" spans="1:47" s="2" customFormat="1" ht="12">
      <c r="A187" s="39"/>
      <c r="B187" s="40"/>
      <c r="C187" s="41"/>
      <c r="D187" s="244" t="s">
        <v>192</v>
      </c>
      <c r="E187" s="41"/>
      <c r="F187" s="286" t="s">
        <v>1363</v>
      </c>
      <c r="G187" s="41"/>
      <c r="H187" s="41"/>
      <c r="I187" s="287"/>
      <c r="J187" s="41"/>
      <c r="K187" s="41"/>
      <c r="L187" s="45"/>
      <c r="M187" s="288"/>
      <c r="N187" s="289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192</v>
      </c>
      <c r="AU187" s="18" t="s">
        <v>83</v>
      </c>
    </row>
    <row r="188" spans="1:65" s="2" customFormat="1" ht="12">
      <c r="A188" s="39"/>
      <c r="B188" s="40"/>
      <c r="C188" s="229" t="s">
        <v>76</v>
      </c>
      <c r="D188" s="229" t="s">
        <v>174</v>
      </c>
      <c r="E188" s="230" t="s">
        <v>1401</v>
      </c>
      <c r="F188" s="231" t="s">
        <v>1400</v>
      </c>
      <c r="G188" s="232" t="s">
        <v>1164</v>
      </c>
      <c r="H188" s="233">
        <v>8</v>
      </c>
      <c r="I188" s="234"/>
      <c r="J188" s="235">
        <f>ROUND(I188*H188,2)</f>
        <v>0</v>
      </c>
      <c r="K188" s="231" t="s">
        <v>1</v>
      </c>
      <c r="L188" s="45"/>
      <c r="M188" s="236" t="s">
        <v>1</v>
      </c>
      <c r="N188" s="237" t="s">
        <v>41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179</v>
      </c>
      <c r="AT188" s="240" t="s">
        <v>174</v>
      </c>
      <c r="AU188" s="240" t="s">
        <v>83</v>
      </c>
      <c r="AY188" s="18" t="s">
        <v>172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83</v>
      </c>
      <c r="BK188" s="241">
        <f>ROUND(I188*H188,2)</f>
        <v>0</v>
      </c>
      <c r="BL188" s="18" t="s">
        <v>179</v>
      </c>
      <c r="BM188" s="240" t="s">
        <v>550</v>
      </c>
    </row>
    <row r="189" spans="1:47" s="2" customFormat="1" ht="12">
      <c r="A189" s="39"/>
      <c r="B189" s="40"/>
      <c r="C189" s="41"/>
      <c r="D189" s="244" t="s">
        <v>192</v>
      </c>
      <c r="E189" s="41"/>
      <c r="F189" s="286" t="s">
        <v>1360</v>
      </c>
      <c r="G189" s="41"/>
      <c r="H189" s="41"/>
      <c r="I189" s="287"/>
      <c r="J189" s="41"/>
      <c r="K189" s="41"/>
      <c r="L189" s="45"/>
      <c r="M189" s="288"/>
      <c r="N189" s="289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192</v>
      </c>
      <c r="AU189" s="18" t="s">
        <v>83</v>
      </c>
    </row>
    <row r="190" spans="1:65" s="2" customFormat="1" ht="12">
      <c r="A190" s="39"/>
      <c r="B190" s="40"/>
      <c r="C190" s="229" t="s">
        <v>76</v>
      </c>
      <c r="D190" s="229" t="s">
        <v>174</v>
      </c>
      <c r="E190" s="230" t="s">
        <v>1402</v>
      </c>
      <c r="F190" s="231" t="s">
        <v>1403</v>
      </c>
      <c r="G190" s="232" t="s">
        <v>1164</v>
      </c>
      <c r="H190" s="233">
        <v>8</v>
      </c>
      <c r="I190" s="234"/>
      <c r="J190" s="235">
        <f>ROUND(I190*H190,2)</f>
        <v>0</v>
      </c>
      <c r="K190" s="231" t="s">
        <v>1</v>
      </c>
      <c r="L190" s="45"/>
      <c r="M190" s="236" t="s">
        <v>1</v>
      </c>
      <c r="N190" s="237" t="s">
        <v>41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179</v>
      </c>
      <c r="AT190" s="240" t="s">
        <v>174</v>
      </c>
      <c r="AU190" s="240" t="s">
        <v>83</v>
      </c>
      <c r="AY190" s="18" t="s">
        <v>172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83</v>
      </c>
      <c r="BK190" s="241">
        <f>ROUND(I190*H190,2)</f>
        <v>0</v>
      </c>
      <c r="BL190" s="18" t="s">
        <v>179</v>
      </c>
      <c r="BM190" s="240" t="s">
        <v>561</v>
      </c>
    </row>
    <row r="191" spans="1:47" s="2" customFormat="1" ht="12">
      <c r="A191" s="39"/>
      <c r="B191" s="40"/>
      <c r="C191" s="41"/>
      <c r="D191" s="244" t="s">
        <v>192</v>
      </c>
      <c r="E191" s="41"/>
      <c r="F191" s="286" t="s">
        <v>1363</v>
      </c>
      <c r="G191" s="41"/>
      <c r="H191" s="41"/>
      <c r="I191" s="287"/>
      <c r="J191" s="41"/>
      <c r="K191" s="41"/>
      <c r="L191" s="45"/>
      <c r="M191" s="288"/>
      <c r="N191" s="289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192</v>
      </c>
      <c r="AU191" s="18" t="s">
        <v>83</v>
      </c>
    </row>
    <row r="192" spans="1:65" s="2" customFormat="1" ht="12">
      <c r="A192" s="39"/>
      <c r="B192" s="40"/>
      <c r="C192" s="229" t="s">
        <v>76</v>
      </c>
      <c r="D192" s="229" t="s">
        <v>174</v>
      </c>
      <c r="E192" s="230" t="s">
        <v>1404</v>
      </c>
      <c r="F192" s="231" t="s">
        <v>1403</v>
      </c>
      <c r="G192" s="232" t="s">
        <v>1164</v>
      </c>
      <c r="H192" s="233">
        <v>8</v>
      </c>
      <c r="I192" s="234"/>
      <c r="J192" s="235">
        <f>ROUND(I192*H192,2)</f>
        <v>0</v>
      </c>
      <c r="K192" s="231" t="s">
        <v>1</v>
      </c>
      <c r="L192" s="45"/>
      <c r="M192" s="236" t="s">
        <v>1</v>
      </c>
      <c r="N192" s="237" t="s">
        <v>41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179</v>
      </c>
      <c r="AT192" s="240" t="s">
        <v>174</v>
      </c>
      <c r="AU192" s="240" t="s">
        <v>83</v>
      </c>
      <c r="AY192" s="18" t="s">
        <v>172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83</v>
      </c>
      <c r="BK192" s="241">
        <f>ROUND(I192*H192,2)</f>
        <v>0</v>
      </c>
      <c r="BL192" s="18" t="s">
        <v>179</v>
      </c>
      <c r="BM192" s="240" t="s">
        <v>569</v>
      </c>
    </row>
    <row r="193" spans="1:47" s="2" customFormat="1" ht="12">
      <c r="A193" s="39"/>
      <c r="B193" s="40"/>
      <c r="C193" s="41"/>
      <c r="D193" s="244" t="s">
        <v>192</v>
      </c>
      <c r="E193" s="41"/>
      <c r="F193" s="286" t="s">
        <v>1360</v>
      </c>
      <c r="G193" s="41"/>
      <c r="H193" s="41"/>
      <c r="I193" s="287"/>
      <c r="J193" s="41"/>
      <c r="K193" s="41"/>
      <c r="L193" s="45"/>
      <c r="M193" s="288"/>
      <c r="N193" s="289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192</v>
      </c>
      <c r="AU193" s="18" t="s">
        <v>83</v>
      </c>
    </row>
    <row r="194" spans="1:65" s="2" customFormat="1" ht="12">
      <c r="A194" s="39"/>
      <c r="B194" s="40"/>
      <c r="C194" s="229" t="s">
        <v>76</v>
      </c>
      <c r="D194" s="229" t="s">
        <v>174</v>
      </c>
      <c r="E194" s="230" t="s">
        <v>1405</v>
      </c>
      <c r="F194" s="231" t="s">
        <v>1406</v>
      </c>
      <c r="G194" s="232" t="s">
        <v>1164</v>
      </c>
      <c r="H194" s="233">
        <v>10</v>
      </c>
      <c r="I194" s="234"/>
      <c r="J194" s="235">
        <f>ROUND(I194*H194,2)</f>
        <v>0</v>
      </c>
      <c r="K194" s="231" t="s">
        <v>1</v>
      </c>
      <c r="L194" s="45"/>
      <c r="M194" s="236" t="s">
        <v>1</v>
      </c>
      <c r="N194" s="237" t="s">
        <v>41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179</v>
      </c>
      <c r="AT194" s="240" t="s">
        <v>174</v>
      </c>
      <c r="AU194" s="240" t="s">
        <v>83</v>
      </c>
      <c r="AY194" s="18" t="s">
        <v>172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83</v>
      </c>
      <c r="BK194" s="241">
        <f>ROUND(I194*H194,2)</f>
        <v>0</v>
      </c>
      <c r="BL194" s="18" t="s">
        <v>179</v>
      </c>
      <c r="BM194" s="240" t="s">
        <v>583</v>
      </c>
    </row>
    <row r="195" spans="1:47" s="2" customFormat="1" ht="12">
      <c r="A195" s="39"/>
      <c r="B195" s="40"/>
      <c r="C195" s="41"/>
      <c r="D195" s="244" t="s">
        <v>192</v>
      </c>
      <c r="E195" s="41"/>
      <c r="F195" s="286" t="s">
        <v>1363</v>
      </c>
      <c r="G195" s="41"/>
      <c r="H195" s="41"/>
      <c r="I195" s="287"/>
      <c r="J195" s="41"/>
      <c r="K195" s="41"/>
      <c r="L195" s="45"/>
      <c r="M195" s="288"/>
      <c r="N195" s="289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192</v>
      </c>
      <c r="AU195" s="18" t="s">
        <v>83</v>
      </c>
    </row>
    <row r="196" spans="1:65" s="2" customFormat="1" ht="12">
      <c r="A196" s="39"/>
      <c r="B196" s="40"/>
      <c r="C196" s="229" t="s">
        <v>76</v>
      </c>
      <c r="D196" s="229" t="s">
        <v>174</v>
      </c>
      <c r="E196" s="230" t="s">
        <v>1407</v>
      </c>
      <c r="F196" s="231" t="s">
        <v>1406</v>
      </c>
      <c r="G196" s="232" t="s">
        <v>1164</v>
      </c>
      <c r="H196" s="233">
        <v>10</v>
      </c>
      <c r="I196" s="234"/>
      <c r="J196" s="235">
        <f>ROUND(I196*H196,2)</f>
        <v>0</v>
      </c>
      <c r="K196" s="231" t="s">
        <v>1</v>
      </c>
      <c r="L196" s="45"/>
      <c r="M196" s="236" t="s">
        <v>1</v>
      </c>
      <c r="N196" s="237" t="s">
        <v>41</v>
      </c>
      <c r="O196" s="92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179</v>
      </c>
      <c r="AT196" s="240" t="s">
        <v>174</v>
      </c>
      <c r="AU196" s="240" t="s">
        <v>83</v>
      </c>
      <c r="AY196" s="18" t="s">
        <v>172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83</v>
      </c>
      <c r="BK196" s="241">
        <f>ROUND(I196*H196,2)</f>
        <v>0</v>
      </c>
      <c r="BL196" s="18" t="s">
        <v>179</v>
      </c>
      <c r="BM196" s="240" t="s">
        <v>596</v>
      </c>
    </row>
    <row r="197" spans="1:47" s="2" customFormat="1" ht="12">
      <c r="A197" s="39"/>
      <c r="B197" s="40"/>
      <c r="C197" s="41"/>
      <c r="D197" s="244" t="s">
        <v>192</v>
      </c>
      <c r="E197" s="41"/>
      <c r="F197" s="286" t="s">
        <v>1360</v>
      </c>
      <c r="G197" s="41"/>
      <c r="H197" s="41"/>
      <c r="I197" s="287"/>
      <c r="J197" s="41"/>
      <c r="K197" s="41"/>
      <c r="L197" s="45"/>
      <c r="M197" s="288"/>
      <c r="N197" s="289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192</v>
      </c>
      <c r="AU197" s="18" t="s">
        <v>83</v>
      </c>
    </row>
    <row r="198" spans="1:65" s="2" customFormat="1" ht="12">
      <c r="A198" s="39"/>
      <c r="B198" s="40"/>
      <c r="C198" s="229" t="s">
        <v>76</v>
      </c>
      <c r="D198" s="229" t="s">
        <v>174</v>
      </c>
      <c r="E198" s="230" t="s">
        <v>1408</v>
      </c>
      <c r="F198" s="231" t="s">
        <v>1406</v>
      </c>
      <c r="G198" s="232" t="s">
        <v>1164</v>
      </c>
      <c r="H198" s="233">
        <v>14</v>
      </c>
      <c r="I198" s="234"/>
      <c r="J198" s="235">
        <f>ROUND(I198*H198,2)</f>
        <v>0</v>
      </c>
      <c r="K198" s="231" t="s">
        <v>1</v>
      </c>
      <c r="L198" s="45"/>
      <c r="M198" s="236" t="s">
        <v>1</v>
      </c>
      <c r="N198" s="237" t="s">
        <v>41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179</v>
      </c>
      <c r="AT198" s="240" t="s">
        <v>174</v>
      </c>
      <c r="AU198" s="240" t="s">
        <v>83</v>
      </c>
      <c r="AY198" s="18" t="s">
        <v>172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83</v>
      </c>
      <c r="BK198" s="241">
        <f>ROUND(I198*H198,2)</f>
        <v>0</v>
      </c>
      <c r="BL198" s="18" t="s">
        <v>179</v>
      </c>
      <c r="BM198" s="240" t="s">
        <v>606</v>
      </c>
    </row>
    <row r="199" spans="1:47" s="2" customFormat="1" ht="12">
      <c r="A199" s="39"/>
      <c r="B199" s="40"/>
      <c r="C199" s="41"/>
      <c r="D199" s="244" t="s">
        <v>192</v>
      </c>
      <c r="E199" s="41"/>
      <c r="F199" s="286" t="s">
        <v>1363</v>
      </c>
      <c r="G199" s="41"/>
      <c r="H199" s="41"/>
      <c r="I199" s="287"/>
      <c r="J199" s="41"/>
      <c r="K199" s="41"/>
      <c r="L199" s="45"/>
      <c r="M199" s="288"/>
      <c r="N199" s="289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192</v>
      </c>
      <c r="AU199" s="18" t="s">
        <v>83</v>
      </c>
    </row>
    <row r="200" spans="1:65" s="2" customFormat="1" ht="12">
      <c r="A200" s="39"/>
      <c r="B200" s="40"/>
      <c r="C200" s="229" t="s">
        <v>76</v>
      </c>
      <c r="D200" s="229" t="s">
        <v>174</v>
      </c>
      <c r="E200" s="230" t="s">
        <v>1409</v>
      </c>
      <c r="F200" s="231" t="s">
        <v>1406</v>
      </c>
      <c r="G200" s="232" t="s">
        <v>1164</v>
      </c>
      <c r="H200" s="233">
        <v>14</v>
      </c>
      <c r="I200" s="234"/>
      <c r="J200" s="235">
        <f>ROUND(I200*H200,2)</f>
        <v>0</v>
      </c>
      <c r="K200" s="231" t="s">
        <v>1</v>
      </c>
      <c r="L200" s="45"/>
      <c r="M200" s="236" t="s">
        <v>1</v>
      </c>
      <c r="N200" s="237" t="s">
        <v>41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179</v>
      </c>
      <c r="AT200" s="240" t="s">
        <v>174</v>
      </c>
      <c r="AU200" s="240" t="s">
        <v>83</v>
      </c>
      <c r="AY200" s="18" t="s">
        <v>172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83</v>
      </c>
      <c r="BK200" s="241">
        <f>ROUND(I200*H200,2)</f>
        <v>0</v>
      </c>
      <c r="BL200" s="18" t="s">
        <v>179</v>
      </c>
      <c r="BM200" s="240" t="s">
        <v>617</v>
      </c>
    </row>
    <row r="201" spans="1:47" s="2" customFormat="1" ht="12">
      <c r="A201" s="39"/>
      <c r="B201" s="40"/>
      <c r="C201" s="41"/>
      <c r="D201" s="244" t="s">
        <v>192</v>
      </c>
      <c r="E201" s="41"/>
      <c r="F201" s="286" t="s">
        <v>1360</v>
      </c>
      <c r="G201" s="41"/>
      <c r="H201" s="41"/>
      <c r="I201" s="287"/>
      <c r="J201" s="41"/>
      <c r="K201" s="41"/>
      <c r="L201" s="45"/>
      <c r="M201" s="288"/>
      <c r="N201" s="289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192</v>
      </c>
      <c r="AU201" s="18" t="s">
        <v>83</v>
      </c>
    </row>
    <row r="202" spans="1:63" s="12" customFormat="1" ht="25.9" customHeight="1">
      <c r="A202" s="12"/>
      <c r="B202" s="213"/>
      <c r="C202" s="214"/>
      <c r="D202" s="215" t="s">
        <v>75</v>
      </c>
      <c r="E202" s="216" t="s">
        <v>1321</v>
      </c>
      <c r="F202" s="216" t="s">
        <v>1410</v>
      </c>
      <c r="G202" s="214"/>
      <c r="H202" s="214"/>
      <c r="I202" s="217"/>
      <c r="J202" s="218">
        <f>BK202</f>
        <v>0</v>
      </c>
      <c r="K202" s="214"/>
      <c r="L202" s="219"/>
      <c r="M202" s="220"/>
      <c r="N202" s="221"/>
      <c r="O202" s="221"/>
      <c r="P202" s="222">
        <f>SUM(P203:P250)</f>
        <v>0</v>
      </c>
      <c r="Q202" s="221"/>
      <c r="R202" s="222">
        <f>SUM(R203:R250)</f>
        <v>0</v>
      </c>
      <c r="S202" s="221"/>
      <c r="T202" s="223">
        <f>SUM(T203:T250)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4" t="s">
        <v>83</v>
      </c>
      <c r="AT202" s="225" t="s">
        <v>75</v>
      </c>
      <c r="AU202" s="225" t="s">
        <v>76</v>
      </c>
      <c r="AY202" s="224" t="s">
        <v>172</v>
      </c>
      <c r="BK202" s="226">
        <f>SUM(BK203:BK250)</f>
        <v>0</v>
      </c>
    </row>
    <row r="203" spans="1:65" s="2" customFormat="1" ht="12">
      <c r="A203" s="39"/>
      <c r="B203" s="40"/>
      <c r="C203" s="229" t="s">
        <v>76</v>
      </c>
      <c r="D203" s="229" t="s">
        <v>174</v>
      </c>
      <c r="E203" s="230" t="s">
        <v>1411</v>
      </c>
      <c r="F203" s="231" t="s">
        <v>1412</v>
      </c>
      <c r="G203" s="232" t="s">
        <v>1164</v>
      </c>
      <c r="H203" s="233">
        <v>1</v>
      </c>
      <c r="I203" s="234"/>
      <c r="J203" s="235">
        <f>ROUND(I203*H203,2)</f>
        <v>0</v>
      </c>
      <c r="K203" s="231" t="s">
        <v>1</v>
      </c>
      <c r="L203" s="45"/>
      <c r="M203" s="236" t="s">
        <v>1</v>
      </c>
      <c r="N203" s="237" t="s">
        <v>41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179</v>
      </c>
      <c r="AT203" s="240" t="s">
        <v>174</v>
      </c>
      <c r="AU203" s="240" t="s">
        <v>83</v>
      </c>
      <c r="AY203" s="18" t="s">
        <v>172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83</v>
      </c>
      <c r="BK203" s="241">
        <f>ROUND(I203*H203,2)</f>
        <v>0</v>
      </c>
      <c r="BL203" s="18" t="s">
        <v>179</v>
      </c>
      <c r="BM203" s="240" t="s">
        <v>626</v>
      </c>
    </row>
    <row r="204" spans="1:47" s="2" customFormat="1" ht="12">
      <c r="A204" s="39"/>
      <c r="B204" s="40"/>
      <c r="C204" s="41"/>
      <c r="D204" s="244" t="s">
        <v>192</v>
      </c>
      <c r="E204" s="41"/>
      <c r="F204" s="286" t="s">
        <v>1413</v>
      </c>
      <c r="G204" s="41"/>
      <c r="H204" s="41"/>
      <c r="I204" s="287"/>
      <c r="J204" s="41"/>
      <c r="K204" s="41"/>
      <c r="L204" s="45"/>
      <c r="M204" s="288"/>
      <c r="N204" s="289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192</v>
      </c>
      <c r="AU204" s="18" t="s">
        <v>83</v>
      </c>
    </row>
    <row r="205" spans="1:65" s="2" customFormat="1" ht="12">
      <c r="A205" s="39"/>
      <c r="B205" s="40"/>
      <c r="C205" s="229" t="s">
        <v>76</v>
      </c>
      <c r="D205" s="229" t="s">
        <v>174</v>
      </c>
      <c r="E205" s="230" t="s">
        <v>1414</v>
      </c>
      <c r="F205" s="231" t="s">
        <v>1412</v>
      </c>
      <c r="G205" s="232" t="s">
        <v>1164</v>
      </c>
      <c r="H205" s="233">
        <v>1</v>
      </c>
      <c r="I205" s="234"/>
      <c r="J205" s="235">
        <f>ROUND(I205*H205,2)</f>
        <v>0</v>
      </c>
      <c r="K205" s="231" t="s">
        <v>1</v>
      </c>
      <c r="L205" s="45"/>
      <c r="M205" s="236" t="s">
        <v>1</v>
      </c>
      <c r="N205" s="237" t="s">
        <v>41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179</v>
      </c>
      <c r="AT205" s="240" t="s">
        <v>174</v>
      </c>
      <c r="AU205" s="240" t="s">
        <v>83</v>
      </c>
      <c r="AY205" s="18" t="s">
        <v>172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83</v>
      </c>
      <c r="BK205" s="241">
        <f>ROUND(I205*H205,2)</f>
        <v>0</v>
      </c>
      <c r="BL205" s="18" t="s">
        <v>179</v>
      </c>
      <c r="BM205" s="240" t="s">
        <v>635</v>
      </c>
    </row>
    <row r="206" spans="1:47" s="2" customFormat="1" ht="12">
      <c r="A206" s="39"/>
      <c r="B206" s="40"/>
      <c r="C206" s="41"/>
      <c r="D206" s="244" t="s">
        <v>192</v>
      </c>
      <c r="E206" s="41"/>
      <c r="F206" s="286" t="s">
        <v>1415</v>
      </c>
      <c r="G206" s="41"/>
      <c r="H206" s="41"/>
      <c r="I206" s="287"/>
      <c r="J206" s="41"/>
      <c r="K206" s="41"/>
      <c r="L206" s="45"/>
      <c r="M206" s="288"/>
      <c r="N206" s="289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192</v>
      </c>
      <c r="AU206" s="18" t="s">
        <v>83</v>
      </c>
    </row>
    <row r="207" spans="1:65" s="2" customFormat="1" ht="12">
      <c r="A207" s="39"/>
      <c r="B207" s="40"/>
      <c r="C207" s="229" t="s">
        <v>76</v>
      </c>
      <c r="D207" s="229" t="s">
        <v>174</v>
      </c>
      <c r="E207" s="230" t="s">
        <v>1416</v>
      </c>
      <c r="F207" s="231" t="s">
        <v>1417</v>
      </c>
      <c r="G207" s="232" t="s">
        <v>1164</v>
      </c>
      <c r="H207" s="233">
        <v>1</v>
      </c>
      <c r="I207" s="234"/>
      <c r="J207" s="235">
        <f>ROUND(I207*H207,2)</f>
        <v>0</v>
      </c>
      <c r="K207" s="231" t="s">
        <v>1</v>
      </c>
      <c r="L207" s="45"/>
      <c r="M207" s="236" t="s">
        <v>1</v>
      </c>
      <c r="N207" s="237" t="s">
        <v>41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179</v>
      </c>
      <c r="AT207" s="240" t="s">
        <v>174</v>
      </c>
      <c r="AU207" s="240" t="s">
        <v>83</v>
      </c>
      <c r="AY207" s="18" t="s">
        <v>172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83</v>
      </c>
      <c r="BK207" s="241">
        <f>ROUND(I207*H207,2)</f>
        <v>0</v>
      </c>
      <c r="BL207" s="18" t="s">
        <v>179</v>
      </c>
      <c r="BM207" s="240" t="s">
        <v>646</v>
      </c>
    </row>
    <row r="208" spans="1:47" s="2" customFormat="1" ht="12">
      <c r="A208" s="39"/>
      <c r="B208" s="40"/>
      <c r="C208" s="41"/>
      <c r="D208" s="244" t="s">
        <v>192</v>
      </c>
      <c r="E208" s="41"/>
      <c r="F208" s="286" t="s">
        <v>1418</v>
      </c>
      <c r="G208" s="41"/>
      <c r="H208" s="41"/>
      <c r="I208" s="287"/>
      <c r="J208" s="41"/>
      <c r="K208" s="41"/>
      <c r="L208" s="45"/>
      <c r="M208" s="288"/>
      <c r="N208" s="289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192</v>
      </c>
      <c r="AU208" s="18" t="s">
        <v>83</v>
      </c>
    </row>
    <row r="209" spans="1:65" s="2" customFormat="1" ht="12">
      <c r="A209" s="39"/>
      <c r="B209" s="40"/>
      <c r="C209" s="229" t="s">
        <v>76</v>
      </c>
      <c r="D209" s="229" t="s">
        <v>174</v>
      </c>
      <c r="E209" s="230" t="s">
        <v>1419</v>
      </c>
      <c r="F209" s="231" t="s">
        <v>1417</v>
      </c>
      <c r="G209" s="232" t="s">
        <v>1164</v>
      </c>
      <c r="H209" s="233">
        <v>1</v>
      </c>
      <c r="I209" s="234"/>
      <c r="J209" s="235">
        <f>ROUND(I209*H209,2)</f>
        <v>0</v>
      </c>
      <c r="K209" s="231" t="s">
        <v>1</v>
      </c>
      <c r="L209" s="45"/>
      <c r="M209" s="236" t="s">
        <v>1</v>
      </c>
      <c r="N209" s="237" t="s">
        <v>41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179</v>
      </c>
      <c r="AT209" s="240" t="s">
        <v>174</v>
      </c>
      <c r="AU209" s="240" t="s">
        <v>83</v>
      </c>
      <c r="AY209" s="18" t="s">
        <v>172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83</v>
      </c>
      <c r="BK209" s="241">
        <f>ROUND(I209*H209,2)</f>
        <v>0</v>
      </c>
      <c r="BL209" s="18" t="s">
        <v>179</v>
      </c>
      <c r="BM209" s="240" t="s">
        <v>655</v>
      </c>
    </row>
    <row r="210" spans="1:47" s="2" customFormat="1" ht="12">
      <c r="A210" s="39"/>
      <c r="B210" s="40"/>
      <c r="C210" s="41"/>
      <c r="D210" s="244" t="s">
        <v>192</v>
      </c>
      <c r="E210" s="41"/>
      <c r="F210" s="286" t="s">
        <v>1420</v>
      </c>
      <c r="G210" s="41"/>
      <c r="H210" s="41"/>
      <c r="I210" s="287"/>
      <c r="J210" s="41"/>
      <c r="K210" s="41"/>
      <c r="L210" s="45"/>
      <c r="M210" s="288"/>
      <c r="N210" s="289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192</v>
      </c>
      <c r="AU210" s="18" t="s">
        <v>83</v>
      </c>
    </row>
    <row r="211" spans="1:65" s="2" customFormat="1" ht="12">
      <c r="A211" s="39"/>
      <c r="B211" s="40"/>
      <c r="C211" s="229" t="s">
        <v>76</v>
      </c>
      <c r="D211" s="229" t="s">
        <v>174</v>
      </c>
      <c r="E211" s="230" t="s">
        <v>1421</v>
      </c>
      <c r="F211" s="231" t="s">
        <v>1422</v>
      </c>
      <c r="G211" s="232" t="s">
        <v>1164</v>
      </c>
      <c r="H211" s="233">
        <v>1</v>
      </c>
      <c r="I211" s="234"/>
      <c r="J211" s="235">
        <f>ROUND(I211*H211,2)</f>
        <v>0</v>
      </c>
      <c r="K211" s="231" t="s">
        <v>1</v>
      </c>
      <c r="L211" s="45"/>
      <c r="M211" s="236" t="s">
        <v>1</v>
      </c>
      <c r="N211" s="237" t="s">
        <v>41</v>
      </c>
      <c r="O211" s="92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179</v>
      </c>
      <c r="AT211" s="240" t="s">
        <v>174</v>
      </c>
      <c r="AU211" s="240" t="s">
        <v>83</v>
      </c>
      <c r="AY211" s="18" t="s">
        <v>172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83</v>
      </c>
      <c r="BK211" s="241">
        <f>ROUND(I211*H211,2)</f>
        <v>0</v>
      </c>
      <c r="BL211" s="18" t="s">
        <v>179</v>
      </c>
      <c r="BM211" s="240" t="s">
        <v>665</v>
      </c>
    </row>
    <row r="212" spans="1:47" s="2" customFormat="1" ht="12">
      <c r="A212" s="39"/>
      <c r="B212" s="40"/>
      <c r="C212" s="41"/>
      <c r="D212" s="244" t="s">
        <v>192</v>
      </c>
      <c r="E212" s="41"/>
      <c r="F212" s="286" t="s">
        <v>1423</v>
      </c>
      <c r="G212" s="41"/>
      <c r="H212" s="41"/>
      <c r="I212" s="287"/>
      <c r="J212" s="41"/>
      <c r="K212" s="41"/>
      <c r="L212" s="45"/>
      <c r="M212" s="288"/>
      <c r="N212" s="289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192</v>
      </c>
      <c r="AU212" s="18" t="s">
        <v>83</v>
      </c>
    </row>
    <row r="213" spans="1:65" s="2" customFormat="1" ht="12">
      <c r="A213" s="39"/>
      <c r="B213" s="40"/>
      <c r="C213" s="229" t="s">
        <v>76</v>
      </c>
      <c r="D213" s="229" t="s">
        <v>174</v>
      </c>
      <c r="E213" s="230" t="s">
        <v>1424</v>
      </c>
      <c r="F213" s="231" t="s">
        <v>1422</v>
      </c>
      <c r="G213" s="232" t="s">
        <v>1164</v>
      </c>
      <c r="H213" s="233">
        <v>1</v>
      </c>
      <c r="I213" s="234"/>
      <c r="J213" s="235">
        <f>ROUND(I213*H213,2)</f>
        <v>0</v>
      </c>
      <c r="K213" s="231" t="s">
        <v>1</v>
      </c>
      <c r="L213" s="45"/>
      <c r="M213" s="236" t="s">
        <v>1</v>
      </c>
      <c r="N213" s="237" t="s">
        <v>41</v>
      </c>
      <c r="O213" s="92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179</v>
      </c>
      <c r="AT213" s="240" t="s">
        <v>174</v>
      </c>
      <c r="AU213" s="240" t="s">
        <v>83</v>
      </c>
      <c r="AY213" s="18" t="s">
        <v>172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83</v>
      </c>
      <c r="BK213" s="241">
        <f>ROUND(I213*H213,2)</f>
        <v>0</v>
      </c>
      <c r="BL213" s="18" t="s">
        <v>179</v>
      </c>
      <c r="BM213" s="240" t="s">
        <v>677</v>
      </c>
    </row>
    <row r="214" spans="1:47" s="2" customFormat="1" ht="12">
      <c r="A214" s="39"/>
      <c r="B214" s="40"/>
      <c r="C214" s="41"/>
      <c r="D214" s="244" t="s">
        <v>192</v>
      </c>
      <c r="E214" s="41"/>
      <c r="F214" s="286" t="s">
        <v>1425</v>
      </c>
      <c r="G214" s="41"/>
      <c r="H214" s="41"/>
      <c r="I214" s="287"/>
      <c r="J214" s="41"/>
      <c r="K214" s="41"/>
      <c r="L214" s="45"/>
      <c r="M214" s="288"/>
      <c r="N214" s="289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192</v>
      </c>
      <c r="AU214" s="18" t="s">
        <v>83</v>
      </c>
    </row>
    <row r="215" spans="1:65" s="2" customFormat="1" ht="12">
      <c r="A215" s="39"/>
      <c r="B215" s="40"/>
      <c r="C215" s="229" t="s">
        <v>76</v>
      </c>
      <c r="D215" s="229" t="s">
        <v>174</v>
      </c>
      <c r="E215" s="230" t="s">
        <v>1426</v>
      </c>
      <c r="F215" s="231" t="s">
        <v>1427</v>
      </c>
      <c r="G215" s="232" t="s">
        <v>1164</v>
      </c>
      <c r="H215" s="233">
        <v>1</v>
      </c>
      <c r="I215" s="234"/>
      <c r="J215" s="235">
        <f>ROUND(I215*H215,2)</f>
        <v>0</v>
      </c>
      <c r="K215" s="231" t="s">
        <v>1</v>
      </c>
      <c r="L215" s="45"/>
      <c r="M215" s="236" t="s">
        <v>1</v>
      </c>
      <c r="N215" s="237" t="s">
        <v>41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179</v>
      </c>
      <c r="AT215" s="240" t="s">
        <v>174</v>
      </c>
      <c r="AU215" s="240" t="s">
        <v>83</v>
      </c>
      <c r="AY215" s="18" t="s">
        <v>172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83</v>
      </c>
      <c r="BK215" s="241">
        <f>ROUND(I215*H215,2)</f>
        <v>0</v>
      </c>
      <c r="BL215" s="18" t="s">
        <v>179</v>
      </c>
      <c r="BM215" s="240" t="s">
        <v>687</v>
      </c>
    </row>
    <row r="216" spans="1:47" s="2" customFormat="1" ht="12">
      <c r="A216" s="39"/>
      <c r="B216" s="40"/>
      <c r="C216" s="41"/>
      <c r="D216" s="244" t="s">
        <v>192</v>
      </c>
      <c r="E216" s="41"/>
      <c r="F216" s="286" t="s">
        <v>1428</v>
      </c>
      <c r="G216" s="41"/>
      <c r="H216" s="41"/>
      <c r="I216" s="287"/>
      <c r="J216" s="41"/>
      <c r="K216" s="41"/>
      <c r="L216" s="45"/>
      <c r="M216" s="288"/>
      <c r="N216" s="289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192</v>
      </c>
      <c r="AU216" s="18" t="s">
        <v>83</v>
      </c>
    </row>
    <row r="217" spans="1:65" s="2" customFormat="1" ht="12">
      <c r="A217" s="39"/>
      <c r="B217" s="40"/>
      <c r="C217" s="229" t="s">
        <v>76</v>
      </c>
      <c r="D217" s="229" t="s">
        <v>174</v>
      </c>
      <c r="E217" s="230" t="s">
        <v>1429</v>
      </c>
      <c r="F217" s="231" t="s">
        <v>1427</v>
      </c>
      <c r="G217" s="232" t="s">
        <v>1164</v>
      </c>
      <c r="H217" s="233">
        <v>1</v>
      </c>
      <c r="I217" s="234"/>
      <c r="J217" s="235">
        <f>ROUND(I217*H217,2)</f>
        <v>0</v>
      </c>
      <c r="K217" s="231" t="s">
        <v>1</v>
      </c>
      <c r="L217" s="45"/>
      <c r="M217" s="236" t="s">
        <v>1</v>
      </c>
      <c r="N217" s="237" t="s">
        <v>41</v>
      </c>
      <c r="O217" s="92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179</v>
      </c>
      <c r="AT217" s="240" t="s">
        <v>174</v>
      </c>
      <c r="AU217" s="240" t="s">
        <v>83</v>
      </c>
      <c r="AY217" s="18" t="s">
        <v>172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83</v>
      </c>
      <c r="BK217" s="241">
        <f>ROUND(I217*H217,2)</f>
        <v>0</v>
      </c>
      <c r="BL217" s="18" t="s">
        <v>179</v>
      </c>
      <c r="BM217" s="240" t="s">
        <v>698</v>
      </c>
    </row>
    <row r="218" spans="1:47" s="2" customFormat="1" ht="12">
      <c r="A218" s="39"/>
      <c r="B218" s="40"/>
      <c r="C218" s="41"/>
      <c r="D218" s="244" t="s">
        <v>192</v>
      </c>
      <c r="E218" s="41"/>
      <c r="F218" s="286" t="s">
        <v>1430</v>
      </c>
      <c r="G218" s="41"/>
      <c r="H218" s="41"/>
      <c r="I218" s="287"/>
      <c r="J218" s="41"/>
      <c r="K218" s="41"/>
      <c r="L218" s="45"/>
      <c r="M218" s="288"/>
      <c r="N218" s="289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192</v>
      </c>
      <c r="AU218" s="18" t="s">
        <v>83</v>
      </c>
    </row>
    <row r="219" spans="1:65" s="2" customFormat="1" ht="12">
      <c r="A219" s="39"/>
      <c r="B219" s="40"/>
      <c r="C219" s="229" t="s">
        <v>76</v>
      </c>
      <c r="D219" s="229" t="s">
        <v>174</v>
      </c>
      <c r="E219" s="230" t="s">
        <v>1431</v>
      </c>
      <c r="F219" s="231" t="s">
        <v>1432</v>
      </c>
      <c r="G219" s="232" t="s">
        <v>1164</v>
      </c>
      <c r="H219" s="233">
        <v>1</v>
      </c>
      <c r="I219" s="234"/>
      <c r="J219" s="235">
        <f>ROUND(I219*H219,2)</f>
        <v>0</v>
      </c>
      <c r="K219" s="231" t="s">
        <v>1</v>
      </c>
      <c r="L219" s="45"/>
      <c r="M219" s="236" t="s">
        <v>1</v>
      </c>
      <c r="N219" s="237" t="s">
        <v>41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179</v>
      </c>
      <c r="AT219" s="240" t="s">
        <v>174</v>
      </c>
      <c r="AU219" s="240" t="s">
        <v>83</v>
      </c>
      <c r="AY219" s="18" t="s">
        <v>172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83</v>
      </c>
      <c r="BK219" s="241">
        <f>ROUND(I219*H219,2)</f>
        <v>0</v>
      </c>
      <c r="BL219" s="18" t="s">
        <v>179</v>
      </c>
      <c r="BM219" s="240" t="s">
        <v>709</v>
      </c>
    </row>
    <row r="220" spans="1:47" s="2" customFormat="1" ht="12">
      <c r="A220" s="39"/>
      <c r="B220" s="40"/>
      <c r="C220" s="41"/>
      <c r="D220" s="244" t="s">
        <v>192</v>
      </c>
      <c r="E220" s="41"/>
      <c r="F220" s="286" t="s">
        <v>1428</v>
      </c>
      <c r="G220" s="41"/>
      <c r="H220" s="41"/>
      <c r="I220" s="287"/>
      <c r="J220" s="41"/>
      <c r="K220" s="41"/>
      <c r="L220" s="45"/>
      <c r="M220" s="288"/>
      <c r="N220" s="289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192</v>
      </c>
      <c r="AU220" s="18" t="s">
        <v>83</v>
      </c>
    </row>
    <row r="221" spans="1:65" s="2" customFormat="1" ht="12">
      <c r="A221" s="39"/>
      <c r="B221" s="40"/>
      <c r="C221" s="229" t="s">
        <v>76</v>
      </c>
      <c r="D221" s="229" t="s">
        <v>174</v>
      </c>
      <c r="E221" s="230" t="s">
        <v>1433</v>
      </c>
      <c r="F221" s="231" t="s">
        <v>1432</v>
      </c>
      <c r="G221" s="232" t="s">
        <v>1164</v>
      </c>
      <c r="H221" s="233">
        <v>1</v>
      </c>
      <c r="I221" s="234"/>
      <c r="J221" s="235">
        <f>ROUND(I221*H221,2)</f>
        <v>0</v>
      </c>
      <c r="K221" s="231" t="s">
        <v>1</v>
      </c>
      <c r="L221" s="45"/>
      <c r="M221" s="236" t="s">
        <v>1</v>
      </c>
      <c r="N221" s="237" t="s">
        <v>41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179</v>
      </c>
      <c r="AT221" s="240" t="s">
        <v>174</v>
      </c>
      <c r="AU221" s="240" t="s">
        <v>83</v>
      </c>
      <c r="AY221" s="18" t="s">
        <v>172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83</v>
      </c>
      <c r="BK221" s="241">
        <f>ROUND(I221*H221,2)</f>
        <v>0</v>
      </c>
      <c r="BL221" s="18" t="s">
        <v>179</v>
      </c>
      <c r="BM221" s="240" t="s">
        <v>723</v>
      </c>
    </row>
    <row r="222" spans="1:47" s="2" customFormat="1" ht="12">
      <c r="A222" s="39"/>
      <c r="B222" s="40"/>
      <c r="C222" s="41"/>
      <c r="D222" s="244" t="s">
        <v>192</v>
      </c>
      <c r="E222" s="41"/>
      <c r="F222" s="286" t="s">
        <v>1430</v>
      </c>
      <c r="G222" s="41"/>
      <c r="H222" s="41"/>
      <c r="I222" s="287"/>
      <c r="J222" s="41"/>
      <c r="K222" s="41"/>
      <c r="L222" s="45"/>
      <c r="M222" s="288"/>
      <c r="N222" s="289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192</v>
      </c>
      <c r="AU222" s="18" t="s">
        <v>83</v>
      </c>
    </row>
    <row r="223" spans="1:65" s="2" customFormat="1" ht="33" customHeight="1">
      <c r="A223" s="39"/>
      <c r="B223" s="40"/>
      <c r="C223" s="229" t="s">
        <v>76</v>
      </c>
      <c r="D223" s="229" t="s">
        <v>174</v>
      </c>
      <c r="E223" s="230" t="s">
        <v>1434</v>
      </c>
      <c r="F223" s="231" t="s">
        <v>1435</v>
      </c>
      <c r="G223" s="232" t="s">
        <v>1164</v>
      </c>
      <c r="H223" s="233">
        <v>28</v>
      </c>
      <c r="I223" s="234"/>
      <c r="J223" s="235">
        <f>ROUND(I223*H223,2)</f>
        <v>0</v>
      </c>
      <c r="K223" s="231" t="s">
        <v>1</v>
      </c>
      <c r="L223" s="45"/>
      <c r="M223" s="236" t="s">
        <v>1</v>
      </c>
      <c r="N223" s="237" t="s">
        <v>41</v>
      </c>
      <c r="O223" s="92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179</v>
      </c>
      <c r="AT223" s="240" t="s">
        <v>174</v>
      </c>
      <c r="AU223" s="240" t="s">
        <v>83</v>
      </c>
      <c r="AY223" s="18" t="s">
        <v>172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83</v>
      </c>
      <c r="BK223" s="241">
        <f>ROUND(I223*H223,2)</f>
        <v>0</v>
      </c>
      <c r="BL223" s="18" t="s">
        <v>179</v>
      </c>
      <c r="BM223" s="240" t="s">
        <v>732</v>
      </c>
    </row>
    <row r="224" spans="1:47" s="2" customFormat="1" ht="12">
      <c r="A224" s="39"/>
      <c r="B224" s="40"/>
      <c r="C224" s="41"/>
      <c r="D224" s="244" t="s">
        <v>192</v>
      </c>
      <c r="E224" s="41"/>
      <c r="F224" s="286" t="s">
        <v>1436</v>
      </c>
      <c r="G224" s="41"/>
      <c r="H224" s="41"/>
      <c r="I224" s="287"/>
      <c r="J224" s="41"/>
      <c r="K224" s="41"/>
      <c r="L224" s="45"/>
      <c r="M224" s="288"/>
      <c r="N224" s="289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192</v>
      </c>
      <c r="AU224" s="18" t="s">
        <v>83</v>
      </c>
    </row>
    <row r="225" spans="1:65" s="2" customFormat="1" ht="33" customHeight="1">
      <c r="A225" s="39"/>
      <c r="B225" s="40"/>
      <c r="C225" s="229" t="s">
        <v>76</v>
      </c>
      <c r="D225" s="229" t="s">
        <v>174</v>
      </c>
      <c r="E225" s="230" t="s">
        <v>1437</v>
      </c>
      <c r="F225" s="231" t="s">
        <v>1435</v>
      </c>
      <c r="G225" s="232" t="s">
        <v>1164</v>
      </c>
      <c r="H225" s="233">
        <v>28</v>
      </c>
      <c r="I225" s="234"/>
      <c r="J225" s="235">
        <f>ROUND(I225*H225,2)</f>
        <v>0</v>
      </c>
      <c r="K225" s="231" t="s">
        <v>1</v>
      </c>
      <c r="L225" s="45"/>
      <c r="M225" s="236" t="s">
        <v>1</v>
      </c>
      <c r="N225" s="237" t="s">
        <v>41</v>
      </c>
      <c r="O225" s="92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179</v>
      </c>
      <c r="AT225" s="240" t="s">
        <v>174</v>
      </c>
      <c r="AU225" s="240" t="s">
        <v>83</v>
      </c>
      <c r="AY225" s="18" t="s">
        <v>172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83</v>
      </c>
      <c r="BK225" s="241">
        <f>ROUND(I225*H225,2)</f>
        <v>0</v>
      </c>
      <c r="BL225" s="18" t="s">
        <v>179</v>
      </c>
      <c r="BM225" s="240" t="s">
        <v>741</v>
      </c>
    </row>
    <row r="226" spans="1:47" s="2" customFormat="1" ht="12">
      <c r="A226" s="39"/>
      <c r="B226" s="40"/>
      <c r="C226" s="41"/>
      <c r="D226" s="244" t="s">
        <v>192</v>
      </c>
      <c r="E226" s="41"/>
      <c r="F226" s="286" t="s">
        <v>1438</v>
      </c>
      <c r="G226" s="41"/>
      <c r="H226" s="41"/>
      <c r="I226" s="287"/>
      <c r="J226" s="41"/>
      <c r="K226" s="41"/>
      <c r="L226" s="45"/>
      <c r="M226" s="288"/>
      <c r="N226" s="289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192</v>
      </c>
      <c r="AU226" s="18" t="s">
        <v>83</v>
      </c>
    </row>
    <row r="227" spans="1:65" s="2" customFormat="1" ht="12">
      <c r="A227" s="39"/>
      <c r="B227" s="40"/>
      <c r="C227" s="229" t="s">
        <v>76</v>
      </c>
      <c r="D227" s="229" t="s">
        <v>174</v>
      </c>
      <c r="E227" s="230" t="s">
        <v>1439</v>
      </c>
      <c r="F227" s="231" t="s">
        <v>1440</v>
      </c>
      <c r="G227" s="232" t="s">
        <v>1164</v>
      </c>
      <c r="H227" s="233">
        <v>2</v>
      </c>
      <c r="I227" s="234"/>
      <c r="J227" s="235">
        <f>ROUND(I227*H227,2)</f>
        <v>0</v>
      </c>
      <c r="K227" s="231" t="s">
        <v>1</v>
      </c>
      <c r="L227" s="45"/>
      <c r="M227" s="236" t="s">
        <v>1</v>
      </c>
      <c r="N227" s="237" t="s">
        <v>41</v>
      </c>
      <c r="O227" s="92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179</v>
      </c>
      <c r="AT227" s="240" t="s">
        <v>174</v>
      </c>
      <c r="AU227" s="240" t="s">
        <v>83</v>
      </c>
      <c r="AY227" s="18" t="s">
        <v>172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83</v>
      </c>
      <c r="BK227" s="241">
        <f>ROUND(I227*H227,2)</f>
        <v>0</v>
      </c>
      <c r="BL227" s="18" t="s">
        <v>179</v>
      </c>
      <c r="BM227" s="240" t="s">
        <v>749</v>
      </c>
    </row>
    <row r="228" spans="1:47" s="2" customFormat="1" ht="12">
      <c r="A228" s="39"/>
      <c r="B228" s="40"/>
      <c r="C228" s="41"/>
      <c r="D228" s="244" t="s">
        <v>192</v>
      </c>
      <c r="E228" s="41"/>
      <c r="F228" s="286" t="s">
        <v>1441</v>
      </c>
      <c r="G228" s="41"/>
      <c r="H228" s="41"/>
      <c r="I228" s="287"/>
      <c r="J228" s="41"/>
      <c r="K228" s="41"/>
      <c r="L228" s="45"/>
      <c r="M228" s="288"/>
      <c r="N228" s="289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192</v>
      </c>
      <c r="AU228" s="18" t="s">
        <v>83</v>
      </c>
    </row>
    <row r="229" spans="1:65" s="2" customFormat="1" ht="12">
      <c r="A229" s="39"/>
      <c r="B229" s="40"/>
      <c r="C229" s="229" t="s">
        <v>76</v>
      </c>
      <c r="D229" s="229" t="s">
        <v>174</v>
      </c>
      <c r="E229" s="230" t="s">
        <v>1442</v>
      </c>
      <c r="F229" s="231" t="s">
        <v>1440</v>
      </c>
      <c r="G229" s="232" t="s">
        <v>1164</v>
      </c>
      <c r="H229" s="233">
        <v>2</v>
      </c>
      <c r="I229" s="234"/>
      <c r="J229" s="235">
        <f>ROUND(I229*H229,2)</f>
        <v>0</v>
      </c>
      <c r="K229" s="231" t="s">
        <v>1</v>
      </c>
      <c r="L229" s="45"/>
      <c r="M229" s="236" t="s">
        <v>1</v>
      </c>
      <c r="N229" s="237" t="s">
        <v>41</v>
      </c>
      <c r="O229" s="92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179</v>
      </c>
      <c r="AT229" s="240" t="s">
        <v>174</v>
      </c>
      <c r="AU229" s="240" t="s">
        <v>83</v>
      </c>
      <c r="AY229" s="18" t="s">
        <v>172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83</v>
      </c>
      <c r="BK229" s="241">
        <f>ROUND(I229*H229,2)</f>
        <v>0</v>
      </c>
      <c r="BL229" s="18" t="s">
        <v>179</v>
      </c>
      <c r="BM229" s="240" t="s">
        <v>757</v>
      </c>
    </row>
    <row r="230" spans="1:47" s="2" customFormat="1" ht="12">
      <c r="A230" s="39"/>
      <c r="B230" s="40"/>
      <c r="C230" s="41"/>
      <c r="D230" s="244" t="s">
        <v>192</v>
      </c>
      <c r="E230" s="41"/>
      <c r="F230" s="286" t="s">
        <v>1443</v>
      </c>
      <c r="G230" s="41"/>
      <c r="H230" s="41"/>
      <c r="I230" s="287"/>
      <c r="J230" s="41"/>
      <c r="K230" s="41"/>
      <c r="L230" s="45"/>
      <c r="M230" s="288"/>
      <c r="N230" s="289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192</v>
      </c>
      <c r="AU230" s="18" t="s">
        <v>83</v>
      </c>
    </row>
    <row r="231" spans="1:65" s="2" customFormat="1" ht="12">
      <c r="A231" s="39"/>
      <c r="B231" s="40"/>
      <c r="C231" s="229" t="s">
        <v>76</v>
      </c>
      <c r="D231" s="229" t="s">
        <v>174</v>
      </c>
      <c r="E231" s="230" t="s">
        <v>1444</v>
      </c>
      <c r="F231" s="231" t="s">
        <v>1445</v>
      </c>
      <c r="G231" s="232" t="s">
        <v>1164</v>
      </c>
      <c r="H231" s="233">
        <v>1</v>
      </c>
      <c r="I231" s="234"/>
      <c r="J231" s="235">
        <f>ROUND(I231*H231,2)</f>
        <v>0</v>
      </c>
      <c r="K231" s="231" t="s">
        <v>1</v>
      </c>
      <c r="L231" s="45"/>
      <c r="M231" s="236" t="s">
        <v>1</v>
      </c>
      <c r="N231" s="237" t="s">
        <v>41</v>
      </c>
      <c r="O231" s="92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179</v>
      </c>
      <c r="AT231" s="240" t="s">
        <v>174</v>
      </c>
      <c r="AU231" s="240" t="s">
        <v>83</v>
      </c>
      <c r="AY231" s="18" t="s">
        <v>172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83</v>
      </c>
      <c r="BK231" s="241">
        <f>ROUND(I231*H231,2)</f>
        <v>0</v>
      </c>
      <c r="BL231" s="18" t="s">
        <v>179</v>
      </c>
      <c r="BM231" s="240" t="s">
        <v>765</v>
      </c>
    </row>
    <row r="232" spans="1:47" s="2" customFormat="1" ht="12">
      <c r="A232" s="39"/>
      <c r="B232" s="40"/>
      <c r="C232" s="41"/>
      <c r="D232" s="244" t="s">
        <v>192</v>
      </c>
      <c r="E232" s="41"/>
      <c r="F232" s="286" t="s">
        <v>1446</v>
      </c>
      <c r="G232" s="41"/>
      <c r="H232" s="41"/>
      <c r="I232" s="287"/>
      <c r="J232" s="41"/>
      <c r="K232" s="41"/>
      <c r="L232" s="45"/>
      <c r="M232" s="288"/>
      <c r="N232" s="289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192</v>
      </c>
      <c r="AU232" s="18" t="s">
        <v>83</v>
      </c>
    </row>
    <row r="233" spans="1:65" s="2" customFormat="1" ht="12">
      <c r="A233" s="39"/>
      <c r="B233" s="40"/>
      <c r="C233" s="229" t="s">
        <v>76</v>
      </c>
      <c r="D233" s="229" t="s">
        <v>174</v>
      </c>
      <c r="E233" s="230" t="s">
        <v>1447</v>
      </c>
      <c r="F233" s="231" t="s">
        <v>1445</v>
      </c>
      <c r="G233" s="232" t="s">
        <v>1164</v>
      </c>
      <c r="H233" s="233">
        <v>1</v>
      </c>
      <c r="I233" s="234"/>
      <c r="J233" s="235">
        <f>ROUND(I233*H233,2)</f>
        <v>0</v>
      </c>
      <c r="K233" s="231" t="s">
        <v>1</v>
      </c>
      <c r="L233" s="45"/>
      <c r="M233" s="236" t="s">
        <v>1</v>
      </c>
      <c r="N233" s="237" t="s">
        <v>41</v>
      </c>
      <c r="O233" s="92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179</v>
      </c>
      <c r="AT233" s="240" t="s">
        <v>174</v>
      </c>
      <c r="AU233" s="240" t="s">
        <v>83</v>
      </c>
      <c r="AY233" s="18" t="s">
        <v>172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83</v>
      </c>
      <c r="BK233" s="241">
        <f>ROUND(I233*H233,2)</f>
        <v>0</v>
      </c>
      <c r="BL233" s="18" t="s">
        <v>179</v>
      </c>
      <c r="BM233" s="240" t="s">
        <v>776</v>
      </c>
    </row>
    <row r="234" spans="1:47" s="2" customFormat="1" ht="12">
      <c r="A234" s="39"/>
      <c r="B234" s="40"/>
      <c r="C234" s="41"/>
      <c r="D234" s="244" t="s">
        <v>192</v>
      </c>
      <c r="E234" s="41"/>
      <c r="F234" s="286" t="s">
        <v>1448</v>
      </c>
      <c r="G234" s="41"/>
      <c r="H234" s="41"/>
      <c r="I234" s="287"/>
      <c r="J234" s="41"/>
      <c r="K234" s="41"/>
      <c r="L234" s="45"/>
      <c r="M234" s="288"/>
      <c r="N234" s="289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192</v>
      </c>
      <c r="AU234" s="18" t="s">
        <v>83</v>
      </c>
    </row>
    <row r="235" spans="1:65" s="2" customFormat="1" ht="16.5" customHeight="1">
      <c r="A235" s="39"/>
      <c r="B235" s="40"/>
      <c r="C235" s="229" t="s">
        <v>76</v>
      </c>
      <c r="D235" s="229" t="s">
        <v>174</v>
      </c>
      <c r="E235" s="230" t="s">
        <v>1449</v>
      </c>
      <c r="F235" s="231" t="s">
        <v>1450</v>
      </c>
      <c r="G235" s="232" t="s">
        <v>1164</v>
      </c>
      <c r="H235" s="233">
        <v>1</v>
      </c>
      <c r="I235" s="234"/>
      <c r="J235" s="235">
        <f>ROUND(I235*H235,2)</f>
        <v>0</v>
      </c>
      <c r="K235" s="231" t="s">
        <v>1</v>
      </c>
      <c r="L235" s="45"/>
      <c r="M235" s="236" t="s">
        <v>1</v>
      </c>
      <c r="N235" s="237" t="s">
        <v>41</v>
      </c>
      <c r="O235" s="92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179</v>
      </c>
      <c r="AT235" s="240" t="s">
        <v>174</v>
      </c>
      <c r="AU235" s="240" t="s">
        <v>83</v>
      </c>
      <c r="AY235" s="18" t="s">
        <v>172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83</v>
      </c>
      <c r="BK235" s="241">
        <f>ROUND(I235*H235,2)</f>
        <v>0</v>
      </c>
      <c r="BL235" s="18" t="s">
        <v>179</v>
      </c>
      <c r="BM235" s="240" t="s">
        <v>786</v>
      </c>
    </row>
    <row r="236" spans="1:47" s="2" customFormat="1" ht="12">
      <c r="A236" s="39"/>
      <c r="B236" s="40"/>
      <c r="C236" s="41"/>
      <c r="D236" s="244" t="s">
        <v>192</v>
      </c>
      <c r="E236" s="41"/>
      <c r="F236" s="286" t="s">
        <v>1451</v>
      </c>
      <c r="G236" s="41"/>
      <c r="H236" s="41"/>
      <c r="I236" s="287"/>
      <c r="J236" s="41"/>
      <c r="K236" s="41"/>
      <c r="L236" s="45"/>
      <c r="M236" s="288"/>
      <c r="N236" s="289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192</v>
      </c>
      <c r="AU236" s="18" t="s">
        <v>83</v>
      </c>
    </row>
    <row r="237" spans="1:65" s="2" customFormat="1" ht="16.5" customHeight="1">
      <c r="A237" s="39"/>
      <c r="B237" s="40"/>
      <c r="C237" s="229" t="s">
        <v>76</v>
      </c>
      <c r="D237" s="229" t="s">
        <v>174</v>
      </c>
      <c r="E237" s="230" t="s">
        <v>1452</v>
      </c>
      <c r="F237" s="231" t="s">
        <v>1453</v>
      </c>
      <c r="G237" s="232" t="s">
        <v>1164</v>
      </c>
      <c r="H237" s="233">
        <v>1</v>
      </c>
      <c r="I237" s="234"/>
      <c r="J237" s="235">
        <f>ROUND(I237*H237,2)</f>
        <v>0</v>
      </c>
      <c r="K237" s="231" t="s">
        <v>1</v>
      </c>
      <c r="L237" s="45"/>
      <c r="M237" s="236" t="s">
        <v>1</v>
      </c>
      <c r="N237" s="237" t="s">
        <v>41</v>
      </c>
      <c r="O237" s="92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179</v>
      </c>
      <c r="AT237" s="240" t="s">
        <v>174</v>
      </c>
      <c r="AU237" s="240" t="s">
        <v>83</v>
      </c>
      <c r="AY237" s="18" t="s">
        <v>172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83</v>
      </c>
      <c r="BK237" s="241">
        <f>ROUND(I237*H237,2)</f>
        <v>0</v>
      </c>
      <c r="BL237" s="18" t="s">
        <v>179</v>
      </c>
      <c r="BM237" s="240" t="s">
        <v>795</v>
      </c>
    </row>
    <row r="238" spans="1:47" s="2" customFormat="1" ht="12">
      <c r="A238" s="39"/>
      <c r="B238" s="40"/>
      <c r="C238" s="41"/>
      <c r="D238" s="244" t="s">
        <v>192</v>
      </c>
      <c r="E238" s="41"/>
      <c r="F238" s="286" t="s">
        <v>1454</v>
      </c>
      <c r="G238" s="41"/>
      <c r="H238" s="41"/>
      <c r="I238" s="287"/>
      <c r="J238" s="41"/>
      <c r="K238" s="41"/>
      <c r="L238" s="45"/>
      <c r="M238" s="288"/>
      <c r="N238" s="289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192</v>
      </c>
      <c r="AU238" s="18" t="s">
        <v>83</v>
      </c>
    </row>
    <row r="239" spans="1:65" s="2" customFormat="1" ht="16.5" customHeight="1">
      <c r="A239" s="39"/>
      <c r="B239" s="40"/>
      <c r="C239" s="229" t="s">
        <v>76</v>
      </c>
      <c r="D239" s="229" t="s">
        <v>174</v>
      </c>
      <c r="E239" s="230" t="s">
        <v>1455</v>
      </c>
      <c r="F239" s="231" t="s">
        <v>1456</v>
      </c>
      <c r="G239" s="232" t="s">
        <v>1164</v>
      </c>
      <c r="H239" s="233">
        <v>14</v>
      </c>
      <c r="I239" s="234"/>
      <c r="J239" s="235">
        <f>ROUND(I239*H239,2)</f>
        <v>0</v>
      </c>
      <c r="K239" s="231" t="s">
        <v>1</v>
      </c>
      <c r="L239" s="45"/>
      <c r="M239" s="236" t="s">
        <v>1</v>
      </c>
      <c r="N239" s="237" t="s">
        <v>41</v>
      </c>
      <c r="O239" s="92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179</v>
      </c>
      <c r="AT239" s="240" t="s">
        <v>174</v>
      </c>
      <c r="AU239" s="240" t="s">
        <v>83</v>
      </c>
      <c r="AY239" s="18" t="s">
        <v>172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83</v>
      </c>
      <c r="BK239" s="241">
        <f>ROUND(I239*H239,2)</f>
        <v>0</v>
      </c>
      <c r="BL239" s="18" t="s">
        <v>179</v>
      </c>
      <c r="BM239" s="240" t="s">
        <v>803</v>
      </c>
    </row>
    <row r="240" spans="1:47" s="2" customFormat="1" ht="12">
      <c r="A240" s="39"/>
      <c r="B240" s="40"/>
      <c r="C240" s="41"/>
      <c r="D240" s="244" t="s">
        <v>192</v>
      </c>
      <c r="E240" s="41"/>
      <c r="F240" s="286" t="s">
        <v>1457</v>
      </c>
      <c r="G240" s="41"/>
      <c r="H240" s="41"/>
      <c r="I240" s="287"/>
      <c r="J240" s="41"/>
      <c r="K240" s="41"/>
      <c r="L240" s="45"/>
      <c r="M240" s="288"/>
      <c r="N240" s="289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192</v>
      </c>
      <c r="AU240" s="18" t="s">
        <v>83</v>
      </c>
    </row>
    <row r="241" spans="1:65" s="2" customFormat="1" ht="16.5" customHeight="1">
      <c r="A241" s="39"/>
      <c r="B241" s="40"/>
      <c r="C241" s="229" t="s">
        <v>76</v>
      </c>
      <c r="D241" s="229" t="s">
        <v>174</v>
      </c>
      <c r="E241" s="230" t="s">
        <v>1458</v>
      </c>
      <c r="F241" s="231" t="s">
        <v>1459</v>
      </c>
      <c r="G241" s="232" t="s">
        <v>1164</v>
      </c>
      <c r="H241" s="233">
        <v>1</v>
      </c>
      <c r="I241" s="234"/>
      <c r="J241" s="235">
        <f>ROUND(I241*H241,2)</f>
        <v>0</v>
      </c>
      <c r="K241" s="231" t="s">
        <v>1</v>
      </c>
      <c r="L241" s="45"/>
      <c r="M241" s="236" t="s">
        <v>1</v>
      </c>
      <c r="N241" s="237" t="s">
        <v>41</v>
      </c>
      <c r="O241" s="92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179</v>
      </c>
      <c r="AT241" s="240" t="s">
        <v>174</v>
      </c>
      <c r="AU241" s="240" t="s">
        <v>83</v>
      </c>
      <c r="AY241" s="18" t="s">
        <v>172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83</v>
      </c>
      <c r="BK241" s="241">
        <f>ROUND(I241*H241,2)</f>
        <v>0</v>
      </c>
      <c r="BL241" s="18" t="s">
        <v>179</v>
      </c>
      <c r="BM241" s="240" t="s">
        <v>812</v>
      </c>
    </row>
    <row r="242" spans="1:47" s="2" customFormat="1" ht="12">
      <c r="A242" s="39"/>
      <c r="B242" s="40"/>
      <c r="C242" s="41"/>
      <c r="D242" s="244" t="s">
        <v>192</v>
      </c>
      <c r="E242" s="41"/>
      <c r="F242" s="286" t="s">
        <v>1457</v>
      </c>
      <c r="G242" s="41"/>
      <c r="H242" s="41"/>
      <c r="I242" s="287"/>
      <c r="J242" s="41"/>
      <c r="K242" s="41"/>
      <c r="L242" s="45"/>
      <c r="M242" s="288"/>
      <c r="N242" s="289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192</v>
      </c>
      <c r="AU242" s="18" t="s">
        <v>83</v>
      </c>
    </row>
    <row r="243" spans="1:65" s="2" customFormat="1" ht="16.5" customHeight="1">
      <c r="A243" s="39"/>
      <c r="B243" s="40"/>
      <c r="C243" s="229" t="s">
        <v>76</v>
      </c>
      <c r="D243" s="229" t="s">
        <v>174</v>
      </c>
      <c r="E243" s="230" t="s">
        <v>1460</v>
      </c>
      <c r="F243" s="231" t="s">
        <v>1461</v>
      </c>
      <c r="G243" s="232" t="s">
        <v>1164</v>
      </c>
      <c r="H243" s="233">
        <v>1</v>
      </c>
      <c r="I243" s="234"/>
      <c r="J243" s="235">
        <f>ROUND(I243*H243,2)</f>
        <v>0</v>
      </c>
      <c r="K243" s="231" t="s">
        <v>1</v>
      </c>
      <c r="L243" s="45"/>
      <c r="M243" s="236" t="s">
        <v>1</v>
      </c>
      <c r="N243" s="237" t="s">
        <v>41</v>
      </c>
      <c r="O243" s="92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179</v>
      </c>
      <c r="AT243" s="240" t="s">
        <v>174</v>
      </c>
      <c r="AU243" s="240" t="s">
        <v>83</v>
      </c>
      <c r="AY243" s="18" t="s">
        <v>172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83</v>
      </c>
      <c r="BK243" s="241">
        <f>ROUND(I243*H243,2)</f>
        <v>0</v>
      </c>
      <c r="BL243" s="18" t="s">
        <v>179</v>
      </c>
      <c r="BM243" s="240" t="s">
        <v>820</v>
      </c>
    </row>
    <row r="244" spans="1:47" s="2" customFormat="1" ht="12">
      <c r="A244" s="39"/>
      <c r="B244" s="40"/>
      <c r="C244" s="41"/>
      <c r="D244" s="244" t="s">
        <v>192</v>
      </c>
      <c r="E244" s="41"/>
      <c r="F244" s="286" t="s">
        <v>1457</v>
      </c>
      <c r="G244" s="41"/>
      <c r="H244" s="41"/>
      <c r="I244" s="287"/>
      <c r="J244" s="41"/>
      <c r="K244" s="41"/>
      <c r="L244" s="45"/>
      <c r="M244" s="288"/>
      <c r="N244" s="289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192</v>
      </c>
      <c r="AU244" s="18" t="s">
        <v>83</v>
      </c>
    </row>
    <row r="245" spans="1:65" s="2" customFormat="1" ht="16.5" customHeight="1">
      <c r="A245" s="39"/>
      <c r="B245" s="40"/>
      <c r="C245" s="229" t="s">
        <v>76</v>
      </c>
      <c r="D245" s="229" t="s">
        <v>174</v>
      </c>
      <c r="E245" s="230" t="s">
        <v>1462</v>
      </c>
      <c r="F245" s="231" t="s">
        <v>1463</v>
      </c>
      <c r="G245" s="232" t="s">
        <v>1164</v>
      </c>
      <c r="H245" s="233">
        <v>1</v>
      </c>
      <c r="I245" s="234"/>
      <c r="J245" s="235">
        <f>ROUND(I245*H245,2)</f>
        <v>0</v>
      </c>
      <c r="K245" s="231" t="s">
        <v>1</v>
      </c>
      <c r="L245" s="45"/>
      <c r="M245" s="236" t="s">
        <v>1</v>
      </c>
      <c r="N245" s="237" t="s">
        <v>41</v>
      </c>
      <c r="O245" s="92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179</v>
      </c>
      <c r="AT245" s="240" t="s">
        <v>174</v>
      </c>
      <c r="AU245" s="240" t="s">
        <v>83</v>
      </c>
      <c r="AY245" s="18" t="s">
        <v>172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83</v>
      </c>
      <c r="BK245" s="241">
        <f>ROUND(I245*H245,2)</f>
        <v>0</v>
      </c>
      <c r="BL245" s="18" t="s">
        <v>179</v>
      </c>
      <c r="BM245" s="240" t="s">
        <v>828</v>
      </c>
    </row>
    <row r="246" spans="1:47" s="2" customFormat="1" ht="12">
      <c r="A246" s="39"/>
      <c r="B246" s="40"/>
      <c r="C246" s="41"/>
      <c r="D246" s="244" t="s">
        <v>192</v>
      </c>
      <c r="E246" s="41"/>
      <c r="F246" s="286" t="s">
        <v>1457</v>
      </c>
      <c r="G246" s="41"/>
      <c r="H246" s="41"/>
      <c r="I246" s="287"/>
      <c r="J246" s="41"/>
      <c r="K246" s="41"/>
      <c r="L246" s="45"/>
      <c r="M246" s="288"/>
      <c r="N246" s="289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192</v>
      </c>
      <c r="AU246" s="18" t="s">
        <v>83</v>
      </c>
    </row>
    <row r="247" spans="1:65" s="2" customFormat="1" ht="16.5" customHeight="1">
      <c r="A247" s="39"/>
      <c r="B247" s="40"/>
      <c r="C247" s="229" t="s">
        <v>76</v>
      </c>
      <c r="D247" s="229" t="s">
        <v>174</v>
      </c>
      <c r="E247" s="230" t="s">
        <v>1464</v>
      </c>
      <c r="F247" s="231" t="s">
        <v>1465</v>
      </c>
      <c r="G247" s="232" t="s">
        <v>1164</v>
      </c>
      <c r="H247" s="233">
        <v>1</v>
      </c>
      <c r="I247" s="234"/>
      <c r="J247" s="235">
        <f>ROUND(I247*H247,2)</f>
        <v>0</v>
      </c>
      <c r="K247" s="231" t="s">
        <v>1</v>
      </c>
      <c r="L247" s="45"/>
      <c r="M247" s="236" t="s">
        <v>1</v>
      </c>
      <c r="N247" s="237" t="s">
        <v>41</v>
      </c>
      <c r="O247" s="92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179</v>
      </c>
      <c r="AT247" s="240" t="s">
        <v>174</v>
      </c>
      <c r="AU247" s="240" t="s">
        <v>83</v>
      </c>
      <c r="AY247" s="18" t="s">
        <v>172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83</v>
      </c>
      <c r="BK247" s="241">
        <f>ROUND(I247*H247,2)</f>
        <v>0</v>
      </c>
      <c r="BL247" s="18" t="s">
        <v>179</v>
      </c>
      <c r="BM247" s="240" t="s">
        <v>836</v>
      </c>
    </row>
    <row r="248" spans="1:47" s="2" customFormat="1" ht="12">
      <c r="A248" s="39"/>
      <c r="B248" s="40"/>
      <c r="C248" s="41"/>
      <c r="D248" s="244" t="s">
        <v>192</v>
      </c>
      <c r="E248" s="41"/>
      <c r="F248" s="286" t="s">
        <v>1457</v>
      </c>
      <c r="G248" s="41"/>
      <c r="H248" s="41"/>
      <c r="I248" s="287"/>
      <c r="J248" s="41"/>
      <c r="K248" s="41"/>
      <c r="L248" s="45"/>
      <c r="M248" s="288"/>
      <c r="N248" s="289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192</v>
      </c>
      <c r="AU248" s="18" t="s">
        <v>83</v>
      </c>
    </row>
    <row r="249" spans="1:65" s="2" customFormat="1" ht="21.75" customHeight="1">
      <c r="A249" s="39"/>
      <c r="B249" s="40"/>
      <c r="C249" s="229" t="s">
        <v>76</v>
      </c>
      <c r="D249" s="229" t="s">
        <v>174</v>
      </c>
      <c r="E249" s="230" t="s">
        <v>1466</v>
      </c>
      <c r="F249" s="231" t="s">
        <v>1467</v>
      </c>
      <c r="G249" s="232" t="s">
        <v>1164</v>
      </c>
      <c r="H249" s="233">
        <v>1</v>
      </c>
      <c r="I249" s="234"/>
      <c r="J249" s="235">
        <f>ROUND(I249*H249,2)</f>
        <v>0</v>
      </c>
      <c r="K249" s="231" t="s">
        <v>1</v>
      </c>
      <c r="L249" s="45"/>
      <c r="M249" s="236" t="s">
        <v>1</v>
      </c>
      <c r="N249" s="237" t="s">
        <v>41</v>
      </c>
      <c r="O249" s="92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0" t="s">
        <v>179</v>
      </c>
      <c r="AT249" s="240" t="s">
        <v>174</v>
      </c>
      <c r="AU249" s="240" t="s">
        <v>83</v>
      </c>
      <c r="AY249" s="18" t="s">
        <v>172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8" t="s">
        <v>83</v>
      </c>
      <c r="BK249" s="241">
        <f>ROUND(I249*H249,2)</f>
        <v>0</v>
      </c>
      <c r="BL249" s="18" t="s">
        <v>179</v>
      </c>
      <c r="BM249" s="240" t="s">
        <v>845</v>
      </c>
    </row>
    <row r="250" spans="1:47" s="2" customFormat="1" ht="12">
      <c r="A250" s="39"/>
      <c r="B250" s="40"/>
      <c r="C250" s="41"/>
      <c r="D250" s="244" t="s">
        <v>192</v>
      </c>
      <c r="E250" s="41"/>
      <c r="F250" s="286" t="s">
        <v>1457</v>
      </c>
      <c r="G250" s="41"/>
      <c r="H250" s="41"/>
      <c r="I250" s="287"/>
      <c r="J250" s="41"/>
      <c r="K250" s="41"/>
      <c r="L250" s="45"/>
      <c r="M250" s="288"/>
      <c r="N250" s="289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192</v>
      </c>
      <c r="AU250" s="18" t="s">
        <v>83</v>
      </c>
    </row>
    <row r="251" spans="1:63" s="12" customFormat="1" ht="25.9" customHeight="1">
      <c r="A251" s="12"/>
      <c r="B251" s="213"/>
      <c r="C251" s="214"/>
      <c r="D251" s="215" t="s">
        <v>75</v>
      </c>
      <c r="E251" s="216" t="s">
        <v>1323</v>
      </c>
      <c r="F251" s="216" t="s">
        <v>1468</v>
      </c>
      <c r="G251" s="214"/>
      <c r="H251" s="214"/>
      <c r="I251" s="217"/>
      <c r="J251" s="218">
        <f>BK251</f>
        <v>0</v>
      </c>
      <c r="K251" s="214"/>
      <c r="L251" s="219"/>
      <c r="M251" s="220"/>
      <c r="N251" s="221"/>
      <c r="O251" s="221"/>
      <c r="P251" s="222">
        <f>SUM(P252:P427)</f>
        <v>0</v>
      </c>
      <c r="Q251" s="221"/>
      <c r="R251" s="222">
        <f>SUM(R252:R427)</f>
        <v>0</v>
      </c>
      <c r="S251" s="221"/>
      <c r="T251" s="223">
        <f>SUM(T252:T427)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24" t="s">
        <v>83</v>
      </c>
      <c r="AT251" s="225" t="s">
        <v>75</v>
      </c>
      <c r="AU251" s="225" t="s">
        <v>76</v>
      </c>
      <c r="AY251" s="224" t="s">
        <v>172</v>
      </c>
      <c r="BK251" s="226">
        <f>SUM(BK252:BK427)</f>
        <v>0</v>
      </c>
    </row>
    <row r="252" spans="1:65" s="2" customFormat="1" ht="21.75" customHeight="1">
      <c r="A252" s="39"/>
      <c r="B252" s="40"/>
      <c r="C252" s="229" t="s">
        <v>76</v>
      </c>
      <c r="D252" s="229" t="s">
        <v>174</v>
      </c>
      <c r="E252" s="230" t="s">
        <v>1469</v>
      </c>
      <c r="F252" s="231" t="s">
        <v>1470</v>
      </c>
      <c r="G252" s="232" t="s">
        <v>1164</v>
      </c>
      <c r="H252" s="233">
        <v>1</v>
      </c>
      <c r="I252" s="234"/>
      <c r="J252" s="235">
        <f>ROUND(I252*H252,2)</f>
        <v>0</v>
      </c>
      <c r="K252" s="231" t="s">
        <v>1</v>
      </c>
      <c r="L252" s="45"/>
      <c r="M252" s="236" t="s">
        <v>1</v>
      </c>
      <c r="N252" s="237" t="s">
        <v>41</v>
      </c>
      <c r="O252" s="92"/>
      <c r="P252" s="238">
        <f>O252*H252</f>
        <v>0</v>
      </c>
      <c r="Q252" s="238">
        <v>0</v>
      </c>
      <c r="R252" s="238">
        <f>Q252*H252</f>
        <v>0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179</v>
      </c>
      <c r="AT252" s="240" t="s">
        <v>174</v>
      </c>
      <c r="AU252" s="240" t="s">
        <v>83</v>
      </c>
      <c r="AY252" s="18" t="s">
        <v>172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83</v>
      </c>
      <c r="BK252" s="241">
        <f>ROUND(I252*H252,2)</f>
        <v>0</v>
      </c>
      <c r="BL252" s="18" t="s">
        <v>179</v>
      </c>
      <c r="BM252" s="240" t="s">
        <v>854</v>
      </c>
    </row>
    <row r="253" spans="1:47" s="2" customFormat="1" ht="12">
      <c r="A253" s="39"/>
      <c r="B253" s="40"/>
      <c r="C253" s="41"/>
      <c r="D253" s="244" t="s">
        <v>192</v>
      </c>
      <c r="E253" s="41"/>
      <c r="F253" s="286" t="s">
        <v>1436</v>
      </c>
      <c r="G253" s="41"/>
      <c r="H253" s="41"/>
      <c r="I253" s="287"/>
      <c r="J253" s="41"/>
      <c r="K253" s="41"/>
      <c r="L253" s="45"/>
      <c r="M253" s="288"/>
      <c r="N253" s="289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192</v>
      </c>
      <c r="AU253" s="18" t="s">
        <v>83</v>
      </c>
    </row>
    <row r="254" spans="1:65" s="2" customFormat="1" ht="21.75" customHeight="1">
      <c r="A254" s="39"/>
      <c r="B254" s="40"/>
      <c r="C254" s="229" t="s">
        <v>76</v>
      </c>
      <c r="D254" s="229" t="s">
        <v>174</v>
      </c>
      <c r="E254" s="230" t="s">
        <v>1471</v>
      </c>
      <c r="F254" s="231" t="s">
        <v>1470</v>
      </c>
      <c r="G254" s="232" t="s">
        <v>1164</v>
      </c>
      <c r="H254" s="233">
        <v>1</v>
      </c>
      <c r="I254" s="234"/>
      <c r="J254" s="235">
        <f>ROUND(I254*H254,2)</f>
        <v>0</v>
      </c>
      <c r="K254" s="231" t="s">
        <v>1</v>
      </c>
      <c r="L254" s="45"/>
      <c r="M254" s="236" t="s">
        <v>1</v>
      </c>
      <c r="N254" s="237" t="s">
        <v>41</v>
      </c>
      <c r="O254" s="92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179</v>
      </c>
      <c r="AT254" s="240" t="s">
        <v>174</v>
      </c>
      <c r="AU254" s="240" t="s">
        <v>83</v>
      </c>
      <c r="AY254" s="18" t="s">
        <v>172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83</v>
      </c>
      <c r="BK254" s="241">
        <f>ROUND(I254*H254,2)</f>
        <v>0</v>
      </c>
      <c r="BL254" s="18" t="s">
        <v>179</v>
      </c>
      <c r="BM254" s="240" t="s">
        <v>864</v>
      </c>
    </row>
    <row r="255" spans="1:47" s="2" customFormat="1" ht="12">
      <c r="A255" s="39"/>
      <c r="B255" s="40"/>
      <c r="C255" s="41"/>
      <c r="D255" s="244" t="s">
        <v>192</v>
      </c>
      <c r="E255" s="41"/>
      <c r="F255" s="286" t="s">
        <v>1360</v>
      </c>
      <c r="G255" s="41"/>
      <c r="H255" s="41"/>
      <c r="I255" s="287"/>
      <c r="J255" s="41"/>
      <c r="K255" s="41"/>
      <c r="L255" s="45"/>
      <c r="M255" s="288"/>
      <c r="N255" s="289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192</v>
      </c>
      <c r="AU255" s="18" t="s">
        <v>83</v>
      </c>
    </row>
    <row r="256" spans="1:65" s="2" customFormat="1" ht="21.75" customHeight="1">
      <c r="A256" s="39"/>
      <c r="B256" s="40"/>
      <c r="C256" s="229" t="s">
        <v>76</v>
      </c>
      <c r="D256" s="229" t="s">
        <v>174</v>
      </c>
      <c r="E256" s="230" t="s">
        <v>1472</v>
      </c>
      <c r="F256" s="231" t="s">
        <v>1473</v>
      </c>
      <c r="G256" s="232" t="s">
        <v>1164</v>
      </c>
      <c r="H256" s="233">
        <v>4</v>
      </c>
      <c r="I256" s="234"/>
      <c r="J256" s="235">
        <f>ROUND(I256*H256,2)</f>
        <v>0</v>
      </c>
      <c r="K256" s="231" t="s">
        <v>1</v>
      </c>
      <c r="L256" s="45"/>
      <c r="M256" s="236" t="s">
        <v>1</v>
      </c>
      <c r="N256" s="237" t="s">
        <v>41</v>
      </c>
      <c r="O256" s="92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0" t="s">
        <v>179</v>
      </c>
      <c r="AT256" s="240" t="s">
        <v>174</v>
      </c>
      <c r="AU256" s="240" t="s">
        <v>83</v>
      </c>
      <c r="AY256" s="18" t="s">
        <v>172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83</v>
      </c>
      <c r="BK256" s="241">
        <f>ROUND(I256*H256,2)</f>
        <v>0</v>
      </c>
      <c r="BL256" s="18" t="s">
        <v>179</v>
      </c>
      <c r="BM256" s="240" t="s">
        <v>873</v>
      </c>
    </row>
    <row r="257" spans="1:47" s="2" customFormat="1" ht="12">
      <c r="A257" s="39"/>
      <c r="B257" s="40"/>
      <c r="C257" s="41"/>
      <c r="D257" s="244" t="s">
        <v>192</v>
      </c>
      <c r="E257" s="41"/>
      <c r="F257" s="286" t="s">
        <v>1436</v>
      </c>
      <c r="G257" s="41"/>
      <c r="H257" s="41"/>
      <c r="I257" s="287"/>
      <c r="J257" s="41"/>
      <c r="K257" s="41"/>
      <c r="L257" s="45"/>
      <c r="M257" s="288"/>
      <c r="N257" s="289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192</v>
      </c>
      <c r="AU257" s="18" t="s">
        <v>83</v>
      </c>
    </row>
    <row r="258" spans="1:65" s="2" customFormat="1" ht="21.75" customHeight="1">
      <c r="A258" s="39"/>
      <c r="B258" s="40"/>
      <c r="C258" s="229" t="s">
        <v>76</v>
      </c>
      <c r="D258" s="229" t="s">
        <v>174</v>
      </c>
      <c r="E258" s="230" t="s">
        <v>1474</v>
      </c>
      <c r="F258" s="231" t="s">
        <v>1473</v>
      </c>
      <c r="G258" s="232" t="s">
        <v>1164</v>
      </c>
      <c r="H258" s="233">
        <v>4</v>
      </c>
      <c r="I258" s="234"/>
      <c r="J258" s="235">
        <f>ROUND(I258*H258,2)</f>
        <v>0</v>
      </c>
      <c r="K258" s="231" t="s">
        <v>1</v>
      </c>
      <c r="L258" s="45"/>
      <c r="M258" s="236" t="s">
        <v>1</v>
      </c>
      <c r="N258" s="237" t="s">
        <v>41</v>
      </c>
      <c r="O258" s="92"/>
      <c r="P258" s="238">
        <f>O258*H258</f>
        <v>0</v>
      </c>
      <c r="Q258" s="238">
        <v>0</v>
      </c>
      <c r="R258" s="238">
        <f>Q258*H258</f>
        <v>0</v>
      </c>
      <c r="S258" s="238">
        <v>0</v>
      </c>
      <c r="T258" s="23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0" t="s">
        <v>179</v>
      </c>
      <c r="AT258" s="240" t="s">
        <v>174</v>
      </c>
      <c r="AU258" s="240" t="s">
        <v>83</v>
      </c>
      <c r="AY258" s="18" t="s">
        <v>172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8" t="s">
        <v>83</v>
      </c>
      <c r="BK258" s="241">
        <f>ROUND(I258*H258,2)</f>
        <v>0</v>
      </c>
      <c r="BL258" s="18" t="s">
        <v>179</v>
      </c>
      <c r="BM258" s="240" t="s">
        <v>883</v>
      </c>
    </row>
    <row r="259" spans="1:47" s="2" customFormat="1" ht="12">
      <c r="A259" s="39"/>
      <c r="B259" s="40"/>
      <c r="C259" s="41"/>
      <c r="D259" s="244" t="s">
        <v>192</v>
      </c>
      <c r="E259" s="41"/>
      <c r="F259" s="286" t="s">
        <v>1360</v>
      </c>
      <c r="G259" s="41"/>
      <c r="H259" s="41"/>
      <c r="I259" s="287"/>
      <c r="J259" s="41"/>
      <c r="K259" s="41"/>
      <c r="L259" s="45"/>
      <c r="M259" s="288"/>
      <c r="N259" s="289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192</v>
      </c>
      <c r="AU259" s="18" t="s">
        <v>83</v>
      </c>
    </row>
    <row r="260" spans="1:65" s="2" customFormat="1" ht="21.75" customHeight="1">
      <c r="A260" s="39"/>
      <c r="B260" s="40"/>
      <c r="C260" s="229" t="s">
        <v>76</v>
      </c>
      <c r="D260" s="229" t="s">
        <v>174</v>
      </c>
      <c r="E260" s="230" t="s">
        <v>1475</v>
      </c>
      <c r="F260" s="231" t="s">
        <v>1476</v>
      </c>
      <c r="G260" s="232" t="s">
        <v>1164</v>
      </c>
      <c r="H260" s="233">
        <v>2</v>
      </c>
      <c r="I260" s="234"/>
      <c r="J260" s="235">
        <f>ROUND(I260*H260,2)</f>
        <v>0</v>
      </c>
      <c r="K260" s="231" t="s">
        <v>1</v>
      </c>
      <c r="L260" s="45"/>
      <c r="M260" s="236" t="s">
        <v>1</v>
      </c>
      <c r="N260" s="237" t="s">
        <v>41</v>
      </c>
      <c r="O260" s="92"/>
      <c r="P260" s="238">
        <f>O260*H260</f>
        <v>0</v>
      </c>
      <c r="Q260" s="238">
        <v>0</v>
      </c>
      <c r="R260" s="238">
        <f>Q260*H260</f>
        <v>0</v>
      </c>
      <c r="S260" s="238">
        <v>0</v>
      </c>
      <c r="T260" s="23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0" t="s">
        <v>179</v>
      </c>
      <c r="AT260" s="240" t="s">
        <v>174</v>
      </c>
      <c r="AU260" s="240" t="s">
        <v>83</v>
      </c>
      <c r="AY260" s="18" t="s">
        <v>172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8" t="s">
        <v>83</v>
      </c>
      <c r="BK260" s="241">
        <f>ROUND(I260*H260,2)</f>
        <v>0</v>
      </c>
      <c r="BL260" s="18" t="s">
        <v>179</v>
      </c>
      <c r="BM260" s="240" t="s">
        <v>894</v>
      </c>
    </row>
    <row r="261" spans="1:47" s="2" customFormat="1" ht="12">
      <c r="A261" s="39"/>
      <c r="B261" s="40"/>
      <c r="C261" s="41"/>
      <c r="D261" s="244" t="s">
        <v>192</v>
      </c>
      <c r="E261" s="41"/>
      <c r="F261" s="286" t="s">
        <v>1436</v>
      </c>
      <c r="G261" s="41"/>
      <c r="H261" s="41"/>
      <c r="I261" s="287"/>
      <c r="J261" s="41"/>
      <c r="K261" s="41"/>
      <c r="L261" s="45"/>
      <c r="M261" s="288"/>
      <c r="N261" s="289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192</v>
      </c>
      <c r="AU261" s="18" t="s">
        <v>83</v>
      </c>
    </row>
    <row r="262" spans="1:65" s="2" customFormat="1" ht="21.75" customHeight="1">
      <c r="A262" s="39"/>
      <c r="B262" s="40"/>
      <c r="C262" s="229" t="s">
        <v>76</v>
      </c>
      <c r="D262" s="229" t="s">
        <v>174</v>
      </c>
      <c r="E262" s="230" t="s">
        <v>1477</v>
      </c>
      <c r="F262" s="231" t="s">
        <v>1476</v>
      </c>
      <c r="G262" s="232" t="s">
        <v>1164</v>
      </c>
      <c r="H262" s="233">
        <v>2</v>
      </c>
      <c r="I262" s="234"/>
      <c r="J262" s="235">
        <f>ROUND(I262*H262,2)</f>
        <v>0</v>
      </c>
      <c r="K262" s="231" t="s">
        <v>1</v>
      </c>
      <c r="L262" s="45"/>
      <c r="M262" s="236" t="s">
        <v>1</v>
      </c>
      <c r="N262" s="237" t="s">
        <v>41</v>
      </c>
      <c r="O262" s="92"/>
      <c r="P262" s="238">
        <f>O262*H262</f>
        <v>0</v>
      </c>
      <c r="Q262" s="238">
        <v>0</v>
      </c>
      <c r="R262" s="238">
        <f>Q262*H262</f>
        <v>0</v>
      </c>
      <c r="S262" s="238">
        <v>0</v>
      </c>
      <c r="T262" s="23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0" t="s">
        <v>179</v>
      </c>
      <c r="AT262" s="240" t="s">
        <v>174</v>
      </c>
      <c r="AU262" s="240" t="s">
        <v>83</v>
      </c>
      <c r="AY262" s="18" t="s">
        <v>172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8" t="s">
        <v>83</v>
      </c>
      <c r="BK262" s="241">
        <f>ROUND(I262*H262,2)</f>
        <v>0</v>
      </c>
      <c r="BL262" s="18" t="s">
        <v>179</v>
      </c>
      <c r="BM262" s="240" t="s">
        <v>902</v>
      </c>
    </row>
    <row r="263" spans="1:47" s="2" customFormat="1" ht="12">
      <c r="A263" s="39"/>
      <c r="B263" s="40"/>
      <c r="C263" s="41"/>
      <c r="D263" s="244" t="s">
        <v>192</v>
      </c>
      <c r="E263" s="41"/>
      <c r="F263" s="286" t="s">
        <v>1360</v>
      </c>
      <c r="G263" s="41"/>
      <c r="H263" s="41"/>
      <c r="I263" s="287"/>
      <c r="J263" s="41"/>
      <c r="K263" s="41"/>
      <c r="L263" s="45"/>
      <c r="M263" s="288"/>
      <c r="N263" s="289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192</v>
      </c>
      <c r="AU263" s="18" t="s">
        <v>83</v>
      </c>
    </row>
    <row r="264" spans="1:65" s="2" customFormat="1" ht="21.75" customHeight="1">
      <c r="A264" s="39"/>
      <c r="B264" s="40"/>
      <c r="C264" s="229" t="s">
        <v>76</v>
      </c>
      <c r="D264" s="229" t="s">
        <v>174</v>
      </c>
      <c r="E264" s="230" t="s">
        <v>1478</v>
      </c>
      <c r="F264" s="231" t="s">
        <v>1479</v>
      </c>
      <c r="G264" s="232" t="s">
        <v>1164</v>
      </c>
      <c r="H264" s="233">
        <v>16</v>
      </c>
      <c r="I264" s="234"/>
      <c r="J264" s="235">
        <f>ROUND(I264*H264,2)</f>
        <v>0</v>
      </c>
      <c r="K264" s="231" t="s">
        <v>1</v>
      </c>
      <c r="L264" s="45"/>
      <c r="M264" s="236" t="s">
        <v>1</v>
      </c>
      <c r="N264" s="237" t="s">
        <v>41</v>
      </c>
      <c r="O264" s="92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0" t="s">
        <v>179</v>
      </c>
      <c r="AT264" s="240" t="s">
        <v>174</v>
      </c>
      <c r="AU264" s="240" t="s">
        <v>83</v>
      </c>
      <c r="AY264" s="18" t="s">
        <v>172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8" t="s">
        <v>83</v>
      </c>
      <c r="BK264" s="241">
        <f>ROUND(I264*H264,2)</f>
        <v>0</v>
      </c>
      <c r="BL264" s="18" t="s">
        <v>179</v>
      </c>
      <c r="BM264" s="240" t="s">
        <v>912</v>
      </c>
    </row>
    <row r="265" spans="1:47" s="2" customFormat="1" ht="12">
      <c r="A265" s="39"/>
      <c r="B265" s="40"/>
      <c r="C265" s="41"/>
      <c r="D265" s="244" t="s">
        <v>192</v>
      </c>
      <c r="E265" s="41"/>
      <c r="F265" s="286" t="s">
        <v>1436</v>
      </c>
      <c r="G265" s="41"/>
      <c r="H265" s="41"/>
      <c r="I265" s="287"/>
      <c r="J265" s="41"/>
      <c r="K265" s="41"/>
      <c r="L265" s="45"/>
      <c r="M265" s="288"/>
      <c r="N265" s="289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192</v>
      </c>
      <c r="AU265" s="18" t="s">
        <v>83</v>
      </c>
    </row>
    <row r="266" spans="1:65" s="2" customFormat="1" ht="21.75" customHeight="1">
      <c r="A266" s="39"/>
      <c r="B266" s="40"/>
      <c r="C266" s="229" t="s">
        <v>76</v>
      </c>
      <c r="D266" s="229" t="s">
        <v>174</v>
      </c>
      <c r="E266" s="230" t="s">
        <v>1480</v>
      </c>
      <c r="F266" s="231" t="s">
        <v>1479</v>
      </c>
      <c r="G266" s="232" t="s">
        <v>1164</v>
      </c>
      <c r="H266" s="233">
        <v>16</v>
      </c>
      <c r="I266" s="234"/>
      <c r="J266" s="235">
        <f>ROUND(I266*H266,2)</f>
        <v>0</v>
      </c>
      <c r="K266" s="231" t="s">
        <v>1</v>
      </c>
      <c r="L266" s="45"/>
      <c r="M266" s="236" t="s">
        <v>1</v>
      </c>
      <c r="N266" s="237" t="s">
        <v>41</v>
      </c>
      <c r="O266" s="92"/>
      <c r="P266" s="238">
        <f>O266*H266</f>
        <v>0</v>
      </c>
      <c r="Q266" s="238">
        <v>0</v>
      </c>
      <c r="R266" s="238">
        <f>Q266*H266</f>
        <v>0</v>
      </c>
      <c r="S266" s="238">
        <v>0</v>
      </c>
      <c r="T266" s="23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0" t="s">
        <v>179</v>
      </c>
      <c r="AT266" s="240" t="s">
        <v>174</v>
      </c>
      <c r="AU266" s="240" t="s">
        <v>83</v>
      </c>
      <c r="AY266" s="18" t="s">
        <v>172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8" t="s">
        <v>83</v>
      </c>
      <c r="BK266" s="241">
        <f>ROUND(I266*H266,2)</f>
        <v>0</v>
      </c>
      <c r="BL266" s="18" t="s">
        <v>179</v>
      </c>
      <c r="BM266" s="240" t="s">
        <v>922</v>
      </c>
    </row>
    <row r="267" spans="1:47" s="2" customFormat="1" ht="12">
      <c r="A267" s="39"/>
      <c r="B267" s="40"/>
      <c r="C267" s="41"/>
      <c r="D267" s="244" t="s">
        <v>192</v>
      </c>
      <c r="E267" s="41"/>
      <c r="F267" s="286" t="s">
        <v>1360</v>
      </c>
      <c r="G267" s="41"/>
      <c r="H267" s="41"/>
      <c r="I267" s="287"/>
      <c r="J267" s="41"/>
      <c r="K267" s="41"/>
      <c r="L267" s="45"/>
      <c r="M267" s="288"/>
      <c r="N267" s="289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192</v>
      </c>
      <c r="AU267" s="18" t="s">
        <v>83</v>
      </c>
    </row>
    <row r="268" spans="1:65" s="2" customFormat="1" ht="12">
      <c r="A268" s="39"/>
      <c r="B268" s="40"/>
      <c r="C268" s="229" t="s">
        <v>76</v>
      </c>
      <c r="D268" s="229" t="s">
        <v>174</v>
      </c>
      <c r="E268" s="230" t="s">
        <v>1481</v>
      </c>
      <c r="F268" s="231" t="s">
        <v>1482</v>
      </c>
      <c r="G268" s="232" t="s">
        <v>1164</v>
      </c>
      <c r="H268" s="233">
        <v>6</v>
      </c>
      <c r="I268" s="234"/>
      <c r="J268" s="235">
        <f>ROUND(I268*H268,2)</f>
        <v>0</v>
      </c>
      <c r="K268" s="231" t="s">
        <v>1</v>
      </c>
      <c r="L268" s="45"/>
      <c r="M268" s="236" t="s">
        <v>1</v>
      </c>
      <c r="N268" s="237" t="s">
        <v>41</v>
      </c>
      <c r="O268" s="92"/>
      <c r="P268" s="238">
        <f>O268*H268</f>
        <v>0</v>
      </c>
      <c r="Q268" s="238">
        <v>0</v>
      </c>
      <c r="R268" s="238">
        <f>Q268*H268</f>
        <v>0</v>
      </c>
      <c r="S268" s="238">
        <v>0</v>
      </c>
      <c r="T268" s="23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0" t="s">
        <v>179</v>
      </c>
      <c r="AT268" s="240" t="s">
        <v>174</v>
      </c>
      <c r="AU268" s="240" t="s">
        <v>83</v>
      </c>
      <c r="AY268" s="18" t="s">
        <v>172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8" t="s">
        <v>83</v>
      </c>
      <c r="BK268" s="241">
        <f>ROUND(I268*H268,2)</f>
        <v>0</v>
      </c>
      <c r="BL268" s="18" t="s">
        <v>179</v>
      </c>
      <c r="BM268" s="240" t="s">
        <v>933</v>
      </c>
    </row>
    <row r="269" spans="1:47" s="2" customFormat="1" ht="12">
      <c r="A269" s="39"/>
      <c r="B269" s="40"/>
      <c r="C269" s="41"/>
      <c r="D269" s="244" t="s">
        <v>192</v>
      </c>
      <c r="E269" s="41"/>
      <c r="F269" s="286" t="s">
        <v>1436</v>
      </c>
      <c r="G269" s="41"/>
      <c r="H269" s="41"/>
      <c r="I269" s="287"/>
      <c r="J269" s="41"/>
      <c r="K269" s="41"/>
      <c r="L269" s="45"/>
      <c r="M269" s="288"/>
      <c r="N269" s="289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192</v>
      </c>
      <c r="AU269" s="18" t="s">
        <v>83</v>
      </c>
    </row>
    <row r="270" spans="1:65" s="2" customFormat="1" ht="12">
      <c r="A270" s="39"/>
      <c r="B270" s="40"/>
      <c r="C270" s="229" t="s">
        <v>76</v>
      </c>
      <c r="D270" s="229" t="s">
        <v>174</v>
      </c>
      <c r="E270" s="230" t="s">
        <v>1483</v>
      </c>
      <c r="F270" s="231" t="s">
        <v>1482</v>
      </c>
      <c r="G270" s="232" t="s">
        <v>1164</v>
      </c>
      <c r="H270" s="233">
        <v>6</v>
      </c>
      <c r="I270" s="234"/>
      <c r="J270" s="235">
        <f>ROUND(I270*H270,2)</f>
        <v>0</v>
      </c>
      <c r="K270" s="231" t="s">
        <v>1</v>
      </c>
      <c r="L270" s="45"/>
      <c r="M270" s="236" t="s">
        <v>1</v>
      </c>
      <c r="N270" s="237" t="s">
        <v>41</v>
      </c>
      <c r="O270" s="92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0" t="s">
        <v>179</v>
      </c>
      <c r="AT270" s="240" t="s">
        <v>174</v>
      </c>
      <c r="AU270" s="240" t="s">
        <v>83</v>
      </c>
      <c r="AY270" s="18" t="s">
        <v>172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8" t="s">
        <v>83</v>
      </c>
      <c r="BK270" s="241">
        <f>ROUND(I270*H270,2)</f>
        <v>0</v>
      </c>
      <c r="BL270" s="18" t="s">
        <v>179</v>
      </c>
      <c r="BM270" s="240" t="s">
        <v>945</v>
      </c>
    </row>
    <row r="271" spans="1:47" s="2" customFormat="1" ht="12">
      <c r="A271" s="39"/>
      <c r="B271" s="40"/>
      <c r="C271" s="41"/>
      <c r="D271" s="244" t="s">
        <v>192</v>
      </c>
      <c r="E271" s="41"/>
      <c r="F271" s="286" t="s">
        <v>1360</v>
      </c>
      <c r="G271" s="41"/>
      <c r="H271" s="41"/>
      <c r="I271" s="287"/>
      <c r="J271" s="41"/>
      <c r="K271" s="41"/>
      <c r="L271" s="45"/>
      <c r="M271" s="288"/>
      <c r="N271" s="289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192</v>
      </c>
      <c r="AU271" s="18" t="s">
        <v>83</v>
      </c>
    </row>
    <row r="272" spans="1:65" s="2" customFormat="1" ht="12">
      <c r="A272" s="39"/>
      <c r="B272" s="40"/>
      <c r="C272" s="229" t="s">
        <v>76</v>
      </c>
      <c r="D272" s="229" t="s">
        <v>174</v>
      </c>
      <c r="E272" s="230" t="s">
        <v>1484</v>
      </c>
      <c r="F272" s="231" t="s">
        <v>1485</v>
      </c>
      <c r="G272" s="232" t="s">
        <v>1164</v>
      </c>
      <c r="H272" s="233">
        <v>10</v>
      </c>
      <c r="I272" s="234"/>
      <c r="J272" s="235">
        <f>ROUND(I272*H272,2)</f>
        <v>0</v>
      </c>
      <c r="K272" s="231" t="s">
        <v>1</v>
      </c>
      <c r="L272" s="45"/>
      <c r="M272" s="236" t="s">
        <v>1</v>
      </c>
      <c r="N272" s="237" t="s">
        <v>41</v>
      </c>
      <c r="O272" s="92"/>
      <c r="P272" s="238">
        <f>O272*H272</f>
        <v>0</v>
      </c>
      <c r="Q272" s="238">
        <v>0</v>
      </c>
      <c r="R272" s="238">
        <f>Q272*H272</f>
        <v>0</v>
      </c>
      <c r="S272" s="238">
        <v>0</v>
      </c>
      <c r="T272" s="23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0" t="s">
        <v>179</v>
      </c>
      <c r="AT272" s="240" t="s">
        <v>174</v>
      </c>
      <c r="AU272" s="240" t="s">
        <v>83</v>
      </c>
      <c r="AY272" s="18" t="s">
        <v>172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8" t="s">
        <v>83</v>
      </c>
      <c r="BK272" s="241">
        <f>ROUND(I272*H272,2)</f>
        <v>0</v>
      </c>
      <c r="BL272" s="18" t="s">
        <v>179</v>
      </c>
      <c r="BM272" s="240" t="s">
        <v>955</v>
      </c>
    </row>
    <row r="273" spans="1:47" s="2" customFormat="1" ht="12">
      <c r="A273" s="39"/>
      <c r="B273" s="40"/>
      <c r="C273" s="41"/>
      <c r="D273" s="244" t="s">
        <v>192</v>
      </c>
      <c r="E273" s="41"/>
      <c r="F273" s="286" t="s">
        <v>1436</v>
      </c>
      <c r="G273" s="41"/>
      <c r="H273" s="41"/>
      <c r="I273" s="287"/>
      <c r="J273" s="41"/>
      <c r="K273" s="41"/>
      <c r="L273" s="45"/>
      <c r="M273" s="288"/>
      <c r="N273" s="289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192</v>
      </c>
      <c r="AU273" s="18" t="s">
        <v>83</v>
      </c>
    </row>
    <row r="274" spans="1:65" s="2" customFormat="1" ht="12">
      <c r="A274" s="39"/>
      <c r="B274" s="40"/>
      <c r="C274" s="229" t="s">
        <v>76</v>
      </c>
      <c r="D274" s="229" t="s">
        <v>174</v>
      </c>
      <c r="E274" s="230" t="s">
        <v>1486</v>
      </c>
      <c r="F274" s="231" t="s">
        <v>1485</v>
      </c>
      <c r="G274" s="232" t="s">
        <v>1164</v>
      </c>
      <c r="H274" s="233">
        <v>10</v>
      </c>
      <c r="I274" s="234"/>
      <c r="J274" s="235">
        <f>ROUND(I274*H274,2)</f>
        <v>0</v>
      </c>
      <c r="K274" s="231" t="s">
        <v>1</v>
      </c>
      <c r="L274" s="45"/>
      <c r="M274" s="236" t="s">
        <v>1</v>
      </c>
      <c r="N274" s="237" t="s">
        <v>41</v>
      </c>
      <c r="O274" s="92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179</v>
      </c>
      <c r="AT274" s="240" t="s">
        <v>174</v>
      </c>
      <c r="AU274" s="240" t="s">
        <v>83</v>
      </c>
      <c r="AY274" s="18" t="s">
        <v>172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83</v>
      </c>
      <c r="BK274" s="241">
        <f>ROUND(I274*H274,2)</f>
        <v>0</v>
      </c>
      <c r="BL274" s="18" t="s">
        <v>179</v>
      </c>
      <c r="BM274" s="240" t="s">
        <v>966</v>
      </c>
    </row>
    <row r="275" spans="1:47" s="2" customFormat="1" ht="12">
      <c r="A275" s="39"/>
      <c r="B275" s="40"/>
      <c r="C275" s="41"/>
      <c r="D275" s="244" t="s">
        <v>192</v>
      </c>
      <c r="E275" s="41"/>
      <c r="F275" s="286" t="s">
        <v>1360</v>
      </c>
      <c r="G275" s="41"/>
      <c r="H275" s="41"/>
      <c r="I275" s="287"/>
      <c r="J275" s="41"/>
      <c r="K275" s="41"/>
      <c r="L275" s="45"/>
      <c r="M275" s="288"/>
      <c r="N275" s="289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192</v>
      </c>
      <c r="AU275" s="18" t="s">
        <v>83</v>
      </c>
    </row>
    <row r="276" spans="1:65" s="2" customFormat="1" ht="16.5" customHeight="1">
      <c r="A276" s="39"/>
      <c r="B276" s="40"/>
      <c r="C276" s="229" t="s">
        <v>76</v>
      </c>
      <c r="D276" s="229" t="s">
        <v>174</v>
      </c>
      <c r="E276" s="230" t="s">
        <v>1487</v>
      </c>
      <c r="F276" s="231" t="s">
        <v>1488</v>
      </c>
      <c r="G276" s="232" t="s">
        <v>1164</v>
      </c>
      <c r="H276" s="233">
        <v>2</v>
      </c>
      <c r="I276" s="234"/>
      <c r="J276" s="235">
        <f>ROUND(I276*H276,2)</f>
        <v>0</v>
      </c>
      <c r="K276" s="231" t="s">
        <v>1</v>
      </c>
      <c r="L276" s="45"/>
      <c r="M276" s="236" t="s">
        <v>1</v>
      </c>
      <c r="N276" s="237" t="s">
        <v>41</v>
      </c>
      <c r="O276" s="92"/>
      <c r="P276" s="238">
        <f>O276*H276</f>
        <v>0</v>
      </c>
      <c r="Q276" s="238">
        <v>0</v>
      </c>
      <c r="R276" s="238">
        <f>Q276*H276</f>
        <v>0</v>
      </c>
      <c r="S276" s="238">
        <v>0</v>
      </c>
      <c r="T276" s="23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0" t="s">
        <v>179</v>
      </c>
      <c r="AT276" s="240" t="s">
        <v>174</v>
      </c>
      <c r="AU276" s="240" t="s">
        <v>83</v>
      </c>
      <c r="AY276" s="18" t="s">
        <v>172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8" t="s">
        <v>83</v>
      </c>
      <c r="BK276" s="241">
        <f>ROUND(I276*H276,2)</f>
        <v>0</v>
      </c>
      <c r="BL276" s="18" t="s">
        <v>179</v>
      </c>
      <c r="BM276" s="240" t="s">
        <v>1147</v>
      </c>
    </row>
    <row r="277" spans="1:47" s="2" customFormat="1" ht="12">
      <c r="A277" s="39"/>
      <c r="B277" s="40"/>
      <c r="C277" s="41"/>
      <c r="D277" s="244" t="s">
        <v>192</v>
      </c>
      <c r="E277" s="41"/>
      <c r="F277" s="286" t="s">
        <v>1489</v>
      </c>
      <c r="G277" s="41"/>
      <c r="H277" s="41"/>
      <c r="I277" s="287"/>
      <c r="J277" s="41"/>
      <c r="K277" s="41"/>
      <c r="L277" s="45"/>
      <c r="M277" s="288"/>
      <c r="N277" s="289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192</v>
      </c>
      <c r="AU277" s="18" t="s">
        <v>83</v>
      </c>
    </row>
    <row r="278" spans="1:65" s="2" customFormat="1" ht="16.5" customHeight="1">
      <c r="A278" s="39"/>
      <c r="B278" s="40"/>
      <c r="C278" s="229" t="s">
        <v>76</v>
      </c>
      <c r="D278" s="229" t="s">
        <v>174</v>
      </c>
      <c r="E278" s="230" t="s">
        <v>1490</v>
      </c>
      <c r="F278" s="231" t="s">
        <v>1488</v>
      </c>
      <c r="G278" s="232" t="s">
        <v>1164</v>
      </c>
      <c r="H278" s="233">
        <v>2</v>
      </c>
      <c r="I278" s="234"/>
      <c r="J278" s="235">
        <f>ROUND(I278*H278,2)</f>
        <v>0</v>
      </c>
      <c r="K278" s="231" t="s">
        <v>1</v>
      </c>
      <c r="L278" s="45"/>
      <c r="M278" s="236" t="s">
        <v>1</v>
      </c>
      <c r="N278" s="237" t="s">
        <v>41</v>
      </c>
      <c r="O278" s="92"/>
      <c r="P278" s="238">
        <f>O278*H278</f>
        <v>0</v>
      </c>
      <c r="Q278" s="238">
        <v>0</v>
      </c>
      <c r="R278" s="238">
        <f>Q278*H278</f>
        <v>0</v>
      </c>
      <c r="S278" s="238">
        <v>0</v>
      </c>
      <c r="T278" s="23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0" t="s">
        <v>179</v>
      </c>
      <c r="AT278" s="240" t="s">
        <v>174</v>
      </c>
      <c r="AU278" s="240" t="s">
        <v>83</v>
      </c>
      <c r="AY278" s="18" t="s">
        <v>172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8" t="s">
        <v>83</v>
      </c>
      <c r="BK278" s="241">
        <f>ROUND(I278*H278,2)</f>
        <v>0</v>
      </c>
      <c r="BL278" s="18" t="s">
        <v>179</v>
      </c>
      <c r="BM278" s="240" t="s">
        <v>1150</v>
      </c>
    </row>
    <row r="279" spans="1:47" s="2" customFormat="1" ht="12">
      <c r="A279" s="39"/>
      <c r="B279" s="40"/>
      <c r="C279" s="41"/>
      <c r="D279" s="244" t="s">
        <v>192</v>
      </c>
      <c r="E279" s="41"/>
      <c r="F279" s="286" t="s">
        <v>1491</v>
      </c>
      <c r="G279" s="41"/>
      <c r="H279" s="41"/>
      <c r="I279" s="287"/>
      <c r="J279" s="41"/>
      <c r="K279" s="41"/>
      <c r="L279" s="45"/>
      <c r="M279" s="288"/>
      <c r="N279" s="289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192</v>
      </c>
      <c r="AU279" s="18" t="s">
        <v>83</v>
      </c>
    </row>
    <row r="280" spans="1:65" s="2" customFormat="1" ht="12">
      <c r="A280" s="39"/>
      <c r="B280" s="40"/>
      <c r="C280" s="229" t="s">
        <v>76</v>
      </c>
      <c r="D280" s="229" t="s">
        <v>174</v>
      </c>
      <c r="E280" s="230" t="s">
        <v>1492</v>
      </c>
      <c r="F280" s="231" t="s">
        <v>1493</v>
      </c>
      <c r="G280" s="232" t="s">
        <v>1164</v>
      </c>
      <c r="H280" s="233">
        <v>29</v>
      </c>
      <c r="I280" s="234"/>
      <c r="J280" s="235">
        <f>ROUND(I280*H280,2)</f>
        <v>0</v>
      </c>
      <c r="K280" s="231" t="s">
        <v>1</v>
      </c>
      <c r="L280" s="45"/>
      <c r="M280" s="236" t="s">
        <v>1</v>
      </c>
      <c r="N280" s="237" t="s">
        <v>41</v>
      </c>
      <c r="O280" s="92"/>
      <c r="P280" s="238">
        <f>O280*H280</f>
        <v>0</v>
      </c>
      <c r="Q280" s="238">
        <v>0</v>
      </c>
      <c r="R280" s="238">
        <f>Q280*H280</f>
        <v>0</v>
      </c>
      <c r="S280" s="238">
        <v>0</v>
      </c>
      <c r="T280" s="23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0" t="s">
        <v>179</v>
      </c>
      <c r="AT280" s="240" t="s">
        <v>174</v>
      </c>
      <c r="AU280" s="240" t="s">
        <v>83</v>
      </c>
      <c r="AY280" s="18" t="s">
        <v>172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8" t="s">
        <v>83</v>
      </c>
      <c r="BK280" s="241">
        <f>ROUND(I280*H280,2)</f>
        <v>0</v>
      </c>
      <c r="BL280" s="18" t="s">
        <v>179</v>
      </c>
      <c r="BM280" s="240" t="s">
        <v>1153</v>
      </c>
    </row>
    <row r="281" spans="1:47" s="2" customFormat="1" ht="12">
      <c r="A281" s="39"/>
      <c r="B281" s="40"/>
      <c r="C281" s="41"/>
      <c r="D281" s="244" t="s">
        <v>192</v>
      </c>
      <c r="E281" s="41"/>
      <c r="F281" s="286" t="s">
        <v>1436</v>
      </c>
      <c r="G281" s="41"/>
      <c r="H281" s="41"/>
      <c r="I281" s="287"/>
      <c r="J281" s="41"/>
      <c r="K281" s="41"/>
      <c r="L281" s="45"/>
      <c r="M281" s="288"/>
      <c r="N281" s="289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192</v>
      </c>
      <c r="AU281" s="18" t="s">
        <v>83</v>
      </c>
    </row>
    <row r="282" spans="1:65" s="2" customFormat="1" ht="12">
      <c r="A282" s="39"/>
      <c r="B282" s="40"/>
      <c r="C282" s="229" t="s">
        <v>76</v>
      </c>
      <c r="D282" s="229" t="s">
        <v>174</v>
      </c>
      <c r="E282" s="230" t="s">
        <v>1494</v>
      </c>
      <c r="F282" s="231" t="s">
        <v>1493</v>
      </c>
      <c r="G282" s="232" t="s">
        <v>1164</v>
      </c>
      <c r="H282" s="233">
        <v>29</v>
      </c>
      <c r="I282" s="234"/>
      <c r="J282" s="235">
        <f>ROUND(I282*H282,2)</f>
        <v>0</v>
      </c>
      <c r="K282" s="231" t="s">
        <v>1</v>
      </c>
      <c r="L282" s="45"/>
      <c r="M282" s="236" t="s">
        <v>1</v>
      </c>
      <c r="N282" s="237" t="s">
        <v>41</v>
      </c>
      <c r="O282" s="92"/>
      <c r="P282" s="238">
        <f>O282*H282</f>
        <v>0</v>
      </c>
      <c r="Q282" s="238">
        <v>0</v>
      </c>
      <c r="R282" s="238">
        <f>Q282*H282</f>
        <v>0</v>
      </c>
      <c r="S282" s="238">
        <v>0</v>
      </c>
      <c r="T282" s="23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0" t="s">
        <v>179</v>
      </c>
      <c r="AT282" s="240" t="s">
        <v>174</v>
      </c>
      <c r="AU282" s="240" t="s">
        <v>83</v>
      </c>
      <c r="AY282" s="18" t="s">
        <v>172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8" t="s">
        <v>83</v>
      </c>
      <c r="BK282" s="241">
        <f>ROUND(I282*H282,2)</f>
        <v>0</v>
      </c>
      <c r="BL282" s="18" t="s">
        <v>179</v>
      </c>
      <c r="BM282" s="240" t="s">
        <v>1266</v>
      </c>
    </row>
    <row r="283" spans="1:47" s="2" customFormat="1" ht="12">
      <c r="A283" s="39"/>
      <c r="B283" s="40"/>
      <c r="C283" s="41"/>
      <c r="D283" s="244" t="s">
        <v>192</v>
      </c>
      <c r="E283" s="41"/>
      <c r="F283" s="286" t="s">
        <v>1360</v>
      </c>
      <c r="G283" s="41"/>
      <c r="H283" s="41"/>
      <c r="I283" s="287"/>
      <c r="J283" s="41"/>
      <c r="K283" s="41"/>
      <c r="L283" s="45"/>
      <c r="M283" s="288"/>
      <c r="N283" s="289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192</v>
      </c>
      <c r="AU283" s="18" t="s">
        <v>83</v>
      </c>
    </row>
    <row r="284" spans="1:65" s="2" customFormat="1" ht="12">
      <c r="A284" s="39"/>
      <c r="B284" s="40"/>
      <c r="C284" s="229" t="s">
        <v>76</v>
      </c>
      <c r="D284" s="229" t="s">
        <v>174</v>
      </c>
      <c r="E284" s="230" t="s">
        <v>1495</v>
      </c>
      <c r="F284" s="231" t="s">
        <v>1496</v>
      </c>
      <c r="G284" s="232" t="s">
        <v>1164</v>
      </c>
      <c r="H284" s="233">
        <v>2</v>
      </c>
      <c r="I284" s="234"/>
      <c r="J284" s="235">
        <f>ROUND(I284*H284,2)</f>
        <v>0</v>
      </c>
      <c r="K284" s="231" t="s">
        <v>1</v>
      </c>
      <c r="L284" s="45"/>
      <c r="M284" s="236" t="s">
        <v>1</v>
      </c>
      <c r="N284" s="237" t="s">
        <v>41</v>
      </c>
      <c r="O284" s="92"/>
      <c r="P284" s="238">
        <f>O284*H284</f>
        <v>0</v>
      </c>
      <c r="Q284" s="238">
        <v>0</v>
      </c>
      <c r="R284" s="238">
        <f>Q284*H284</f>
        <v>0</v>
      </c>
      <c r="S284" s="238">
        <v>0</v>
      </c>
      <c r="T284" s="23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0" t="s">
        <v>179</v>
      </c>
      <c r="AT284" s="240" t="s">
        <v>174</v>
      </c>
      <c r="AU284" s="240" t="s">
        <v>83</v>
      </c>
      <c r="AY284" s="18" t="s">
        <v>172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8" t="s">
        <v>83</v>
      </c>
      <c r="BK284" s="241">
        <f>ROUND(I284*H284,2)</f>
        <v>0</v>
      </c>
      <c r="BL284" s="18" t="s">
        <v>179</v>
      </c>
      <c r="BM284" s="240" t="s">
        <v>1270</v>
      </c>
    </row>
    <row r="285" spans="1:47" s="2" customFormat="1" ht="12">
      <c r="A285" s="39"/>
      <c r="B285" s="40"/>
      <c r="C285" s="41"/>
      <c r="D285" s="244" t="s">
        <v>192</v>
      </c>
      <c r="E285" s="41"/>
      <c r="F285" s="286" t="s">
        <v>1436</v>
      </c>
      <c r="G285" s="41"/>
      <c r="H285" s="41"/>
      <c r="I285" s="287"/>
      <c r="J285" s="41"/>
      <c r="K285" s="41"/>
      <c r="L285" s="45"/>
      <c r="M285" s="288"/>
      <c r="N285" s="289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192</v>
      </c>
      <c r="AU285" s="18" t="s">
        <v>83</v>
      </c>
    </row>
    <row r="286" spans="1:65" s="2" customFormat="1" ht="12">
      <c r="A286" s="39"/>
      <c r="B286" s="40"/>
      <c r="C286" s="229" t="s">
        <v>76</v>
      </c>
      <c r="D286" s="229" t="s">
        <v>174</v>
      </c>
      <c r="E286" s="230" t="s">
        <v>1497</v>
      </c>
      <c r="F286" s="231" t="s">
        <v>1496</v>
      </c>
      <c r="G286" s="232" t="s">
        <v>1164</v>
      </c>
      <c r="H286" s="233">
        <v>2</v>
      </c>
      <c r="I286" s="234"/>
      <c r="J286" s="235">
        <f>ROUND(I286*H286,2)</f>
        <v>0</v>
      </c>
      <c r="K286" s="231" t="s">
        <v>1</v>
      </c>
      <c r="L286" s="45"/>
      <c r="M286" s="236" t="s">
        <v>1</v>
      </c>
      <c r="N286" s="237" t="s">
        <v>41</v>
      </c>
      <c r="O286" s="92"/>
      <c r="P286" s="238">
        <f>O286*H286</f>
        <v>0</v>
      </c>
      <c r="Q286" s="238">
        <v>0</v>
      </c>
      <c r="R286" s="238">
        <f>Q286*H286</f>
        <v>0</v>
      </c>
      <c r="S286" s="238">
        <v>0</v>
      </c>
      <c r="T286" s="23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0" t="s">
        <v>179</v>
      </c>
      <c r="AT286" s="240" t="s">
        <v>174</v>
      </c>
      <c r="AU286" s="240" t="s">
        <v>83</v>
      </c>
      <c r="AY286" s="18" t="s">
        <v>172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8" t="s">
        <v>83</v>
      </c>
      <c r="BK286" s="241">
        <f>ROUND(I286*H286,2)</f>
        <v>0</v>
      </c>
      <c r="BL286" s="18" t="s">
        <v>179</v>
      </c>
      <c r="BM286" s="240" t="s">
        <v>1273</v>
      </c>
    </row>
    <row r="287" spans="1:47" s="2" customFormat="1" ht="12">
      <c r="A287" s="39"/>
      <c r="B287" s="40"/>
      <c r="C287" s="41"/>
      <c r="D287" s="244" t="s">
        <v>192</v>
      </c>
      <c r="E287" s="41"/>
      <c r="F287" s="286" t="s">
        <v>1360</v>
      </c>
      <c r="G287" s="41"/>
      <c r="H287" s="41"/>
      <c r="I287" s="287"/>
      <c r="J287" s="41"/>
      <c r="K287" s="41"/>
      <c r="L287" s="45"/>
      <c r="M287" s="288"/>
      <c r="N287" s="289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192</v>
      </c>
      <c r="AU287" s="18" t="s">
        <v>83</v>
      </c>
    </row>
    <row r="288" spans="1:65" s="2" customFormat="1" ht="33" customHeight="1">
      <c r="A288" s="39"/>
      <c r="B288" s="40"/>
      <c r="C288" s="229" t="s">
        <v>76</v>
      </c>
      <c r="D288" s="229" t="s">
        <v>174</v>
      </c>
      <c r="E288" s="230" t="s">
        <v>1498</v>
      </c>
      <c r="F288" s="231" t="s">
        <v>1499</v>
      </c>
      <c r="G288" s="232" t="s">
        <v>1164</v>
      </c>
      <c r="H288" s="233">
        <v>2</v>
      </c>
      <c r="I288" s="234"/>
      <c r="J288" s="235">
        <f>ROUND(I288*H288,2)</f>
        <v>0</v>
      </c>
      <c r="K288" s="231" t="s">
        <v>1</v>
      </c>
      <c r="L288" s="45"/>
      <c r="M288" s="236" t="s">
        <v>1</v>
      </c>
      <c r="N288" s="237" t="s">
        <v>41</v>
      </c>
      <c r="O288" s="92"/>
      <c r="P288" s="238">
        <f>O288*H288</f>
        <v>0</v>
      </c>
      <c r="Q288" s="238">
        <v>0</v>
      </c>
      <c r="R288" s="238">
        <f>Q288*H288</f>
        <v>0</v>
      </c>
      <c r="S288" s="238">
        <v>0</v>
      </c>
      <c r="T288" s="23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0" t="s">
        <v>179</v>
      </c>
      <c r="AT288" s="240" t="s">
        <v>174</v>
      </c>
      <c r="AU288" s="240" t="s">
        <v>83</v>
      </c>
      <c r="AY288" s="18" t="s">
        <v>172</v>
      </c>
      <c r="BE288" s="241">
        <f>IF(N288="základní",J288,0)</f>
        <v>0</v>
      </c>
      <c r="BF288" s="241">
        <f>IF(N288="snížená",J288,0)</f>
        <v>0</v>
      </c>
      <c r="BG288" s="241">
        <f>IF(N288="zákl. přenesená",J288,0)</f>
        <v>0</v>
      </c>
      <c r="BH288" s="241">
        <f>IF(N288="sníž. přenesená",J288,0)</f>
        <v>0</v>
      </c>
      <c r="BI288" s="241">
        <f>IF(N288="nulová",J288,0)</f>
        <v>0</v>
      </c>
      <c r="BJ288" s="18" t="s">
        <v>83</v>
      </c>
      <c r="BK288" s="241">
        <f>ROUND(I288*H288,2)</f>
        <v>0</v>
      </c>
      <c r="BL288" s="18" t="s">
        <v>179</v>
      </c>
      <c r="BM288" s="240" t="s">
        <v>1277</v>
      </c>
    </row>
    <row r="289" spans="1:47" s="2" customFormat="1" ht="12">
      <c r="A289" s="39"/>
      <c r="B289" s="40"/>
      <c r="C289" s="41"/>
      <c r="D289" s="244" t="s">
        <v>192</v>
      </c>
      <c r="E289" s="41"/>
      <c r="F289" s="286" t="s">
        <v>1436</v>
      </c>
      <c r="G289" s="41"/>
      <c r="H289" s="41"/>
      <c r="I289" s="287"/>
      <c r="J289" s="41"/>
      <c r="K289" s="41"/>
      <c r="L289" s="45"/>
      <c r="M289" s="288"/>
      <c r="N289" s="289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192</v>
      </c>
      <c r="AU289" s="18" t="s">
        <v>83</v>
      </c>
    </row>
    <row r="290" spans="1:65" s="2" customFormat="1" ht="33" customHeight="1">
      <c r="A290" s="39"/>
      <c r="B290" s="40"/>
      <c r="C290" s="229" t="s">
        <v>76</v>
      </c>
      <c r="D290" s="229" t="s">
        <v>174</v>
      </c>
      <c r="E290" s="230" t="s">
        <v>1500</v>
      </c>
      <c r="F290" s="231" t="s">
        <v>1499</v>
      </c>
      <c r="G290" s="232" t="s">
        <v>1164</v>
      </c>
      <c r="H290" s="233">
        <v>2</v>
      </c>
      <c r="I290" s="234"/>
      <c r="J290" s="235">
        <f>ROUND(I290*H290,2)</f>
        <v>0</v>
      </c>
      <c r="K290" s="231" t="s">
        <v>1</v>
      </c>
      <c r="L290" s="45"/>
      <c r="M290" s="236" t="s">
        <v>1</v>
      </c>
      <c r="N290" s="237" t="s">
        <v>41</v>
      </c>
      <c r="O290" s="92"/>
      <c r="P290" s="238">
        <f>O290*H290</f>
        <v>0</v>
      </c>
      <c r="Q290" s="238">
        <v>0</v>
      </c>
      <c r="R290" s="238">
        <f>Q290*H290</f>
        <v>0</v>
      </c>
      <c r="S290" s="238">
        <v>0</v>
      </c>
      <c r="T290" s="23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0" t="s">
        <v>179</v>
      </c>
      <c r="AT290" s="240" t="s">
        <v>174</v>
      </c>
      <c r="AU290" s="240" t="s">
        <v>83</v>
      </c>
      <c r="AY290" s="18" t="s">
        <v>172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8" t="s">
        <v>83</v>
      </c>
      <c r="BK290" s="241">
        <f>ROUND(I290*H290,2)</f>
        <v>0</v>
      </c>
      <c r="BL290" s="18" t="s">
        <v>179</v>
      </c>
      <c r="BM290" s="240" t="s">
        <v>1279</v>
      </c>
    </row>
    <row r="291" spans="1:47" s="2" customFormat="1" ht="12">
      <c r="A291" s="39"/>
      <c r="B291" s="40"/>
      <c r="C291" s="41"/>
      <c r="D291" s="244" t="s">
        <v>192</v>
      </c>
      <c r="E291" s="41"/>
      <c r="F291" s="286" t="s">
        <v>1360</v>
      </c>
      <c r="G291" s="41"/>
      <c r="H291" s="41"/>
      <c r="I291" s="287"/>
      <c r="J291" s="41"/>
      <c r="K291" s="41"/>
      <c r="L291" s="45"/>
      <c r="M291" s="288"/>
      <c r="N291" s="289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192</v>
      </c>
      <c r="AU291" s="18" t="s">
        <v>83</v>
      </c>
    </row>
    <row r="292" spans="1:65" s="2" customFormat="1" ht="12">
      <c r="A292" s="39"/>
      <c r="B292" s="40"/>
      <c r="C292" s="229" t="s">
        <v>76</v>
      </c>
      <c r="D292" s="229" t="s">
        <v>174</v>
      </c>
      <c r="E292" s="230" t="s">
        <v>1501</v>
      </c>
      <c r="F292" s="231" t="s">
        <v>1502</v>
      </c>
      <c r="G292" s="232" t="s">
        <v>1164</v>
      </c>
      <c r="H292" s="233">
        <v>2</v>
      </c>
      <c r="I292" s="234"/>
      <c r="J292" s="235">
        <f>ROUND(I292*H292,2)</f>
        <v>0</v>
      </c>
      <c r="K292" s="231" t="s">
        <v>1</v>
      </c>
      <c r="L292" s="45"/>
      <c r="M292" s="236" t="s">
        <v>1</v>
      </c>
      <c r="N292" s="237" t="s">
        <v>41</v>
      </c>
      <c r="O292" s="92"/>
      <c r="P292" s="238">
        <f>O292*H292</f>
        <v>0</v>
      </c>
      <c r="Q292" s="238">
        <v>0</v>
      </c>
      <c r="R292" s="238">
        <f>Q292*H292</f>
        <v>0</v>
      </c>
      <c r="S292" s="238">
        <v>0</v>
      </c>
      <c r="T292" s="23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0" t="s">
        <v>179</v>
      </c>
      <c r="AT292" s="240" t="s">
        <v>174</v>
      </c>
      <c r="AU292" s="240" t="s">
        <v>83</v>
      </c>
      <c r="AY292" s="18" t="s">
        <v>172</v>
      </c>
      <c r="BE292" s="241">
        <f>IF(N292="základní",J292,0)</f>
        <v>0</v>
      </c>
      <c r="BF292" s="241">
        <f>IF(N292="snížená",J292,0)</f>
        <v>0</v>
      </c>
      <c r="BG292" s="241">
        <f>IF(N292="zákl. přenesená",J292,0)</f>
        <v>0</v>
      </c>
      <c r="BH292" s="241">
        <f>IF(N292="sníž. přenesená",J292,0)</f>
        <v>0</v>
      </c>
      <c r="BI292" s="241">
        <f>IF(N292="nulová",J292,0)</f>
        <v>0</v>
      </c>
      <c r="BJ292" s="18" t="s">
        <v>83</v>
      </c>
      <c r="BK292" s="241">
        <f>ROUND(I292*H292,2)</f>
        <v>0</v>
      </c>
      <c r="BL292" s="18" t="s">
        <v>179</v>
      </c>
      <c r="BM292" s="240" t="s">
        <v>1282</v>
      </c>
    </row>
    <row r="293" spans="1:47" s="2" customFormat="1" ht="12">
      <c r="A293" s="39"/>
      <c r="B293" s="40"/>
      <c r="C293" s="41"/>
      <c r="D293" s="244" t="s">
        <v>192</v>
      </c>
      <c r="E293" s="41"/>
      <c r="F293" s="286" t="s">
        <v>1436</v>
      </c>
      <c r="G293" s="41"/>
      <c r="H293" s="41"/>
      <c r="I293" s="287"/>
      <c r="J293" s="41"/>
      <c r="K293" s="41"/>
      <c r="L293" s="45"/>
      <c r="M293" s="288"/>
      <c r="N293" s="289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192</v>
      </c>
      <c r="AU293" s="18" t="s">
        <v>83</v>
      </c>
    </row>
    <row r="294" spans="1:65" s="2" customFormat="1" ht="12">
      <c r="A294" s="39"/>
      <c r="B294" s="40"/>
      <c r="C294" s="229" t="s">
        <v>76</v>
      </c>
      <c r="D294" s="229" t="s">
        <v>174</v>
      </c>
      <c r="E294" s="230" t="s">
        <v>1503</v>
      </c>
      <c r="F294" s="231" t="s">
        <v>1502</v>
      </c>
      <c r="G294" s="232" t="s">
        <v>1164</v>
      </c>
      <c r="H294" s="233">
        <v>2</v>
      </c>
      <c r="I294" s="234"/>
      <c r="J294" s="235">
        <f>ROUND(I294*H294,2)</f>
        <v>0</v>
      </c>
      <c r="K294" s="231" t="s">
        <v>1</v>
      </c>
      <c r="L294" s="45"/>
      <c r="M294" s="236" t="s">
        <v>1</v>
      </c>
      <c r="N294" s="237" t="s">
        <v>41</v>
      </c>
      <c r="O294" s="92"/>
      <c r="P294" s="238">
        <f>O294*H294</f>
        <v>0</v>
      </c>
      <c r="Q294" s="238">
        <v>0</v>
      </c>
      <c r="R294" s="238">
        <f>Q294*H294</f>
        <v>0</v>
      </c>
      <c r="S294" s="238">
        <v>0</v>
      </c>
      <c r="T294" s="23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0" t="s">
        <v>179</v>
      </c>
      <c r="AT294" s="240" t="s">
        <v>174</v>
      </c>
      <c r="AU294" s="240" t="s">
        <v>83</v>
      </c>
      <c r="AY294" s="18" t="s">
        <v>172</v>
      </c>
      <c r="BE294" s="241">
        <f>IF(N294="základní",J294,0)</f>
        <v>0</v>
      </c>
      <c r="BF294" s="241">
        <f>IF(N294="snížená",J294,0)</f>
        <v>0</v>
      </c>
      <c r="BG294" s="241">
        <f>IF(N294="zákl. přenesená",J294,0)</f>
        <v>0</v>
      </c>
      <c r="BH294" s="241">
        <f>IF(N294="sníž. přenesená",J294,0)</f>
        <v>0</v>
      </c>
      <c r="BI294" s="241">
        <f>IF(N294="nulová",J294,0)</f>
        <v>0</v>
      </c>
      <c r="BJ294" s="18" t="s">
        <v>83</v>
      </c>
      <c r="BK294" s="241">
        <f>ROUND(I294*H294,2)</f>
        <v>0</v>
      </c>
      <c r="BL294" s="18" t="s">
        <v>179</v>
      </c>
      <c r="BM294" s="240" t="s">
        <v>1284</v>
      </c>
    </row>
    <row r="295" spans="1:47" s="2" customFormat="1" ht="12">
      <c r="A295" s="39"/>
      <c r="B295" s="40"/>
      <c r="C295" s="41"/>
      <c r="D295" s="244" t="s">
        <v>192</v>
      </c>
      <c r="E295" s="41"/>
      <c r="F295" s="286" t="s">
        <v>1360</v>
      </c>
      <c r="G295" s="41"/>
      <c r="H295" s="41"/>
      <c r="I295" s="287"/>
      <c r="J295" s="41"/>
      <c r="K295" s="41"/>
      <c r="L295" s="45"/>
      <c r="M295" s="288"/>
      <c r="N295" s="289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192</v>
      </c>
      <c r="AU295" s="18" t="s">
        <v>83</v>
      </c>
    </row>
    <row r="296" spans="1:65" s="2" customFormat="1" ht="12">
      <c r="A296" s="39"/>
      <c r="B296" s="40"/>
      <c r="C296" s="229" t="s">
        <v>76</v>
      </c>
      <c r="D296" s="229" t="s">
        <v>174</v>
      </c>
      <c r="E296" s="230" t="s">
        <v>1504</v>
      </c>
      <c r="F296" s="231" t="s">
        <v>1505</v>
      </c>
      <c r="G296" s="232" t="s">
        <v>1164</v>
      </c>
      <c r="H296" s="233">
        <v>2</v>
      </c>
      <c r="I296" s="234"/>
      <c r="J296" s="235">
        <f>ROUND(I296*H296,2)</f>
        <v>0</v>
      </c>
      <c r="K296" s="231" t="s">
        <v>1</v>
      </c>
      <c r="L296" s="45"/>
      <c r="M296" s="236" t="s">
        <v>1</v>
      </c>
      <c r="N296" s="237" t="s">
        <v>41</v>
      </c>
      <c r="O296" s="92"/>
      <c r="P296" s="238">
        <f>O296*H296</f>
        <v>0</v>
      </c>
      <c r="Q296" s="238">
        <v>0</v>
      </c>
      <c r="R296" s="238">
        <f>Q296*H296</f>
        <v>0</v>
      </c>
      <c r="S296" s="238">
        <v>0</v>
      </c>
      <c r="T296" s="23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0" t="s">
        <v>179</v>
      </c>
      <c r="AT296" s="240" t="s">
        <v>174</v>
      </c>
      <c r="AU296" s="240" t="s">
        <v>83</v>
      </c>
      <c r="AY296" s="18" t="s">
        <v>172</v>
      </c>
      <c r="BE296" s="241">
        <f>IF(N296="základní",J296,0)</f>
        <v>0</v>
      </c>
      <c r="BF296" s="241">
        <f>IF(N296="snížená",J296,0)</f>
        <v>0</v>
      </c>
      <c r="BG296" s="241">
        <f>IF(N296="zákl. přenesená",J296,0)</f>
        <v>0</v>
      </c>
      <c r="BH296" s="241">
        <f>IF(N296="sníž. přenesená",J296,0)</f>
        <v>0</v>
      </c>
      <c r="BI296" s="241">
        <f>IF(N296="nulová",J296,0)</f>
        <v>0</v>
      </c>
      <c r="BJ296" s="18" t="s">
        <v>83</v>
      </c>
      <c r="BK296" s="241">
        <f>ROUND(I296*H296,2)</f>
        <v>0</v>
      </c>
      <c r="BL296" s="18" t="s">
        <v>179</v>
      </c>
      <c r="BM296" s="240" t="s">
        <v>1288</v>
      </c>
    </row>
    <row r="297" spans="1:47" s="2" customFormat="1" ht="12">
      <c r="A297" s="39"/>
      <c r="B297" s="40"/>
      <c r="C297" s="41"/>
      <c r="D297" s="244" t="s">
        <v>192</v>
      </c>
      <c r="E297" s="41"/>
      <c r="F297" s="286" t="s">
        <v>1436</v>
      </c>
      <c r="G297" s="41"/>
      <c r="H297" s="41"/>
      <c r="I297" s="287"/>
      <c r="J297" s="41"/>
      <c r="K297" s="41"/>
      <c r="L297" s="45"/>
      <c r="M297" s="288"/>
      <c r="N297" s="289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192</v>
      </c>
      <c r="AU297" s="18" t="s">
        <v>83</v>
      </c>
    </row>
    <row r="298" spans="1:65" s="2" customFormat="1" ht="12">
      <c r="A298" s="39"/>
      <c r="B298" s="40"/>
      <c r="C298" s="229" t="s">
        <v>76</v>
      </c>
      <c r="D298" s="229" t="s">
        <v>174</v>
      </c>
      <c r="E298" s="230" t="s">
        <v>1506</v>
      </c>
      <c r="F298" s="231" t="s">
        <v>1505</v>
      </c>
      <c r="G298" s="232" t="s">
        <v>1164</v>
      </c>
      <c r="H298" s="233">
        <v>2</v>
      </c>
      <c r="I298" s="234"/>
      <c r="J298" s="235">
        <f>ROUND(I298*H298,2)</f>
        <v>0</v>
      </c>
      <c r="K298" s="231" t="s">
        <v>1</v>
      </c>
      <c r="L298" s="45"/>
      <c r="M298" s="236" t="s">
        <v>1</v>
      </c>
      <c r="N298" s="237" t="s">
        <v>41</v>
      </c>
      <c r="O298" s="92"/>
      <c r="P298" s="238">
        <f>O298*H298</f>
        <v>0</v>
      </c>
      <c r="Q298" s="238">
        <v>0</v>
      </c>
      <c r="R298" s="238">
        <f>Q298*H298</f>
        <v>0</v>
      </c>
      <c r="S298" s="238">
        <v>0</v>
      </c>
      <c r="T298" s="23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0" t="s">
        <v>179</v>
      </c>
      <c r="AT298" s="240" t="s">
        <v>174</v>
      </c>
      <c r="AU298" s="240" t="s">
        <v>83</v>
      </c>
      <c r="AY298" s="18" t="s">
        <v>172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18" t="s">
        <v>83</v>
      </c>
      <c r="BK298" s="241">
        <f>ROUND(I298*H298,2)</f>
        <v>0</v>
      </c>
      <c r="BL298" s="18" t="s">
        <v>179</v>
      </c>
      <c r="BM298" s="240" t="s">
        <v>1291</v>
      </c>
    </row>
    <row r="299" spans="1:47" s="2" customFormat="1" ht="12">
      <c r="A299" s="39"/>
      <c r="B299" s="40"/>
      <c r="C299" s="41"/>
      <c r="D299" s="244" t="s">
        <v>192</v>
      </c>
      <c r="E299" s="41"/>
      <c r="F299" s="286" t="s">
        <v>1360</v>
      </c>
      <c r="G299" s="41"/>
      <c r="H299" s="41"/>
      <c r="I299" s="287"/>
      <c r="J299" s="41"/>
      <c r="K299" s="41"/>
      <c r="L299" s="45"/>
      <c r="M299" s="288"/>
      <c r="N299" s="289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192</v>
      </c>
      <c r="AU299" s="18" t="s">
        <v>83</v>
      </c>
    </row>
    <row r="300" spans="1:65" s="2" customFormat="1" ht="12">
      <c r="A300" s="39"/>
      <c r="B300" s="40"/>
      <c r="C300" s="229" t="s">
        <v>76</v>
      </c>
      <c r="D300" s="229" t="s">
        <v>174</v>
      </c>
      <c r="E300" s="230" t="s">
        <v>1507</v>
      </c>
      <c r="F300" s="231" t="s">
        <v>1508</v>
      </c>
      <c r="G300" s="232" t="s">
        <v>1164</v>
      </c>
      <c r="H300" s="233">
        <v>2</v>
      </c>
      <c r="I300" s="234"/>
      <c r="J300" s="235">
        <f>ROUND(I300*H300,2)</f>
        <v>0</v>
      </c>
      <c r="K300" s="231" t="s">
        <v>1</v>
      </c>
      <c r="L300" s="45"/>
      <c r="M300" s="236" t="s">
        <v>1</v>
      </c>
      <c r="N300" s="237" t="s">
        <v>41</v>
      </c>
      <c r="O300" s="92"/>
      <c r="P300" s="238">
        <f>O300*H300</f>
        <v>0</v>
      </c>
      <c r="Q300" s="238">
        <v>0</v>
      </c>
      <c r="R300" s="238">
        <f>Q300*H300</f>
        <v>0</v>
      </c>
      <c r="S300" s="238">
        <v>0</v>
      </c>
      <c r="T300" s="23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0" t="s">
        <v>179</v>
      </c>
      <c r="AT300" s="240" t="s">
        <v>174</v>
      </c>
      <c r="AU300" s="240" t="s">
        <v>83</v>
      </c>
      <c r="AY300" s="18" t="s">
        <v>172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8" t="s">
        <v>83</v>
      </c>
      <c r="BK300" s="241">
        <f>ROUND(I300*H300,2)</f>
        <v>0</v>
      </c>
      <c r="BL300" s="18" t="s">
        <v>179</v>
      </c>
      <c r="BM300" s="240" t="s">
        <v>1294</v>
      </c>
    </row>
    <row r="301" spans="1:47" s="2" customFormat="1" ht="12">
      <c r="A301" s="39"/>
      <c r="B301" s="40"/>
      <c r="C301" s="41"/>
      <c r="D301" s="244" t="s">
        <v>192</v>
      </c>
      <c r="E301" s="41"/>
      <c r="F301" s="286" t="s">
        <v>1436</v>
      </c>
      <c r="G301" s="41"/>
      <c r="H301" s="41"/>
      <c r="I301" s="287"/>
      <c r="J301" s="41"/>
      <c r="K301" s="41"/>
      <c r="L301" s="45"/>
      <c r="M301" s="288"/>
      <c r="N301" s="289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192</v>
      </c>
      <c r="AU301" s="18" t="s">
        <v>83</v>
      </c>
    </row>
    <row r="302" spans="1:65" s="2" customFormat="1" ht="12">
      <c r="A302" s="39"/>
      <c r="B302" s="40"/>
      <c r="C302" s="229" t="s">
        <v>76</v>
      </c>
      <c r="D302" s="229" t="s">
        <v>174</v>
      </c>
      <c r="E302" s="230" t="s">
        <v>1509</v>
      </c>
      <c r="F302" s="231" t="s">
        <v>1508</v>
      </c>
      <c r="G302" s="232" t="s">
        <v>1164</v>
      </c>
      <c r="H302" s="233">
        <v>2</v>
      </c>
      <c r="I302" s="234"/>
      <c r="J302" s="235">
        <f>ROUND(I302*H302,2)</f>
        <v>0</v>
      </c>
      <c r="K302" s="231" t="s">
        <v>1</v>
      </c>
      <c r="L302" s="45"/>
      <c r="M302" s="236" t="s">
        <v>1</v>
      </c>
      <c r="N302" s="237" t="s">
        <v>41</v>
      </c>
      <c r="O302" s="92"/>
      <c r="P302" s="238">
        <f>O302*H302</f>
        <v>0</v>
      </c>
      <c r="Q302" s="238">
        <v>0</v>
      </c>
      <c r="R302" s="238">
        <f>Q302*H302</f>
        <v>0</v>
      </c>
      <c r="S302" s="238">
        <v>0</v>
      </c>
      <c r="T302" s="23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0" t="s">
        <v>179</v>
      </c>
      <c r="AT302" s="240" t="s">
        <v>174</v>
      </c>
      <c r="AU302" s="240" t="s">
        <v>83</v>
      </c>
      <c r="AY302" s="18" t="s">
        <v>172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8" t="s">
        <v>83</v>
      </c>
      <c r="BK302" s="241">
        <f>ROUND(I302*H302,2)</f>
        <v>0</v>
      </c>
      <c r="BL302" s="18" t="s">
        <v>179</v>
      </c>
      <c r="BM302" s="240" t="s">
        <v>1297</v>
      </c>
    </row>
    <row r="303" spans="1:47" s="2" customFormat="1" ht="12">
      <c r="A303" s="39"/>
      <c r="B303" s="40"/>
      <c r="C303" s="41"/>
      <c r="D303" s="244" t="s">
        <v>192</v>
      </c>
      <c r="E303" s="41"/>
      <c r="F303" s="286" t="s">
        <v>1360</v>
      </c>
      <c r="G303" s="41"/>
      <c r="H303" s="41"/>
      <c r="I303" s="287"/>
      <c r="J303" s="41"/>
      <c r="K303" s="41"/>
      <c r="L303" s="45"/>
      <c r="M303" s="288"/>
      <c r="N303" s="289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192</v>
      </c>
      <c r="AU303" s="18" t="s">
        <v>83</v>
      </c>
    </row>
    <row r="304" spans="1:65" s="2" customFormat="1" ht="16.5" customHeight="1">
      <c r="A304" s="39"/>
      <c r="B304" s="40"/>
      <c r="C304" s="229" t="s">
        <v>76</v>
      </c>
      <c r="D304" s="229" t="s">
        <v>174</v>
      </c>
      <c r="E304" s="230" t="s">
        <v>1510</v>
      </c>
      <c r="F304" s="231" t="s">
        <v>1511</v>
      </c>
      <c r="G304" s="232" t="s">
        <v>1164</v>
      </c>
      <c r="H304" s="233">
        <v>169</v>
      </c>
      <c r="I304" s="234"/>
      <c r="J304" s="235">
        <f>ROUND(I304*H304,2)</f>
        <v>0</v>
      </c>
      <c r="K304" s="231" t="s">
        <v>1</v>
      </c>
      <c r="L304" s="45"/>
      <c r="M304" s="236" t="s">
        <v>1</v>
      </c>
      <c r="N304" s="237" t="s">
        <v>41</v>
      </c>
      <c r="O304" s="92"/>
      <c r="P304" s="238">
        <f>O304*H304</f>
        <v>0</v>
      </c>
      <c r="Q304" s="238">
        <v>0</v>
      </c>
      <c r="R304" s="238">
        <f>Q304*H304</f>
        <v>0</v>
      </c>
      <c r="S304" s="238">
        <v>0</v>
      </c>
      <c r="T304" s="23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0" t="s">
        <v>179</v>
      </c>
      <c r="AT304" s="240" t="s">
        <v>174</v>
      </c>
      <c r="AU304" s="240" t="s">
        <v>83</v>
      </c>
      <c r="AY304" s="18" t="s">
        <v>172</v>
      </c>
      <c r="BE304" s="241">
        <f>IF(N304="základní",J304,0)</f>
        <v>0</v>
      </c>
      <c r="BF304" s="241">
        <f>IF(N304="snížená",J304,0)</f>
        <v>0</v>
      </c>
      <c r="BG304" s="241">
        <f>IF(N304="zákl. přenesená",J304,0)</f>
        <v>0</v>
      </c>
      <c r="BH304" s="241">
        <f>IF(N304="sníž. přenesená",J304,0)</f>
        <v>0</v>
      </c>
      <c r="BI304" s="241">
        <f>IF(N304="nulová",J304,0)</f>
        <v>0</v>
      </c>
      <c r="BJ304" s="18" t="s">
        <v>83</v>
      </c>
      <c r="BK304" s="241">
        <f>ROUND(I304*H304,2)</f>
        <v>0</v>
      </c>
      <c r="BL304" s="18" t="s">
        <v>179</v>
      </c>
      <c r="BM304" s="240" t="s">
        <v>119</v>
      </c>
    </row>
    <row r="305" spans="1:47" s="2" customFormat="1" ht="12">
      <c r="A305" s="39"/>
      <c r="B305" s="40"/>
      <c r="C305" s="41"/>
      <c r="D305" s="244" t="s">
        <v>192</v>
      </c>
      <c r="E305" s="41"/>
      <c r="F305" s="286" t="s">
        <v>1512</v>
      </c>
      <c r="G305" s="41"/>
      <c r="H305" s="41"/>
      <c r="I305" s="287"/>
      <c r="J305" s="41"/>
      <c r="K305" s="41"/>
      <c r="L305" s="45"/>
      <c r="M305" s="288"/>
      <c r="N305" s="289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192</v>
      </c>
      <c r="AU305" s="18" t="s">
        <v>83</v>
      </c>
    </row>
    <row r="306" spans="1:65" s="2" customFormat="1" ht="16.5" customHeight="1">
      <c r="A306" s="39"/>
      <c r="B306" s="40"/>
      <c r="C306" s="229" t="s">
        <v>76</v>
      </c>
      <c r="D306" s="229" t="s">
        <v>174</v>
      </c>
      <c r="E306" s="230" t="s">
        <v>1513</v>
      </c>
      <c r="F306" s="231" t="s">
        <v>1511</v>
      </c>
      <c r="G306" s="232" t="s">
        <v>1164</v>
      </c>
      <c r="H306" s="233">
        <v>169</v>
      </c>
      <c r="I306" s="234"/>
      <c r="J306" s="235">
        <f>ROUND(I306*H306,2)</f>
        <v>0</v>
      </c>
      <c r="K306" s="231" t="s">
        <v>1</v>
      </c>
      <c r="L306" s="45"/>
      <c r="M306" s="236" t="s">
        <v>1</v>
      </c>
      <c r="N306" s="237" t="s">
        <v>41</v>
      </c>
      <c r="O306" s="92"/>
      <c r="P306" s="238">
        <f>O306*H306</f>
        <v>0</v>
      </c>
      <c r="Q306" s="238">
        <v>0</v>
      </c>
      <c r="R306" s="238">
        <f>Q306*H306</f>
        <v>0</v>
      </c>
      <c r="S306" s="238">
        <v>0</v>
      </c>
      <c r="T306" s="23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0" t="s">
        <v>179</v>
      </c>
      <c r="AT306" s="240" t="s">
        <v>174</v>
      </c>
      <c r="AU306" s="240" t="s">
        <v>83</v>
      </c>
      <c r="AY306" s="18" t="s">
        <v>172</v>
      </c>
      <c r="BE306" s="241">
        <f>IF(N306="základní",J306,0)</f>
        <v>0</v>
      </c>
      <c r="BF306" s="241">
        <f>IF(N306="snížená",J306,0)</f>
        <v>0</v>
      </c>
      <c r="BG306" s="241">
        <f>IF(N306="zákl. přenesená",J306,0)</f>
        <v>0</v>
      </c>
      <c r="BH306" s="241">
        <f>IF(N306="sníž. přenesená",J306,0)</f>
        <v>0</v>
      </c>
      <c r="BI306" s="241">
        <f>IF(N306="nulová",J306,0)</f>
        <v>0</v>
      </c>
      <c r="BJ306" s="18" t="s">
        <v>83</v>
      </c>
      <c r="BK306" s="241">
        <f>ROUND(I306*H306,2)</f>
        <v>0</v>
      </c>
      <c r="BL306" s="18" t="s">
        <v>179</v>
      </c>
      <c r="BM306" s="240" t="s">
        <v>1302</v>
      </c>
    </row>
    <row r="307" spans="1:47" s="2" customFormat="1" ht="12">
      <c r="A307" s="39"/>
      <c r="B307" s="40"/>
      <c r="C307" s="41"/>
      <c r="D307" s="244" t="s">
        <v>192</v>
      </c>
      <c r="E307" s="41"/>
      <c r="F307" s="286" t="s">
        <v>1514</v>
      </c>
      <c r="G307" s="41"/>
      <c r="H307" s="41"/>
      <c r="I307" s="287"/>
      <c r="J307" s="41"/>
      <c r="K307" s="41"/>
      <c r="L307" s="45"/>
      <c r="M307" s="288"/>
      <c r="N307" s="289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192</v>
      </c>
      <c r="AU307" s="18" t="s">
        <v>83</v>
      </c>
    </row>
    <row r="308" spans="1:65" s="2" customFormat="1" ht="16.5" customHeight="1">
      <c r="A308" s="39"/>
      <c r="B308" s="40"/>
      <c r="C308" s="229" t="s">
        <v>76</v>
      </c>
      <c r="D308" s="229" t="s">
        <v>174</v>
      </c>
      <c r="E308" s="230" t="s">
        <v>1515</v>
      </c>
      <c r="F308" s="231" t="s">
        <v>1516</v>
      </c>
      <c r="G308" s="232" t="s">
        <v>1164</v>
      </c>
      <c r="H308" s="233">
        <v>6</v>
      </c>
      <c r="I308" s="234"/>
      <c r="J308" s="235">
        <f>ROUND(I308*H308,2)</f>
        <v>0</v>
      </c>
      <c r="K308" s="231" t="s">
        <v>1</v>
      </c>
      <c r="L308" s="45"/>
      <c r="M308" s="236" t="s">
        <v>1</v>
      </c>
      <c r="N308" s="237" t="s">
        <v>41</v>
      </c>
      <c r="O308" s="92"/>
      <c r="P308" s="238">
        <f>O308*H308</f>
        <v>0</v>
      </c>
      <c r="Q308" s="238">
        <v>0</v>
      </c>
      <c r="R308" s="238">
        <f>Q308*H308</f>
        <v>0</v>
      </c>
      <c r="S308" s="238">
        <v>0</v>
      </c>
      <c r="T308" s="23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0" t="s">
        <v>179</v>
      </c>
      <c r="AT308" s="240" t="s">
        <v>174</v>
      </c>
      <c r="AU308" s="240" t="s">
        <v>83</v>
      </c>
      <c r="AY308" s="18" t="s">
        <v>172</v>
      </c>
      <c r="BE308" s="241">
        <f>IF(N308="základní",J308,0)</f>
        <v>0</v>
      </c>
      <c r="BF308" s="241">
        <f>IF(N308="snížená",J308,0)</f>
        <v>0</v>
      </c>
      <c r="BG308" s="241">
        <f>IF(N308="zákl. přenesená",J308,0)</f>
        <v>0</v>
      </c>
      <c r="BH308" s="241">
        <f>IF(N308="sníž. přenesená",J308,0)</f>
        <v>0</v>
      </c>
      <c r="BI308" s="241">
        <f>IF(N308="nulová",J308,0)</f>
        <v>0</v>
      </c>
      <c r="BJ308" s="18" t="s">
        <v>83</v>
      </c>
      <c r="BK308" s="241">
        <f>ROUND(I308*H308,2)</f>
        <v>0</v>
      </c>
      <c r="BL308" s="18" t="s">
        <v>179</v>
      </c>
      <c r="BM308" s="240" t="s">
        <v>1305</v>
      </c>
    </row>
    <row r="309" spans="1:47" s="2" customFormat="1" ht="12">
      <c r="A309" s="39"/>
      <c r="B309" s="40"/>
      <c r="C309" s="41"/>
      <c r="D309" s="244" t="s">
        <v>192</v>
      </c>
      <c r="E309" s="41"/>
      <c r="F309" s="286" t="s">
        <v>1436</v>
      </c>
      <c r="G309" s="41"/>
      <c r="H309" s="41"/>
      <c r="I309" s="287"/>
      <c r="J309" s="41"/>
      <c r="K309" s="41"/>
      <c r="L309" s="45"/>
      <c r="M309" s="288"/>
      <c r="N309" s="289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192</v>
      </c>
      <c r="AU309" s="18" t="s">
        <v>83</v>
      </c>
    </row>
    <row r="310" spans="1:65" s="2" customFormat="1" ht="16.5" customHeight="1">
      <c r="A310" s="39"/>
      <c r="B310" s="40"/>
      <c r="C310" s="229" t="s">
        <v>76</v>
      </c>
      <c r="D310" s="229" t="s">
        <v>174</v>
      </c>
      <c r="E310" s="230" t="s">
        <v>1517</v>
      </c>
      <c r="F310" s="231" t="s">
        <v>1516</v>
      </c>
      <c r="G310" s="232" t="s">
        <v>1164</v>
      </c>
      <c r="H310" s="233">
        <v>6</v>
      </c>
      <c r="I310" s="234"/>
      <c r="J310" s="235">
        <f>ROUND(I310*H310,2)</f>
        <v>0</v>
      </c>
      <c r="K310" s="231" t="s">
        <v>1</v>
      </c>
      <c r="L310" s="45"/>
      <c r="M310" s="236" t="s">
        <v>1</v>
      </c>
      <c r="N310" s="237" t="s">
        <v>41</v>
      </c>
      <c r="O310" s="92"/>
      <c r="P310" s="238">
        <f>O310*H310</f>
        <v>0</v>
      </c>
      <c r="Q310" s="238">
        <v>0</v>
      </c>
      <c r="R310" s="238">
        <f>Q310*H310</f>
        <v>0</v>
      </c>
      <c r="S310" s="238">
        <v>0</v>
      </c>
      <c r="T310" s="23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0" t="s">
        <v>179</v>
      </c>
      <c r="AT310" s="240" t="s">
        <v>174</v>
      </c>
      <c r="AU310" s="240" t="s">
        <v>83</v>
      </c>
      <c r="AY310" s="18" t="s">
        <v>172</v>
      </c>
      <c r="BE310" s="241">
        <f>IF(N310="základní",J310,0)</f>
        <v>0</v>
      </c>
      <c r="BF310" s="241">
        <f>IF(N310="snížená",J310,0)</f>
        <v>0</v>
      </c>
      <c r="BG310" s="241">
        <f>IF(N310="zákl. přenesená",J310,0)</f>
        <v>0</v>
      </c>
      <c r="BH310" s="241">
        <f>IF(N310="sníž. přenesená",J310,0)</f>
        <v>0</v>
      </c>
      <c r="BI310" s="241">
        <f>IF(N310="nulová",J310,0)</f>
        <v>0</v>
      </c>
      <c r="BJ310" s="18" t="s">
        <v>83</v>
      </c>
      <c r="BK310" s="241">
        <f>ROUND(I310*H310,2)</f>
        <v>0</v>
      </c>
      <c r="BL310" s="18" t="s">
        <v>179</v>
      </c>
      <c r="BM310" s="240" t="s">
        <v>1308</v>
      </c>
    </row>
    <row r="311" spans="1:47" s="2" customFormat="1" ht="12">
      <c r="A311" s="39"/>
      <c r="B311" s="40"/>
      <c r="C311" s="41"/>
      <c r="D311" s="244" t="s">
        <v>192</v>
      </c>
      <c r="E311" s="41"/>
      <c r="F311" s="286" t="s">
        <v>1360</v>
      </c>
      <c r="G311" s="41"/>
      <c r="H311" s="41"/>
      <c r="I311" s="287"/>
      <c r="J311" s="41"/>
      <c r="K311" s="41"/>
      <c r="L311" s="45"/>
      <c r="M311" s="288"/>
      <c r="N311" s="289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192</v>
      </c>
      <c r="AU311" s="18" t="s">
        <v>83</v>
      </c>
    </row>
    <row r="312" spans="1:65" s="2" customFormat="1" ht="16.5" customHeight="1">
      <c r="A312" s="39"/>
      <c r="B312" s="40"/>
      <c r="C312" s="229" t="s">
        <v>76</v>
      </c>
      <c r="D312" s="229" t="s">
        <v>174</v>
      </c>
      <c r="E312" s="230" t="s">
        <v>1518</v>
      </c>
      <c r="F312" s="231" t="s">
        <v>1519</v>
      </c>
      <c r="G312" s="232" t="s">
        <v>1164</v>
      </c>
      <c r="H312" s="233">
        <v>6</v>
      </c>
      <c r="I312" s="234"/>
      <c r="J312" s="235">
        <f>ROUND(I312*H312,2)</f>
        <v>0</v>
      </c>
      <c r="K312" s="231" t="s">
        <v>1</v>
      </c>
      <c r="L312" s="45"/>
      <c r="M312" s="236" t="s">
        <v>1</v>
      </c>
      <c r="N312" s="237" t="s">
        <v>41</v>
      </c>
      <c r="O312" s="92"/>
      <c r="P312" s="238">
        <f>O312*H312</f>
        <v>0</v>
      </c>
      <c r="Q312" s="238">
        <v>0</v>
      </c>
      <c r="R312" s="238">
        <f>Q312*H312</f>
        <v>0</v>
      </c>
      <c r="S312" s="238">
        <v>0</v>
      </c>
      <c r="T312" s="23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0" t="s">
        <v>179</v>
      </c>
      <c r="AT312" s="240" t="s">
        <v>174</v>
      </c>
      <c r="AU312" s="240" t="s">
        <v>83</v>
      </c>
      <c r="AY312" s="18" t="s">
        <v>172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18" t="s">
        <v>83</v>
      </c>
      <c r="BK312" s="241">
        <f>ROUND(I312*H312,2)</f>
        <v>0</v>
      </c>
      <c r="BL312" s="18" t="s">
        <v>179</v>
      </c>
      <c r="BM312" s="240" t="s">
        <v>1520</v>
      </c>
    </row>
    <row r="313" spans="1:47" s="2" customFormat="1" ht="12">
      <c r="A313" s="39"/>
      <c r="B313" s="40"/>
      <c r="C313" s="41"/>
      <c r="D313" s="244" t="s">
        <v>192</v>
      </c>
      <c r="E313" s="41"/>
      <c r="F313" s="286" t="s">
        <v>1436</v>
      </c>
      <c r="G313" s="41"/>
      <c r="H313" s="41"/>
      <c r="I313" s="287"/>
      <c r="J313" s="41"/>
      <c r="K313" s="41"/>
      <c r="L313" s="45"/>
      <c r="M313" s="288"/>
      <c r="N313" s="289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192</v>
      </c>
      <c r="AU313" s="18" t="s">
        <v>83</v>
      </c>
    </row>
    <row r="314" spans="1:65" s="2" customFormat="1" ht="16.5" customHeight="1">
      <c r="A314" s="39"/>
      <c r="B314" s="40"/>
      <c r="C314" s="229" t="s">
        <v>76</v>
      </c>
      <c r="D314" s="229" t="s">
        <v>174</v>
      </c>
      <c r="E314" s="230" t="s">
        <v>1521</v>
      </c>
      <c r="F314" s="231" t="s">
        <v>1519</v>
      </c>
      <c r="G314" s="232" t="s">
        <v>1164</v>
      </c>
      <c r="H314" s="233">
        <v>6</v>
      </c>
      <c r="I314" s="234"/>
      <c r="J314" s="235">
        <f>ROUND(I314*H314,2)</f>
        <v>0</v>
      </c>
      <c r="K314" s="231" t="s">
        <v>1</v>
      </c>
      <c r="L314" s="45"/>
      <c r="M314" s="236" t="s">
        <v>1</v>
      </c>
      <c r="N314" s="237" t="s">
        <v>41</v>
      </c>
      <c r="O314" s="92"/>
      <c r="P314" s="238">
        <f>O314*H314</f>
        <v>0</v>
      </c>
      <c r="Q314" s="238">
        <v>0</v>
      </c>
      <c r="R314" s="238">
        <f>Q314*H314</f>
        <v>0</v>
      </c>
      <c r="S314" s="238">
        <v>0</v>
      </c>
      <c r="T314" s="23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0" t="s">
        <v>179</v>
      </c>
      <c r="AT314" s="240" t="s">
        <v>174</v>
      </c>
      <c r="AU314" s="240" t="s">
        <v>83</v>
      </c>
      <c r="AY314" s="18" t="s">
        <v>172</v>
      </c>
      <c r="BE314" s="241">
        <f>IF(N314="základní",J314,0)</f>
        <v>0</v>
      </c>
      <c r="BF314" s="241">
        <f>IF(N314="snížená",J314,0)</f>
        <v>0</v>
      </c>
      <c r="BG314" s="241">
        <f>IF(N314="zákl. přenesená",J314,0)</f>
        <v>0</v>
      </c>
      <c r="BH314" s="241">
        <f>IF(N314="sníž. přenesená",J314,0)</f>
        <v>0</v>
      </c>
      <c r="BI314" s="241">
        <f>IF(N314="nulová",J314,0)</f>
        <v>0</v>
      </c>
      <c r="BJ314" s="18" t="s">
        <v>83</v>
      </c>
      <c r="BK314" s="241">
        <f>ROUND(I314*H314,2)</f>
        <v>0</v>
      </c>
      <c r="BL314" s="18" t="s">
        <v>179</v>
      </c>
      <c r="BM314" s="240" t="s">
        <v>1522</v>
      </c>
    </row>
    <row r="315" spans="1:47" s="2" customFormat="1" ht="12">
      <c r="A315" s="39"/>
      <c r="B315" s="40"/>
      <c r="C315" s="41"/>
      <c r="D315" s="244" t="s">
        <v>192</v>
      </c>
      <c r="E315" s="41"/>
      <c r="F315" s="286" t="s">
        <v>1360</v>
      </c>
      <c r="G315" s="41"/>
      <c r="H315" s="41"/>
      <c r="I315" s="287"/>
      <c r="J315" s="41"/>
      <c r="K315" s="41"/>
      <c r="L315" s="45"/>
      <c r="M315" s="288"/>
      <c r="N315" s="289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192</v>
      </c>
      <c r="AU315" s="18" t="s">
        <v>83</v>
      </c>
    </row>
    <row r="316" spans="1:65" s="2" customFormat="1" ht="16.5" customHeight="1">
      <c r="A316" s="39"/>
      <c r="B316" s="40"/>
      <c r="C316" s="229" t="s">
        <v>76</v>
      </c>
      <c r="D316" s="229" t="s">
        <v>174</v>
      </c>
      <c r="E316" s="230" t="s">
        <v>1523</v>
      </c>
      <c r="F316" s="231" t="s">
        <v>1524</v>
      </c>
      <c r="G316" s="232" t="s">
        <v>1164</v>
      </c>
      <c r="H316" s="233">
        <v>209</v>
      </c>
      <c r="I316" s="234"/>
      <c r="J316" s="235">
        <f>ROUND(I316*H316,2)</f>
        <v>0</v>
      </c>
      <c r="K316" s="231" t="s">
        <v>1</v>
      </c>
      <c r="L316" s="45"/>
      <c r="M316" s="236" t="s">
        <v>1</v>
      </c>
      <c r="N316" s="237" t="s">
        <v>41</v>
      </c>
      <c r="O316" s="92"/>
      <c r="P316" s="238">
        <f>O316*H316</f>
        <v>0</v>
      </c>
      <c r="Q316" s="238">
        <v>0</v>
      </c>
      <c r="R316" s="238">
        <f>Q316*H316</f>
        <v>0</v>
      </c>
      <c r="S316" s="238">
        <v>0</v>
      </c>
      <c r="T316" s="23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0" t="s">
        <v>179</v>
      </c>
      <c r="AT316" s="240" t="s">
        <v>174</v>
      </c>
      <c r="AU316" s="240" t="s">
        <v>83</v>
      </c>
      <c r="AY316" s="18" t="s">
        <v>172</v>
      </c>
      <c r="BE316" s="241">
        <f>IF(N316="základní",J316,0)</f>
        <v>0</v>
      </c>
      <c r="BF316" s="241">
        <f>IF(N316="snížená",J316,0)</f>
        <v>0</v>
      </c>
      <c r="BG316" s="241">
        <f>IF(N316="zákl. přenesená",J316,0)</f>
        <v>0</v>
      </c>
      <c r="BH316" s="241">
        <f>IF(N316="sníž. přenesená",J316,0)</f>
        <v>0</v>
      </c>
      <c r="BI316" s="241">
        <f>IF(N316="nulová",J316,0)</f>
        <v>0</v>
      </c>
      <c r="BJ316" s="18" t="s">
        <v>83</v>
      </c>
      <c r="BK316" s="241">
        <f>ROUND(I316*H316,2)</f>
        <v>0</v>
      </c>
      <c r="BL316" s="18" t="s">
        <v>179</v>
      </c>
      <c r="BM316" s="240" t="s">
        <v>1525</v>
      </c>
    </row>
    <row r="317" spans="1:47" s="2" customFormat="1" ht="12">
      <c r="A317" s="39"/>
      <c r="B317" s="40"/>
      <c r="C317" s="41"/>
      <c r="D317" s="244" t="s">
        <v>192</v>
      </c>
      <c r="E317" s="41"/>
      <c r="F317" s="286" t="s">
        <v>1436</v>
      </c>
      <c r="G317" s="41"/>
      <c r="H317" s="41"/>
      <c r="I317" s="287"/>
      <c r="J317" s="41"/>
      <c r="K317" s="41"/>
      <c r="L317" s="45"/>
      <c r="M317" s="288"/>
      <c r="N317" s="289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192</v>
      </c>
      <c r="AU317" s="18" t="s">
        <v>83</v>
      </c>
    </row>
    <row r="318" spans="1:65" s="2" customFormat="1" ht="16.5" customHeight="1">
      <c r="A318" s="39"/>
      <c r="B318" s="40"/>
      <c r="C318" s="229" t="s">
        <v>76</v>
      </c>
      <c r="D318" s="229" t="s">
        <v>174</v>
      </c>
      <c r="E318" s="230" t="s">
        <v>1526</v>
      </c>
      <c r="F318" s="231" t="s">
        <v>1524</v>
      </c>
      <c r="G318" s="232" t="s">
        <v>1164</v>
      </c>
      <c r="H318" s="233">
        <v>209</v>
      </c>
      <c r="I318" s="234"/>
      <c r="J318" s="235">
        <f>ROUND(I318*H318,2)</f>
        <v>0</v>
      </c>
      <c r="K318" s="231" t="s">
        <v>1</v>
      </c>
      <c r="L318" s="45"/>
      <c r="M318" s="236" t="s">
        <v>1</v>
      </c>
      <c r="N318" s="237" t="s">
        <v>41</v>
      </c>
      <c r="O318" s="92"/>
      <c r="P318" s="238">
        <f>O318*H318</f>
        <v>0</v>
      </c>
      <c r="Q318" s="238">
        <v>0</v>
      </c>
      <c r="R318" s="238">
        <f>Q318*H318</f>
        <v>0</v>
      </c>
      <c r="S318" s="238">
        <v>0</v>
      </c>
      <c r="T318" s="23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0" t="s">
        <v>179</v>
      </c>
      <c r="AT318" s="240" t="s">
        <v>174</v>
      </c>
      <c r="AU318" s="240" t="s">
        <v>83</v>
      </c>
      <c r="AY318" s="18" t="s">
        <v>172</v>
      </c>
      <c r="BE318" s="241">
        <f>IF(N318="základní",J318,0)</f>
        <v>0</v>
      </c>
      <c r="BF318" s="241">
        <f>IF(N318="snížená",J318,0)</f>
        <v>0</v>
      </c>
      <c r="BG318" s="241">
        <f>IF(N318="zákl. přenesená",J318,0)</f>
        <v>0</v>
      </c>
      <c r="BH318" s="241">
        <f>IF(N318="sníž. přenesená",J318,0)</f>
        <v>0</v>
      </c>
      <c r="BI318" s="241">
        <f>IF(N318="nulová",J318,0)</f>
        <v>0</v>
      </c>
      <c r="BJ318" s="18" t="s">
        <v>83</v>
      </c>
      <c r="BK318" s="241">
        <f>ROUND(I318*H318,2)</f>
        <v>0</v>
      </c>
      <c r="BL318" s="18" t="s">
        <v>179</v>
      </c>
      <c r="BM318" s="240" t="s">
        <v>1527</v>
      </c>
    </row>
    <row r="319" spans="1:47" s="2" customFormat="1" ht="12">
      <c r="A319" s="39"/>
      <c r="B319" s="40"/>
      <c r="C319" s="41"/>
      <c r="D319" s="244" t="s">
        <v>192</v>
      </c>
      <c r="E319" s="41"/>
      <c r="F319" s="286" t="s">
        <v>1360</v>
      </c>
      <c r="G319" s="41"/>
      <c r="H319" s="41"/>
      <c r="I319" s="287"/>
      <c r="J319" s="41"/>
      <c r="K319" s="41"/>
      <c r="L319" s="45"/>
      <c r="M319" s="288"/>
      <c r="N319" s="289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192</v>
      </c>
      <c r="AU319" s="18" t="s">
        <v>83</v>
      </c>
    </row>
    <row r="320" spans="1:65" s="2" customFormat="1" ht="16.5" customHeight="1">
      <c r="A320" s="39"/>
      <c r="B320" s="40"/>
      <c r="C320" s="229" t="s">
        <v>76</v>
      </c>
      <c r="D320" s="229" t="s">
        <v>174</v>
      </c>
      <c r="E320" s="230" t="s">
        <v>1528</v>
      </c>
      <c r="F320" s="231" t="s">
        <v>1529</v>
      </c>
      <c r="G320" s="232" t="s">
        <v>1164</v>
      </c>
      <c r="H320" s="233">
        <v>1</v>
      </c>
      <c r="I320" s="234"/>
      <c r="J320" s="235">
        <f>ROUND(I320*H320,2)</f>
        <v>0</v>
      </c>
      <c r="K320" s="231" t="s">
        <v>1</v>
      </c>
      <c r="L320" s="45"/>
      <c r="M320" s="236" t="s">
        <v>1</v>
      </c>
      <c r="N320" s="237" t="s">
        <v>41</v>
      </c>
      <c r="O320" s="92"/>
      <c r="P320" s="238">
        <f>O320*H320</f>
        <v>0</v>
      </c>
      <c r="Q320" s="238">
        <v>0</v>
      </c>
      <c r="R320" s="238">
        <f>Q320*H320</f>
        <v>0</v>
      </c>
      <c r="S320" s="238">
        <v>0</v>
      </c>
      <c r="T320" s="23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0" t="s">
        <v>179</v>
      </c>
      <c r="AT320" s="240" t="s">
        <v>174</v>
      </c>
      <c r="AU320" s="240" t="s">
        <v>83</v>
      </c>
      <c r="AY320" s="18" t="s">
        <v>172</v>
      </c>
      <c r="BE320" s="241">
        <f>IF(N320="základní",J320,0)</f>
        <v>0</v>
      </c>
      <c r="BF320" s="241">
        <f>IF(N320="snížená",J320,0)</f>
        <v>0</v>
      </c>
      <c r="BG320" s="241">
        <f>IF(N320="zákl. přenesená",J320,0)</f>
        <v>0</v>
      </c>
      <c r="BH320" s="241">
        <f>IF(N320="sníž. přenesená",J320,0)</f>
        <v>0</v>
      </c>
      <c r="BI320" s="241">
        <f>IF(N320="nulová",J320,0)</f>
        <v>0</v>
      </c>
      <c r="BJ320" s="18" t="s">
        <v>83</v>
      </c>
      <c r="BK320" s="241">
        <f>ROUND(I320*H320,2)</f>
        <v>0</v>
      </c>
      <c r="BL320" s="18" t="s">
        <v>179</v>
      </c>
      <c r="BM320" s="240" t="s">
        <v>1530</v>
      </c>
    </row>
    <row r="321" spans="1:47" s="2" customFormat="1" ht="12">
      <c r="A321" s="39"/>
      <c r="B321" s="40"/>
      <c r="C321" s="41"/>
      <c r="D321" s="244" t="s">
        <v>192</v>
      </c>
      <c r="E321" s="41"/>
      <c r="F321" s="286" t="s">
        <v>1436</v>
      </c>
      <c r="G321" s="41"/>
      <c r="H321" s="41"/>
      <c r="I321" s="287"/>
      <c r="J321" s="41"/>
      <c r="K321" s="41"/>
      <c r="L321" s="45"/>
      <c r="M321" s="288"/>
      <c r="N321" s="289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192</v>
      </c>
      <c r="AU321" s="18" t="s">
        <v>83</v>
      </c>
    </row>
    <row r="322" spans="1:65" s="2" customFormat="1" ht="16.5" customHeight="1">
      <c r="A322" s="39"/>
      <c r="B322" s="40"/>
      <c r="C322" s="229" t="s">
        <v>76</v>
      </c>
      <c r="D322" s="229" t="s">
        <v>174</v>
      </c>
      <c r="E322" s="230" t="s">
        <v>1531</v>
      </c>
      <c r="F322" s="231" t="s">
        <v>1529</v>
      </c>
      <c r="G322" s="232" t="s">
        <v>1164</v>
      </c>
      <c r="H322" s="233">
        <v>1</v>
      </c>
      <c r="I322" s="234"/>
      <c r="J322" s="235">
        <f>ROUND(I322*H322,2)</f>
        <v>0</v>
      </c>
      <c r="K322" s="231" t="s">
        <v>1</v>
      </c>
      <c r="L322" s="45"/>
      <c r="M322" s="236" t="s">
        <v>1</v>
      </c>
      <c r="N322" s="237" t="s">
        <v>41</v>
      </c>
      <c r="O322" s="92"/>
      <c r="P322" s="238">
        <f>O322*H322</f>
        <v>0</v>
      </c>
      <c r="Q322" s="238">
        <v>0</v>
      </c>
      <c r="R322" s="238">
        <f>Q322*H322</f>
        <v>0</v>
      </c>
      <c r="S322" s="238">
        <v>0</v>
      </c>
      <c r="T322" s="23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0" t="s">
        <v>179</v>
      </c>
      <c r="AT322" s="240" t="s">
        <v>174</v>
      </c>
      <c r="AU322" s="240" t="s">
        <v>83</v>
      </c>
      <c r="AY322" s="18" t="s">
        <v>172</v>
      </c>
      <c r="BE322" s="241">
        <f>IF(N322="základní",J322,0)</f>
        <v>0</v>
      </c>
      <c r="BF322" s="241">
        <f>IF(N322="snížená",J322,0)</f>
        <v>0</v>
      </c>
      <c r="BG322" s="241">
        <f>IF(N322="zákl. přenesená",J322,0)</f>
        <v>0</v>
      </c>
      <c r="BH322" s="241">
        <f>IF(N322="sníž. přenesená",J322,0)</f>
        <v>0</v>
      </c>
      <c r="BI322" s="241">
        <f>IF(N322="nulová",J322,0)</f>
        <v>0</v>
      </c>
      <c r="BJ322" s="18" t="s">
        <v>83</v>
      </c>
      <c r="BK322" s="241">
        <f>ROUND(I322*H322,2)</f>
        <v>0</v>
      </c>
      <c r="BL322" s="18" t="s">
        <v>179</v>
      </c>
      <c r="BM322" s="240" t="s">
        <v>1532</v>
      </c>
    </row>
    <row r="323" spans="1:47" s="2" customFormat="1" ht="12">
      <c r="A323" s="39"/>
      <c r="B323" s="40"/>
      <c r="C323" s="41"/>
      <c r="D323" s="244" t="s">
        <v>192</v>
      </c>
      <c r="E323" s="41"/>
      <c r="F323" s="286" t="s">
        <v>1360</v>
      </c>
      <c r="G323" s="41"/>
      <c r="H323" s="41"/>
      <c r="I323" s="287"/>
      <c r="J323" s="41"/>
      <c r="K323" s="41"/>
      <c r="L323" s="45"/>
      <c r="M323" s="288"/>
      <c r="N323" s="289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192</v>
      </c>
      <c r="AU323" s="18" t="s">
        <v>83</v>
      </c>
    </row>
    <row r="324" spans="1:65" s="2" customFormat="1" ht="16.5" customHeight="1">
      <c r="A324" s="39"/>
      <c r="B324" s="40"/>
      <c r="C324" s="229" t="s">
        <v>76</v>
      </c>
      <c r="D324" s="229" t="s">
        <v>174</v>
      </c>
      <c r="E324" s="230" t="s">
        <v>1533</v>
      </c>
      <c r="F324" s="231" t="s">
        <v>1534</v>
      </c>
      <c r="G324" s="232" t="s">
        <v>1164</v>
      </c>
      <c r="H324" s="233">
        <v>2</v>
      </c>
      <c r="I324" s="234"/>
      <c r="J324" s="235">
        <f>ROUND(I324*H324,2)</f>
        <v>0</v>
      </c>
      <c r="K324" s="231" t="s">
        <v>1</v>
      </c>
      <c r="L324" s="45"/>
      <c r="M324" s="236" t="s">
        <v>1</v>
      </c>
      <c r="N324" s="237" t="s">
        <v>41</v>
      </c>
      <c r="O324" s="92"/>
      <c r="P324" s="238">
        <f>O324*H324</f>
        <v>0</v>
      </c>
      <c r="Q324" s="238">
        <v>0</v>
      </c>
      <c r="R324" s="238">
        <f>Q324*H324</f>
        <v>0</v>
      </c>
      <c r="S324" s="238">
        <v>0</v>
      </c>
      <c r="T324" s="23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0" t="s">
        <v>179</v>
      </c>
      <c r="AT324" s="240" t="s">
        <v>174</v>
      </c>
      <c r="AU324" s="240" t="s">
        <v>83</v>
      </c>
      <c r="AY324" s="18" t="s">
        <v>172</v>
      </c>
      <c r="BE324" s="241">
        <f>IF(N324="základní",J324,0)</f>
        <v>0</v>
      </c>
      <c r="BF324" s="241">
        <f>IF(N324="snížená",J324,0)</f>
        <v>0</v>
      </c>
      <c r="BG324" s="241">
        <f>IF(N324="zákl. přenesená",J324,0)</f>
        <v>0</v>
      </c>
      <c r="BH324" s="241">
        <f>IF(N324="sníž. přenesená",J324,0)</f>
        <v>0</v>
      </c>
      <c r="BI324" s="241">
        <f>IF(N324="nulová",J324,0)</f>
        <v>0</v>
      </c>
      <c r="BJ324" s="18" t="s">
        <v>83</v>
      </c>
      <c r="BK324" s="241">
        <f>ROUND(I324*H324,2)</f>
        <v>0</v>
      </c>
      <c r="BL324" s="18" t="s">
        <v>179</v>
      </c>
      <c r="BM324" s="240" t="s">
        <v>1535</v>
      </c>
    </row>
    <row r="325" spans="1:47" s="2" customFormat="1" ht="12">
      <c r="A325" s="39"/>
      <c r="B325" s="40"/>
      <c r="C325" s="41"/>
      <c r="D325" s="244" t="s">
        <v>192</v>
      </c>
      <c r="E325" s="41"/>
      <c r="F325" s="286" t="s">
        <v>1436</v>
      </c>
      <c r="G325" s="41"/>
      <c r="H325" s="41"/>
      <c r="I325" s="287"/>
      <c r="J325" s="41"/>
      <c r="K325" s="41"/>
      <c r="L325" s="45"/>
      <c r="M325" s="288"/>
      <c r="N325" s="289"/>
      <c r="O325" s="92"/>
      <c r="P325" s="92"/>
      <c r="Q325" s="92"/>
      <c r="R325" s="92"/>
      <c r="S325" s="92"/>
      <c r="T325" s="9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192</v>
      </c>
      <c r="AU325" s="18" t="s">
        <v>83</v>
      </c>
    </row>
    <row r="326" spans="1:65" s="2" customFormat="1" ht="16.5" customHeight="1">
      <c r="A326" s="39"/>
      <c r="B326" s="40"/>
      <c r="C326" s="229" t="s">
        <v>76</v>
      </c>
      <c r="D326" s="229" t="s">
        <v>174</v>
      </c>
      <c r="E326" s="230" t="s">
        <v>1536</v>
      </c>
      <c r="F326" s="231" t="s">
        <v>1534</v>
      </c>
      <c r="G326" s="232" t="s">
        <v>1164</v>
      </c>
      <c r="H326" s="233">
        <v>2</v>
      </c>
      <c r="I326" s="234"/>
      <c r="J326" s="235">
        <f>ROUND(I326*H326,2)</f>
        <v>0</v>
      </c>
      <c r="K326" s="231" t="s">
        <v>1</v>
      </c>
      <c r="L326" s="45"/>
      <c r="M326" s="236" t="s">
        <v>1</v>
      </c>
      <c r="N326" s="237" t="s">
        <v>41</v>
      </c>
      <c r="O326" s="92"/>
      <c r="P326" s="238">
        <f>O326*H326</f>
        <v>0</v>
      </c>
      <c r="Q326" s="238">
        <v>0</v>
      </c>
      <c r="R326" s="238">
        <f>Q326*H326</f>
        <v>0</v>
      </c>
      <c r="S326" s="238">
        <v>0</v>
      </c>
      <c r="T326" s="23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0" t="s">
        <v>179</v>
      </c>
      <c r="AT326" s="240" t="s">
        <v>174</v>
      </c>
      <c r="AU326" s="240" t="s">
        <v>83</v>
      </c>
      <c r="AY326" s="18" t="s">
        <v>172</v>
      </c>
      <c r="BE326" s="241">
        <f>IF(N326="základní",J326,0)</f>
        <v>0</v>
      </c>
      <c r="BF326" s="241">
        <f>IF(N326="snížená",J326,0)</f>
        <v>0</v>
      </c>
      <c r="BG326" s="241">
        <f>IF(N326="zákl. přenesená",J326,0)</f>
        <v>0</v>
      </c>
      <c r="BH326" s="241">
        <f>IF(N326="sníž. přenesená",J326,0)</f>
        <v>0</v>
      </c>
      <c r="BI326" s="241">
        <f>IF(N326="nulová",J326,0)</f>
        <v>0</v>
      </c>
      <c r="BJ326" s="18" t="s">
        <v>83</v>
      </c>
      <c r="BK326" s="241">
        <f>ROUND(I326*H326,2)</f>
        <v>0</v>
      </c>
      <c r="BL326" s="18" t="s">
        <v>179</v>
      </c>
      <c r="BM326" s="240" t="s">
        <v>1537</v>
      </c>
    </row>
    <row r="327" spans="1:47" s="2" customFormat="1" ht="12">
      <c r="A327" s="39"/>
      <c r="B327" s="40"/>
      <c r="C327" s="41"/>
      <c r="D327" s="244" t="s">
        <v>192</v>
      </c>
      <c r="E327" s="41"/>
      <c r="F327" s="286" t="s">
        <v>1360</v>
      </c>
      <c r="G327" s="41"/>
      <c r="H327" s="41"/>
      <c r="I327" s="287"/>
      <c r="J327" s="41"/>
      <c r="K327" s="41"/>
      <c r="L327" s="45"/>
      <c r="M327" s="288"/>
      <c r="N327" s="289"/>
      <c r="O327" s="92"/>
      <c r="P327" s="92"/>
      <c r="Q327" s="92"/>
      <c r="R327" s="92"/>
      <c r="S327" s="92"/>
      <c r="T327" s="93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192</v>
      </c>
      <c r="AU327" s="18" t="s">
        <v>83</v>
      </c>
    </row>
    <row r="328" spans="1:65" s="2" customFormat="1" ht="16.5" customHeight="1">
      <c r="A328" s="39"/>
      <c r="B328" s="40"/>
      <c r="C328" s="229" t="s">
        <v>76</v>
      </c>
      <c r="D328" s="229" t="s">
        <v>174</v>
      </c>
      <c r="E328" s="230" t="s">
        <v>1538</v>
      </c>
      <c r="F328" s="231" t="s">
        <v>1539</v>
      </c>
      <c r="G328" s="232" t="s">
        <v>1164</v>
      </c>
      <c r="H328" s="233">
        <v>41</v>
      </c>
      <c r="I328" s="234"/>
      <c r="J328" s="235">
        <f>ROUND(I328*H328,2)</f>
        <v>0</v>
      </c>
      <c r="K328" s="231" t="s">
        <v>1</v>
      </c>
      <c r="L328" s="45"/>
      <c r="M328" s="236" t="s">
        <v>1</v>
      </c>
      <c r="N328" s="237" t="s">
        <v>41</v>
      </c>
      <c r="O328" s="92"/>
      <c r="P328" s="238">
        <f>O328*H328</f>
        <v>0</v>
      </c>
      <c r="Q328" s="238">
        <v>0</v>
      </c>
      <c r="R328" s="238">
        <f>Q328*H328</f>
        <v>0</v>
      </c>
      <c r="S328" s="238">
        <v>0</v>
      </c>
      <c r="T328" s="23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40" t="s">
        <v>179</v>
      </c>
      <c r="AT328" s="240" t="s">
        <v>174</v>
      </c>
      <c r="AU328" s="240" t="s">
        <v>83</v>
      </c>
      <c r="AY328" s="18" t="s">
        <v>172</v>
      </c>
      <c r="BE328" s="241">
        <f>IF(N328="základní",J328,0)</f>
        <v>0</v>
      </c>
      <c r="BF328" s="241">
        <f>IF(N328="snížená",J328,0)</f>
        <v>0</v>
      </c>
      <c r="BG328" s="241">
        <f>IF(N328="zákl. přenesená",J328,0)</f>
        <v>0</v>
      </c>
      <c r="BH328" s="241">
        <f>IF(N328="sníž. přenesená",J328,0)</f>
        <v>0</v>
      </c>
      <c r="BI328" s="241">
        <f>IF(N328="nulová",J328,0)</f>
        <v>0</v>
      </c>
      <c r="BJ328" s="18" t="s">
        <v>83</v>
      </c>
      <c r="BK328" s="241">
        <f>ROUND(I328*H328,2)</f>
        <v>0</v>
      </c>
      <c r="BL328" s="18" t="s">
        <v>179</v>
      </c>
      <c r="BM328" s="240" t="s">
        <v>1540</v>
      </c>
    </row>
    <row r="329" spans="1:47" s="2" customFormat="1" ht="12">
      <c r="A329" s="39"/>
      <c r="B329" s="40"/>
      <c r="C329" s="41"/>
      <c r="D329" s="244" t="s">
        <v>192</v>
      </c>
      <c r="E329" s="41"/>
      <c r="F329" s="286" t="s">
        <v>1436</v>
      </c>
      <c r="G329" s="41"/>
      <c r="H329" s="41"/>
      <c r="I329" s="287"/>
      <c r="J329" s="41"/>
      <c r="K329" s="41"/>
      <c r="L329" s="45"/>
      <c r="M329" s="288"/>
      <c r="N329" s="289"/>
      <c r="O329" s="92"/>
      <c r="P329" s="92"/>
      <c r="Q329" s="92"/>
      <c r="R329" s="92"/>
      <c r="S329" s="92"/>
      <c r="T329" s="93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192</v>
      </c>
      <c r="AU329" s="18" t="s">
        <v>83</v>
      </c>
    </row>
    <row r="330" spans="1:65" s="2" customFormat="1" ht="16.5" customHeight="1">
      <c r="A330" s="39"/>
      <c r="B330" s="40"/>
      <c r="C330" s="229" t="s">
        <v>76</v>
      </c>
      <c r="D330" s="229" t="s">
        <v>174</v>
      </c>
      <c r="E330" s="230" t="s">
        <v>1541</v>
      </c>
      <c r="F330" s="231" t="s">
        <v>1539</v>
      </c>
      <c r="G330" s="232" t="s">
        <v>1164</v>
      </c>
      <c r="H330" s="233">
        <v>41</v>
      </c>
      <c r="I330" s="234"/>
      <c r="J330" s="235">
        <f>ROUND(I330*H330,2)</f>
        <v>0</v>
      </c>
      <c r="K330" s="231" t="s">
        <v>1</v>
      </c>
      <c r="L330" s="45"/>
      <c r="M330" s="236" t="s">
        <v>1</v>
      </c>
      <c r="N330" s="237" t="s">
        <v>41</v>
      </c>
      <c r="O330" s="92"/>
      <c r="P330" s="238">
        <f>O330*H330</f>
        <v>0</v>
      </c>
      <c r="Q330" s="238">
        <v>0</v>
      </c>
      <c r="R330" s="238">
        <f>Q330*H330</f>
        <v>0</v>
      </c>
      <c r="S330" s="238">
        <v>0</v>
      </c>
      <c r="T330" s="23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0" t="s">
        <v>179</v>
      </c>
      <c r="AT330" s="240" t="s">
        <v>174</v>
      </c>
      <c r="AU330" s="240" t="s">
        <v>83</v>
      </c>
      <c r="AY330" s="18" t="s">
        <v>172</v>
      </c>
      <c r="BE330" s="241">
        <f>IF(N330="základní",J330,0)</f>
        <v>0</v>
      </c>
      <c r="BF330" s="241">
        <f>IF(N330="snížená",J330,0)</f>
        <v>0</v>
      </c>
      <c r="BG330" s="241">
        <f>IF(N330="zákl. přenesená",J330,0)</f>
        <v>0</v>
      </c>
      <c r="BH330" s="241">
        <f>IF(N330="sníž. přenesená",J330,0)</f>
        <v>0</v>
      </c>
      <c r="BI330" s="241">
        <f>IF(N330="nulová",J330,0)</f>
        <v>0</v>
      </c>
      <c r="BJ330" s="18" t="s">
        <v>83</v>
      </c>
      <c r="BK330" s="241">
        <f>ROUND(I330*H330,2)</f>
        <v>0</v>
      </c>
      <c r="BL330" s="18" t="s">
        <v>179</v>
      </c>
      <c r="BM330" s="240" t="s">
        <v>1542</v>
      </c>
    </row>
    <row r="331" spans="1:47" s="2" customFormat="1" ht="12">
      <c r="A331" s="39"/>
      <c r="B331" s="40"/>
      <c r="C331" s="41"/>
      <c r="D331" s="244" t="s">
        <v>192</v>
      </c>
      <c r="E331" s="41"/>
      <c r="F331" s="286" t="s">
        <v>1360</v>
      </c>
      <c r="G331" s="41"/>
      <c r="H331" s="41"/>
      <c r="I331" s="287"/>
      <c r="J331" s="41"/>
      <c r="K331" s="41"/>
      <c r="L331" s="45"/>
      <c r="M331" s="288"/>
      <c r="N331" s="289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192</v>
      </c>
      <c r="AU331" s="18" t="s">
        <v>83</v>
      </c>
    </row>
    <row r="332" spans="1:65" s="2" customFormat="1" ht="16.5" customHeight="1">
      <c r="A332" s="39"/>
      <c r="B332" s="40"/>
      <c r="C332" s="229" t="s">
        <v>76</v>
      </c>
      <c r="D332" s="229" t="s">
        <v>174</v>
      </c>
      <c r="E332" s="230" t="s">
        <v>1543</v>
      </c>
      <c r="F332" s="231" t="s">
        <v>1544</v>
      </c>
      <c r="G332" s="232" t="s">
        <v>1164</v>
      </c>
      <c r="H332" s="233">
        <v>39</v>
      </c>
      <c r="I332" s="234"/>
      <c r="J332" s="235">
        <f>ROUND(I332*H332,2)</f>
        <v>0</v>
      </c>
      <c r="K332" s="231" t="s">
        <v>1</v>
      </c>
      <c r="L332" s="45"/>
      <c r="M332" s="236" t="s">
        <v>1</v>
      </c>
      <c r="N332" s="237" t="s">
        <v>41</v>
      </c>
      <c r="O332" s="92"/>
      <c r="P332" s="238">
        <f>O332*H332</f>
        <v>0</v>
      </c>
      <c r="Q332" s="238">
        <v>0</v>
      </c>
      <c r="R332" s="238">
        <f>Q332*H332</f>
        <v>0</v>
      </c>
      <c r="S332" s="238">
        <v>0</v>
      </c>
      <c r="T332" s="23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0" t="s">
        <v>179</v>
      </c>
      <c r="AT332" s="240" t="s">
        <v>174</v>
      </c>
      <c r="AU332" s="240" t="s">
        <v>83</v>
      </c>
      <c r="AY332" s="18" t="s">
        <v>172</v>
      </c>
      <c r="BE332" s="241">
        <f>IF(N332="základní",J332,0)</f>
        <v>0</v>
      </c>
      <c r="BF332" s="241">
        <f>IF(N332="snížená",J332,0)</f>
        <v>0</v>
      </c>
      <c r="BG332" s="241">
        <f>IF(N332="zákl. přenesená",J332,0)</f>
        <v>0</v>
      </c>
      <c r="BH332" s="241">
        <f>IF(N332="sníž. přenesená",J332,0)</f>
        <v>0</v>
      </c>
      <c r="BI332" s="241">
        <f>IF(N332="nulová",J332,0)</f>
        <v>0</v>
      </c>
      <c r="BJ332" s="18" t="s">
        <v>83</v>
      </c>
      <c r="BK332" s="241">
        <f>ROUND(I332*H332,2)</f>
        <v>0</v>
      </c>
      <c r="BL332" s="18" t="s">
        <v>179</v>
      </c>
      <c r="BM332" s="240" t="s">
        <v>1545</v>
      </c>
    </row>
    <row r="333" spans="1:47" s="2" customFormat="1" ht="12">
      <c r="A333" s="39"/>
      <c r="B333" s="40"/>
      <c r="C333" s="41"/>
      <c r="D333" s="244" t="s">
        <v>192</v>
      </c>
      <c r="E333" s="41"/>
      <c r="F333" s="286" t="s">
        <v>1436</v>
      </c>
      <c r="G333" s="41"/>
      <c r="H333" s="41"/>
      <c r="I333" s="287"/>
      <c r="J333" s="41"/>
      <c r="K333" s="41"/>
      <c r="L333" s="45"/>
      <c r="M333" s="288"/>
      <c r="N333" s="289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192</v>
      </c>
      <c r="AU333" s="18" t="s">
        <v>83</v>
      </c>
    </row>
    <row r="334" spans="1:65" s="2" customFormat="1" ht="16.5" customHeight="1">
      <c r="A334" s="39"/>
      <c r="B334" s="40"/>
      <c r="C334" s="229" t="s">
        <v>76</v>
      </c>
      <c r="D334" s="229" t="s">
        <v>174</v>
      </c>
      <c r="E334" s="230" t="s">
        <v>1546</v>
      </c>
      <c r="F334" s="231" t="s">
        <v>1544</v>
      </c>
      <c r="G334" s="232" t="s">
        <v>1164</v>
      </c>
      <c r="H334" s="233">
        <v>39</v>
      </c>
      <c r="I334" s="234"/>
      <c r="J334" s="235">
        <f>ROUND(I334*H334,2)</f>
        <v>0</v>
      </c>
      <c r="K334" s="231" t="s">
        <v>1</v>
      </c>
      <c r="L334" s="45"/>
      <c r="M334" s="236" t="s">
        <v>1</v>
      </c>
      <c r="N334" s="237" t="s">
        <v>41</v>
      </c>
      <c r="O334" s="92"/>
      <c r="P334" s="238">
        <f>O334*H334</f>
        <v>0</v>
      </c>
      <c r="Q334" s="238">
        <v>0</v>
      </c>
      <c r="R334" s="238">
        <f>Q334*H334</f>
        <v>0</v>
      </c>
      <c r="S334" s="238">
        <v>0</v>
      </c>
      <c r="T334" s="23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0" t="s">
        <v>179</v>
      </c>
      <c r="AT334" s="240" t="s">
        <v>174</v>
      </c>
      <c r="AU334" s="240" t="s">
        <v>83</v>
      </c>
      <c r="AY334" s="18" t="s">
        <v>172</v>
      </c>
      <c r="BE334" s="241">
        <f>IF(N334="základní",J334,0)</f>
        <v>0</v>
      </c>
      <c r="BF334" s="241">
        <f>IF(N334="snížená",J334,0)</f>
        <v>0</v>
      </c>
      <c r="BG334" s="241">
        <f>IF(N334="zákl. přenesená",J334,0)</f>
        <v>0</v>
      </c>
      <c r="BH334" s="241">
        <f>IF(N334="sníž. přenesená",J334,0)</f>
        <v>0</v>
      </c>
      <c r="BI334" s="241">
        <f>IF(N334="nulová",J334,0)</f>
        <v>0</v>
      </c>
      <c r="BJ334" s="18" t="s">
        <v>83</v>
      </c>
      <c r="BK334" s="241">
        <f>ROUND(I334*H334,2)</f>
        <v>0</v>
      </c>
      <c r="BL334" s="18" t="s">
        <v>179</v>
      </c>
      <c r="BM334" s="240" t="s">
        <v>1547</v>
      </c>
    </row>
    <row r="335" spans="1:47" s="2" customFormat="1" ht="12">
      <c r="A335" s="39"/>
      <c r="B335" s="40"/>
      <c r="C335" s="41"/>
      <c r="D335" s="244" t="s">
        <v>192</v>
      </c>
      <c r="E335" s="41"/>
      <c r="F335" s="286" t="s">
        <v>1360</v>
      </c>
      <c r="G335" s="41"/>
      <c r="H335" s="41"/>
      <c r="I335" s="287"/>
      <c r="J335" s="41"/>
      <c r="K335" s="41"/>
      <c r="L335" s="45"/>
      <c r="M335" s="288"/>
      <c r="N335" s="289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192</v>
      </c>
      <c r="AU335" s="18" t="s">
        <v>83</v>
      </c>
    </row>
    <row r="336" spans="1:65" s="2" customFormat="1" ht="16.5" customHeight="1">
      <c r="A336" s="39"/>
      <c r="B336" s="40"/>
      <c r="C336" s="229" t="s">
        <v>76</v>
      </c>
      <c r="D336" s="229" t="s">
        <v>174</v>
      </c>
      <c r="E336" s="230" t="s">
        <v>1548</v>
      </c>
      <c r="F336" s="231" t="s">
        <v>1549</v>
      </c>
      <c r="G336" s="232" t="s">
        <v>1164</v>
      </c>
      <c r="H336" s="233">
        <v>26</v>
      </c>
      <c r="I336" s="234"/>
      <c r="J336" s="235">
        <f>ROUND(I336*H336,2)</f>
        <v>0</v>
      </c>
      <c r="K336" s="231" t="s">
        <v>1</v>
      </c>
      <c r="L336" s="45"/>
      <c r="M336" s="236" t="s">
        <v>1</v>
      </c>
      <c r="N336" s="237" t="s">
        <v>41</v>
      </c>
      <c r="O336" s="92"/>
      <c r="P336" s="238">
        <f>O336*H336</f>
        <v>0</v>
      </c>
      <c r="Q336" s="238">
        <v>0</v>
      </c>
      <c r="R336" s="238">
        <f>Q336*H336</f>
        <v>0</v>
      </c>
      <c r="S336" s="238">
        <v>0</v>
      </c>
      <c r="T336" s="23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40" t="s">
        <v>179</v>
      </c>
      <c r="AT336" s="240" t="s">
        <v>174</v>
      </c>
      <c r="AU336" s="240" t="s">
        <v>83</v>
      </c>
      <c r="AY336" s="18" t="s">
        <v>172</v>
      </c>
      <c r="BE336" s="241">
        <f>IF(N336="základní",J336,0)</f>
        <v>0</v>
      </c>
      <c r="BF336" s="241">
        <f>IF(N336="snížená",J336,0)</f>
        <v>0</v>
      </c>
      <c r="BG336" s="241">
        <f>IF(N336="zákl. přenesená",J336,0)</f>
        <v>0</v>
      </c>
      <c r="BH336" s="241">
        <f>IF(N336="sníž. přenesená",J336,0)</f>
        <v>0</v>
      </c>
      <c r="BI336" s="241">
        <f>IF(N336="nulová",J336,0)</f>
        <v>0</v>
      </c>
      <c r="BJ336" s="18" t="s">
        <v>83</v>
      </c>
      <c r="BK336" s="241">
        <f>ROUND(I336*H336,2)</f>
        <v>0</v>
      </c>
      <c r="BL336" s="18" t="s">
        <v>179</v>
      </c>
      <c r="BM336" s="240" t="s">
        <v>1550</v>
      </c>
    </row>
    <row r="337" spans="1:47" s="2" customFormat="1" ht="12">
      <c r="A337" s="39"/>
      <c r="B337" s="40"/>
      <c r="C337" s="41"/>
      <c r="D337" s="244" t="s">
        <v>192</v>
      </c>
      <c r="E337" s="41"/>
      <c r="F337" s="286" t="s">
        <v>1436</v>
      </c>
      <c r="G337" s="41"/>
      <c r="H337" s="41"/>
      <c r="I337" s="287"/>
      <c r="J337" s="41"/>
      <c r="K337" s="41"/>
      <c r="L337" s="45"/>
      <c r="M337" s="288"/>
      <c r="N337" s="289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192</v>
      </c>
      <c r="AU337" s="18" t="s">
        <v>83</v>
      </c>
    </row>
    <row r="338" spans="1:65" s="2" customFormat="1" ht="16.5" customHeight="1">
      <c r="A338" s="39"/>
      <c r="B338" s="40"/>
      <c r="C338" s="229" t="s">
        <v>76</v>
      </c>
      <c r="D338" s="229" t="s">
        <v>174</v>
      </c>
      <c r="E338" s="230" t="s">
        <v>1551</v>
      </c>
      <c r="F338" s="231" t="s">
        <v>1549</v>
      </c>
      <c r="G338" s="232" t="s">
        <v>1164</v>
      </c>
      <c r="H338" s="233">
        <v>26</v>
      </c>
      <c r="I338" s="234"/>
      <c r="J338" s="235">
        <f>ROUND(I338*H338,2)</f>
        <v>0</v>
      </c>
      <c r="K338" s="231" t="s">
        <v>1</v>
      </c>
      <c r="L338" s="45"/>
      <c r="M338" s="236" t="s">
        <v>1</v>
      </c>
      <c r="N338" s="237" t="s">
        <v>41</v>
      </c>
      <c r="O338" s="92"/>
      <c r="P338" s="238">
        <f>O338*H338</f>
        <v>0</v>
      </c>
      <c r="Q338" s="238">
        <v>0</v>
      </c>
      <c r="R338" s="238">
        <f>Q338*H338</f>
        <v>0</v>
      </c>
      <c r="S338" s="238">
        <v>0</v>
      </c>
      <c r="T338" s="23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0" t="s">
        <v>179</v>
      </c>
      <c r="AT338" s="240" t="s">
        <v>174</v>
      </c>
      <c r="AU338" s="240" t="s">
        <v>83</v>
      </c>
      <c r="AY338" s="18" t="s">
        <v>172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8" t="s">
        <v>83</v>
      </c>
      <c r="BK338" s="241">
        <f>ROUND(I338*H338,2)</f>
        <v>0</v>
      </c>
      <c r="BL338" s="18" t="s">
        <v>179</v>
      </c>
      <c r="BM338" s="240" t="s">
        <v>1552</v>
      </c>
    </row>
    <row r="339" spans="1:47" s="2" customFormat="1" ht="12">
      <c r="A339" s="39"/>
      <c r="B339" s="40"/>
      <c r="C339" s="41"/>
      <c r="D339" s="244" t="s">
        <v>192</v>
      </c>
      <c r="E339" s="41"/>
      <c r="F339" s="286" t="s">
        <v>1360</v>
      </c>
      <c r="G339" s="41"/>
      <c r="H339" s="41"/>
      <c r="I339" s="287"/>
      <c r="J339" s="41"/>
      <c r="K339" s="41"/>
      <c r="L339" s="45"/>
      <c r="M339" s="288"/>
      <c r="N339" s="289"/>
      <c r="O339" s="92"/>
      <c r="P339" s="92"/>
      <c r="Q339" s="92"/>
      <c r="R339" s="92"/>
      <c r="S339" s="92"/>
      <c r="T339" s="93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192</v>
      </c>
      <c r="AU339" s="18" t="s">
        <v>83</v>
      </c>
    </row>
    <row r="340" spans="1:65" s="2" customFormat="1" ht="16.5" customHeight="1">
      <c r="A340" s="39"/>
      <c r="B340" s="40"/>
      <c r="C340" s="229" t="s">
        <v>76</v>
      </c>
      <c r="D340" s="229" t="s">
        <v>174</v>
      </c>
      <c r="E340" s="230" t="s">
        <v>1553</v>
      </c>
      <c r="F340" s="231" t="s">
        <v>1554</v>
      </c>
      <c r="G340" s="232" t="s">
        <v>1164</v>
      </c>
      <c r="H340" s="233">
        <v>12</v>
      </c>
      <c r="I340" s="234"/>
      <c r="J340" s="235">
        <f>ROUND(I340*H340,2)</f>
        <v>0</v>
      </c>
      <c r="K340" s="231" t="s">
        <v>1</v>
      </c>
      <c r="L340" s="45"/>
      <c r="M340" s="236" t="s">
        <v>1</v>
      </c>
      <c r="N340" s="237" t="s">
        <v>41</v>
      </c>
      <c r="O340" s="92"/>
      <c r="P340" s="238">
        <f>O340*H340</f>
        <v>0</v>
      </c>
      <c r="Q340" s="238">
        <v>0</v>
      </c>
      <c r="R340" s="238">
        <f>Q340*H340</f>
        <v>0</v>
      </c>
      <c r="S340" s="238">
        <v>0</v>
      </c>
      <c r="T340" s="23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0" t="s">
        <v>179</v>
      </c>
      <c r="AT340" s="240" t="s">
        <v>174</v>
      </c>
      <c r="AU340" s="240" t="s">
        <v>83</v>
      </c>
      <c r="AY340" s="18" t="s">
        <v>172</v>
      </c>
      <c r="BE340" s="241">
        <f>IF(N340="základní",J340,0)</f>
        <v>0</v>
      </c>
      <c r="BF340" s="241">
        <f>IF(N340="snížená",J340,0)</f>
        <v>0</v>
      </c>
      <c r="BG340" s="241">
        <f>IF(N340="zákl. přenesená",J340,0)</f>
        <v>0</v>
      </c>
      <c r="BH340" s="241">
        <f>IF(N340="sníž. přenesená",J340,0)</f>
        <v>0</v>
      </c>
      <c r="BI340" s="241">
        <f>IF(N340="nulová",J340,0)</f>
        <v>0</v>
      </c>
      <c r="BJ340" s="18" t="s">
        <v>83</v>
      </c>
      <c r="BK340" s="241">
        <f>ROUND(I340*H340,2)</f>
        <v>0</v>
      </c>
      <c r="BL340" s="18" t="s">
        <v>179</v>
      </c>
      <c r="BM340" s="240" t="s">
        <v>1555</v>
      </c>
    </row>
    <row r="341" spans="1:47" s="2" customFormat="1" ht="12">
      <c r="A341" s="39"/>
      <c r="B341" s="40"/>
      <c r="C341" s="41"/>
      <c r="D341" s="244" t="s">
        <v>192</v>
      </c>
      <c r="E341" s="41"/>
      <c r="F341" s="286" t="s">
        <v>1436</v>
      </c>
      <c r="G341" s="41"/>
      <c r="H341" s="41"/>
      <c r="I341" s="287"/>
      <c r="J341" s="41"/>
      <c r="K341" s="41"/>
      <c r="L341" s="45"/>
      <c r="M341" s="288"/>
      <c r="N341" s="289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192</v>
      </c>
      <c r="AU341" s="18" t="s">
        <v>83</v>
      </c>
    </row>
    <row r="342" spans="1:65" s="2" customFormat="1" ht="16.5" customHeight="1">
      <c r="A342" s="39"/>
      <c r="B342" s="40"/>
      <c r="C342" s="229" t="s">
        <v>76</v>
      </c>
      <c r="D342" s="229" t="s">
        <v>174</v>
      </c>
      <c r="E342" s="230" t="s">
        <v>1556</v>
      </c>
      <c r="F342" s="231" t="s">
        <v>1554</v>
      </c>
      <c r="G342" s="232" t="s">
        <v>1164</v>
      </c>
      <c r="H342" s="233">
        <v>12</v>
      </c>
      <c r="I342" s="234"/>
      <c r="J342" s="235">
        <f>ROUND(I342*H342,2)</f>
        <v>0</v>
      </c>
      <c r="K342" s="231" t="s">
        <v>1</v>
      </c>
      <c r="L342" s="45"/>
      <c r="M342" s="236" t="s">
        <v>1</v>
      </c>
      <c r="N342" s="237" t="s">
        <v>41</v>
      </c>
      <c r="O342" s="92"/>
      <c r="P342" s="238">
        <f>O342*H342</f>
        <v>0</v>
      </c>
      <c r="Q342" s="238">
        <v>0</v>
      </c>
      <c r="R342" s="238">
        <f>Q342*H342</f>
        <v>0</v>
      </c>
      <c r="S342" s="238">
        <v>0</v>
      </c>
      <c r="T342" s="23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0" t="s">
        <v>179</v>
      </c>
      <c r="AT342" s="240" t="s">
        <v>174</v>
      </c>
      <c r="AU342" s="240" t="s">
        <v>83</v>
      </c>
      <c r="AY342" s="18" t="s">
        <v>172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8" t="s">
        <v>83</v>
      </c>
      <c r="BK342" s="241">
        <f>ROUND(I342*H342,2)</f>
        <v>0</v>
      </c>
      <c r="BL342" s="18" t="s">
        <v>179</v>
      </c>
      <c r="BM342" s="240" t="s">
        <v>1557</v>
      </c>
    </row>
    <row r="343" spans="1:47" s="2" customFormat="1" ht="12">
      <c r="A343" s="39"/>
      <c r="B343" s="40"/>
      <c r="C343" s="41"/>
      <c r="D343" s="244" t="s">
        <v>192</v>
      </c>
      <c r="E343" s="41"/>
      <c r="F343" s="286" t="s">
        <v>1360</v>
      </c>
      <c r="G343" s="41"/>
      <c r="H343" s="41"/>
      <c r="I343" s="287"/>
      <c r="J343" s="41"/>
      <c r="K343" s="41"/>
      <c r="L343" s="45"/>
      <c r="M343" s="288"/>
      <c r="N343" s="289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192</v>
      </c>
      <c r="AU343" s="18" t="s">
        <v>83</v>
      </c>
    </row>
    <row r="344" spans="1:65" s="2" customFormat="1" ht="16.5" customHeight="1">
      <c r="A344" s="39"/>
      <c r="B344" s="40"/>
      <c r="C344" s="229" t="s">
        <v>76</v>
      </c>
      <c r="D344" s="229" t="s">
        <v>174</v>
      </c>
      <c r="E344" s="230" t="s">
        <v>1558</v>
      </c>
      <c r="F344" s="231" t="s">
        <v>1559</v>
      </c>
      <c r="G344" s="232" t="s">
        <v>1164</v>
      </c>
      <c r="H344" s="233">
        <v>98</v>
      </c>
      <c r="I344" s="234"/>
      <c r="J344" s="235">
        <f>ROUND(I344*H344,2)</f>
        <v>0</v>
      </c>
      <c r="K344" s="231" t="s">
        <v>1</v>
      </c>
      <c r="L344" s="45"/>
      <c r="M344" s="236" t="s">
        <v>1</v>
      </c>
      <c r="N344" s="237" t="s">
        <v>41</v>
      </c>
      <c r="O344" s="92"/>
      <c r="P344" s="238">
        <f>O344*H344</f>
        <v>0</v>
      </c>
      <c r="Q344" s="238">
        <v>0</v>
      </c>
      <c r="R344" s="238">
        <f>Q344*H344</f>
        <v>0</v>
      </c>
      <c r="S344" s="238">
        <v>0</v>
      </c>
      <c r="T344" s="23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0" t="s">
        <v>179</v>
      </c>
      <c r="AT344" s="240" t="s">
        <v>174</v>
      </c>
      <c r="AU344" s="240" t="s">
        <v>83</v>
      </c>
      <c r="AY344" s="18" t="s">
        <v>172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8" t="s">
        <v>83</v>
      </c>
      <c r="BK344" s="241">
        <f>ROUND(I344*H344,2)</f>
        <v>0</v>
      </c>
      <c r="BL344" s="18" t="s">
        <v>179</v>
      </c>
      <c r="BM344" s="240" t="s">
        <v>1560</v>
      </c>
    </row>
    <row r="345" spans="1:47" s="2" customFormat="1" ht="12">
      <c r="A345" s="39"/>
      <c r="B345" s="40"/>
      <c r="C345" s="41"/>
      <c r="D345" s="244" t="s">
        <v>192</v>
      </c>
      <c r="E345" s="41"/>
      <c r="F345" s="286" t="s">
        <v>1436</v>
      </c>
      <c r="G345" s="41"/>
      <c r="H345" s="41"/>
      <c r="I345" s="287"/>
      <c r="J345" s="41"/>
      <c r="K345" s="41"/>
      <c r="L345" s="45"/>
      <c r="M345" s="288"/>
      <c r="N345" s="289"/>
      <c r="O345" s="92"/>
      <c r="P345" s="92"/>
      <c r="Q345" s="92"/>
      <c r="R345" s="92"/>
      <c r="S345" s="92"/>
      <c r="T345" s="93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192</v>
      </c>
      <c r="AU345" s="18" t="s">
        <v>83</v>
      </c>
    </row>
    <row r="346" spans="1:65" s="2" customFormat="1" ht="16.5" customHeight="1">
      <c r="A346" s="39"/>
      <c r="B346" s="40"/>
      <c r="C346" s="229" t="s">
        <v>76</v>
      </c>
      <c r="D346" s="229" t="s">
        <v>174</v>
      </c>
      <c r="E346" s="230" t="s">
        <v>1561</v>
      </c>
      <c r="F346" s="231" t="s">
        <v>1559</v>
      </c>
      <c r="G346" s="232" t="s">
        <v>1164</v>
      </c>
      <c r="H346" s="233">
        <v>98</v>
      </c>
      <c r="I346" s="234"/>
      <c r="J346" s="235">
        <f>ROUND(I346*H346,2)</f>
        <v>0</v>
      </c>
      <c r="K346" s="231" t="s">
        <v>1</v>
      </c>
      <c r="L346" s="45"/>
      <c r="M346" s="236" t="s">
        <v>1</v>
      </c>
      <c r="N346" s="237" t="s">
        <v>41</v>
      </c>
      <c r="O346" s="92"/>
      <c r="P346" s="238">
        <f>O346*H346</f>
        <v>0</v>
      </c>
      <c r="Q346" s="238">
        <v>0</v>
      </c>
      <c r="R346" s="238">
        <f>Q346*H346</f>
        <v>0</v>
      </c>
      <c r="S346" s="238">
        <v>0</v>
      </c>
      <c r="T346" s="23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0" t="s">
        <v>179</v>
      </c>
      <c r="AT346" s="240" t="s">
        <v>174</v>
      </c>
      <c r="AU346" s="240" t="s">
        <v>83</v>
      </c>
      <c r="AY346" s="18" t="s">
        <v>172</v>
      </c>
      <c r="BE346" s="241">
        <f>IF(N346="základní",J346,0)</f>
        <v>0</v>
      </c>
      <c r="BF346" s="241">
        <f>IF(N346="snížená",J346,0)</f>
        <v>0</v>
      </c>
      <c r="BG346" s="241">
        <f>IF(N346="zákl. přenesená",J346,0)</f>
        <v>0</v>
      </c>
      <c r="BH346" s="241">
        <f>IF(N346="sníž. přenesená",J346,0)</f>
        <v>0</v>
      </c>
      <c r="BI346" s="241">
        <f>IF(N346="nulová",J346,0)</f>
        <v>0</v>
      </c>
      <c r="BJ346" s="18" t="s">
        <v>83</v>
      </c>
      <c r="BK346" s="241">
        <f>ROUND(I346*H346,2)</f>
        <v>0</v>
      </c>
      <c r="BL346" s="18" t="s">
        <v>179</v>
      </c>
      <c r="BM346" s="240" t="s">
        <v>1562</v>
      </c>
    </row>
    <row r="347" spans="1:47" s="2" customFormat="1" ht="12">
      <c r="A347" s="39"/>
      <c r="B347" s="40"/>
      <c r="C347" s="41"/>
      <c r="D347" s="244" t="s">
        <v>192</v>
      </c>
      <c r="E347" s="41"/>
      <c r="F347" s="286" t="s">
        <v>1360</v>
      </c>
      <c r="G347" s="41"/>
      <c r="H347" s="41"/>
      <c r="I347" s="287"/>
      <c r="J347" s="41"/>
      <c r="K347" s="41"/>
      <c r="L347" s="45"/>
      <c r="M347" s="288"/>
      <c r="N347" s="289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192</v>
      </c>
      <c r="AU347" s="18" t="s">
        <v>83</v>
      </c>
    </row>
    <row r="348" spans="1:65" s="2" customFormat="1" ht="16.5" customHeight="1">
      <c r="A348" s="39"/>
      <c r="B348" s="40"/>
      <c r="C348" s="229" t="s">
        <v>76</v>
      </c>
      <c r="D348" s="229" t="s">
        <v>174</v>
      </c>
      <c r="E348" s="230" t="s">
        <v>1563</v>
      </c>
      <c r="F348" s="231" t="s">
        <v>1564</v>
      </c>
      <c r="G348" s="232" t="s">
        <v>402</v>
      </c>
      <c r="H348" s="233">
        <v>115</v>
      </c>
      <c r="I348" s="234"/>
      <c r="J348" s="235">
        <f>ROUND(I348*H348,2)</f>
        <v>0</v>
      </c>
      <c r="K348" s="231" t="s">
        <v>1</v>
      </c>
      <c r="L348" s="45"/>
      <c r="M348" s="236" t="s">
        <v>1</v>
      </c>
      <c r="N348" s="237" t="s">
        <v>41</v>
      </c>
      <c r="O348" s="92"/>
      <c r="P348" s="238">
        <f>O348*H348</f>
        <v>0</v>
      </c>
      <c r="Q348" s="238">
        <v>0</v>
      </c>
      <c r="R348" s="238">
        <f>Q348*H348</f>
        <v>0</v>
      </c>
      <c r="S348" s="238">
        <v>0</v>
      </c>
      <c r="T348" s="23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40" t="s">
        <v>179</v>
      </c>
      <c r="AT348" s="240" t="s">
        <v>174</v>
      </c>
      <c r="AU348" s="240" t="s">
        <v>83</v>
      </c>
      <c r="AY348" s="18" t="s">
        <v>172</v>
      </c>
      <c r="BE348" s="241">
        <f>IF(N348="základní",J348,0)</f>
        <v>0</v>
      </c>
      <c r="BF348" s="241">
        <f>IF(N348="snížená",J348,0)</f>
        <v>0</v>
      </c>
      <c r="BG348" s="241">
        <f>IF(N348="zákl. přenesená",J348,0)</f>
        <v>0</v>
      </c>
      <c r="BH348" s="241">
        <f>IF(N348="sníž. přenesená",J348,0)</f>
        <v>0</v>
      </c>
      <c r="BI348" s="241">
        <f>IF(N348="nulová",J348,0)</f>
        <v>0</v>
      </c>
      <c r="BJ348" s="18" t="s">
        <v>83</v>
      </c>
      <c r="BK348" s="241">
        <f>ROUND(I348*H348,2)</f>
        <v>0</v>
      </c>
      <c r="BL348" s="18" t="s">
        <v>179</v>
      </c>
      <c r="BM348" s="240" t="s">
        <v>1565</v>
      </c>
    </row>
    <row r="349" spans="1:47" s="2" customFormat="1" ht="12">
      <c r="A349" s="39"/>
      <c r="B349" s="40"/>
      <c r="C349" s="41"/>
      <c r="D349" s="244" t="s">
        <v>192</v>
      </c>
      <c r="E349" s="41"/>
      <c r="F349" s="286" t="s">
        <v>1436</v>
      </c>
      <c r="G349" s="41"/>
      <c r="H349" s="41"/>
      <c r="I349" s="287"/>
      <c r="J349" s="41"/>
      <c r="K349" s="41"/>
      <c r="L349" s="45"/>
      <c r="M349" s="288"/>
      <c r="N349" s="289"/>
      <c r="O349" s="92"/>
      <c r="P349" s="92"/>
      <c r="Q349" s="92"/>
      <c r="R349" s="92"/>
      <c r="S349" s="92"/>
      <c r="T349" s="93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192</v>
      </c>
      <c r="AU349" s="18" t="s">
        <v>83</v>
      </c>
    </row>
    <row r="350" spans="1:65" s="2" customFormat="1" ht="16.5" customHeight="1">
      <c r="A350" s="39"/>
      <c r="B350" s="40"/>
      <c r="C350" s="229" t="s">
        <v>76</v>
      </c>
      <c r="D350" s="229" t="s">
        <v>174</v>
      </c>
      <c r="E350" s="230" t="s">
        <v>1566</v>
      </c>
      <c r="F350" s="231" t="s">
        <v>1564</v>
      </c>
      <c r="G350" s="232" t="s">
        <v>402</v>
      </c>
      <c r="H350" s="233">
        <v>115</v>
      </c>
      <c r="I350" s="234"/>
      <c r="J350" s="235">
        <f>ROUND(I350*H350,2)</f>
        <v>0</v>
      </c>
      <c r="K350" s="231" t="s">
        <v>1</v>
      </c>
      <c r="L350" s="45"/>
      <c r="M350" s="236" t="s">
        <v>1</v>
      </c>
      <c r="N350" s="237" t="s">
        <v>41</v>
      </c>
      <c r="O350" s="92"/>
      <c r="P350" s="238">
        <f>O350*H350</f>
        <v>0</v>
      </c>
      <c r="Q350" s="238">
        <v>0</v>
      </c>
      <c r="R350" s="238">
        <f>Q350*H350</f>
        <v>0</v>
      </c>
      <c r="S350" s="238">
        <v>0</v>
      </c>
      <c r="T350" s="23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0" t="s">
        <v>179</v>
      </c>
      <c r="AT350" s="240" t="s">
        <v>174</v>
      </c>
      <c r="AU350" s="240" t="s">
        <v>83</v>
      </c>
      <c r="AY350" s="18" t="s">
        <v>172</v>
      </c>
      <c r="BE350" s="241">
        <f>IF(N350="základní",J350,0)</f>
        <v>0</v>
      </c>
      <c r="BF350" s="241">
        <f>IF(N350="snížená",J350,0)</f>
        <v>0</v>
      </c>
      <c r="BG350" s="241">
        <f>IF(N350="zákl. přenesená",J350,0)</f>
        <v>0</v>
      </c>
      <c r="BH350" s="241">
        <f>IF(N350="sníž. přenesená",J350,0)</f>
        <v>0</v>
      </c>
      <c r="BI350" s="241">
        <f>IF(N350="nulová",J350,0)</f>
        <v>0</v>
      </c>
      <c r="BJ350" s="18" t="s">
        <v>83</v>
      </c>
      <c r="BK350" s="241">
        <f>ROUND(I350*H350,2)</f>
        <v>0</v>
      </c>
      <c r="BL350" s="18" t="s">
        <v>179</v>
      </c>
      <c r="BM350" s="240" t="s">
        <v>1567</v>
      </c>
    </row>
    <row r="351" spans="1:47" s="2" customFormat="1" ht="12">
      <c r="A351" s="39"/>
      <c r="B351" s="40"/>
      <c r="C351" s="41"/>
      <c r="D351" s="244" t="s">
        <v>192</v>
      </c>
      <c r="E351" s="41"/>
      <c r="F351" s="286" t="s">
        <v>1568</v>
      </c>
      <c r="G351" s="41"/>
      <c r="H351" s="41"/>
      <c r="I351" s="287"/>
      <c r="J351" s="41"/>
      <c r="K351" s="41"/>
      <c r="L351" s="45"/>
      <c r="M351" s="288"/>
      <c r="N351" s="289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192</v>
      </c>
      <c r="AU351" s="18" t="s">
        <v>83</v>
      </c>
    </row>
    <row r="352" spans="1:65" s="2" customFormat="1" ht="16.5" customHeight="1">
      <c r="A352" s="39"/>
      <c r="B352" s="40"/>
      <c r="C352" s="229" t="s">
        <v>76</v>
      </c>
      <c r="D352" s="229" t="s">
        <v>174</v>
      </c>
      <c r="E352" s="230" t="s">
        <v>1569</v>
      </c>
      <c r="F352" s="231" t="s">
        <v>1570</v>
      </c>
      <c r="G352" s="232" t="s">
        <v>402</v>
      </c>
      <c r="H352" s="233">
        <v>85</v>
      </c>
      <c r="I352" s="234"/>
      <c r="J352" s="235">
        <f>ROUND(I352*H352,2)</f>
        <v>0</v>
      </c>
      <c r="K352" s="231" t="s">
        <v>1</v>
      </c>
      <c r="L352" s="45"/>
      <c r="M352" s="236" t="s">
        <v>1</v>
      </c>
      <c r="N352" s="237" t="s">
        <v>41</v>
      </c>
      <c r="O352" s="92"/>
      <c r="P352" s="238">
        <f>O352*H352</f>
        <v>0</v>
      </c>
      <c r="Q352" s="238">
        <v>0</v>
      </c>
      <c r="R352" s="238">
        <f>Q352*H352</f>
        <v>0</v>
      </c>
      <c r="S352" s="238">
        <v>0</v>
      </c>
      <c r="T352" s="23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0" t="s">
        <v>179</v>
      </c>
      <c r="AT352" s="240" t="s">
        <v>174</v>
      </c>
      <c r="AU352" s="240" t="s">
        <v>83</v>
      </c>
      <c r="AY352" s="18" t="s">
        <v>172</v>
      </c>
      <c r="BE352" s="241">
        <f>IF(N352="základní",J352,0)</f>
        <v>0</v>
      </c>
      <c r="BF352" s="241">
        <f>IF(N352="snížená",J352,0)</f>
        <v>0</v>
      </c>
      <c r="BG352" s="241">
        <f>IF(N352="zákl. přenesená",J352,0)</f>
        <v>0</v>
      </c>
      <c r="BH352" s="241">
        <f>IF(N352="sníž. přenesená",J352,0)</f>
        <v>0</v>
      </c>
      <c r="BI352" s="241">
        <f>IF(N352="nulová",J352,0)</f>
        <v>0</v>
      </c>
      <c r="BJ352" s="18" t="s">
        <v>83</v>
      </c>
      <c r="BK352" s="241">
        <f>ROUND(I352*H352,2)</f>
        <v>0</v>
      </c>
      <c r="BL352" s="18" t="s">
        <v>179</v>
      </c>
      <c r="BM352" s="240" t="s">
        <v>1571</v>
      </c>
    </row>
    <row r="353" spans="1:47" s="2" customFormat="1" ht="12">
      <c r="A353" s="39"/>
      <c r="B353" s="40"/>
      <c r="C353" s="41"/>
      <c r="D353" s="244" t="s">
        <v>192</v>
      </c>
      <c r="E353" s="41"/>
      <c r="F353" s="286" t="s">
        <v>1436</v>
      </c>
      <c r="G353" s="41"/>
      <c r="H353" s="41"/>
      <c r="I353" s="287"/>
      <c r="J353" s="41"/>
      <c r="K353" s="41"/>
      <c r="L353" s="45"/>
      <c r="M353" s="288"/>
      <c r="N353" s="289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192</v>
      </c>
      <c r="AU353" s="18" t="s">
        <v>83</v>
      </c>
    </row>
    <row r="354" spans="1:65" s="2" customFormat="1" ht="16.5" customHeight="1">
      <c r="A354" s="39"/>
      <c r="B354" s="40"/>
      <c r="C354" s="229" t="s">
        <v>76</v>
      </c>
      <c r="D354" s="229" t="s">
        <v>174</v>
      </c>
      <c r="E354" s="230" t="s">
        <v>1572</v>
      </c>
      <c r="F354" s="231" t="s">
        <v>1570</v>
      </c>
      <c r="G354" s="232" t="s">
        <v>402</v>
      </c>
      <c r="H354" s="233">
        <v>85</v>
      </c>
      <c r="I354" s="234"/>
      <c r="J354" s="235">
        <f>ROUND(I354*H354,2)</f>
        <v>0</v>
      </c>
      <c r="K354" s="231" t="s">
        <v>1</v>
      </c>
      <c r="L354" s="45"/>
      <c r="M354" s="236" t="s">
        <v>1</v>
      </c>
      <c r="N354" s="237" t="s">
        <v>41</v>
      </c>
      <c r="O354" s="92"/>
      <c r="P354" s="238">
        <f>O354*H354</f>
        <v>0</v>
      </c>
      <c r="Q354" s="238">
        <v>0</v>
      </c>
      <c r="R354" s="238">
        <f>Q354*H354</f>
        <v>0</v>
      </c>
      <c r="S354" s="238">
        <v>0</v>
      </c>
      <c r="T354" s="23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40" t="s">
        <v>179</v>
      </c>
      <c r="AT354" s="240" t="s">
        <v>174</v>
      </c>
      <c r="AU354" s="240" t="s">
        <v>83</v>
      </c>
      <c r="AY354" s="18" t="s">
        <v>172</v>
      </c>
      <c r="BE354" s="241">
        <f>IF(N354="základní",J354,0)</f>
        <v>0</v>
      </c>
      <c r="BF354" s="241">
        <f>IF(N354="snížená",J354,0)</f>
        <v>0</v>
      </c>
      <c r="BG354" s="241">
        <f>IF(N354="zákl. přenesená",J354,0)</f>
        <v>0</v>
      </c>
      <c r="BH354" s="241">
        <f>IF(N354="sníž. přenesená",J354,0)</f>
        <v>0</v>
      </c>
      <c r="BI354" s="241">
        <f>IF(N354="nulová",J354,0)</f>
        <v>0</v>
      </c>
      <c r="BJ354" s="18" t="s">
        <v>83</v>
      </c>
      <c r="BK354" s="241">
        <f>ROUND(I354*H354,2)</f>
        <v>0</v>
      </c>
      <c r="BL354" s="18" t="s">
        <v>179</v>
      </c>
      <c r="BM354" s="240" t="s">
        <v>1573</v>
      </c>
    </row>
    <row r="355" spans="1:47" s="2" customFormat="1" ht="12">
      <c r="A355" s="39"/>
      <c r="B355" s="40"/>
      <c r="C355" s="41"/>
      <c r="D355" s="244" t="s">
        <v>192</v>
      </c>
      <c r="E355" s="41"/>
      <c r="F355" s="286" t="s">
        <v>1568</v>
      </c>
      <c r="G355" s="41"/>
      <c r="H355" s="41"/>
      <c r="I355" s="287"/>
      <c r="J355" s="41"/>
      <c r="K355" s="41"/>
      <c r="L355" s="45"/>
      <c r="M355" s="288"/>
      <c r="N355" s="289"/>
      <c r="O355" s="92"/>
      <c r="P355" s="92"/>
      <c r="Q355" s="92"/>
      <c r="R355" s="92"/>
      <c r="S355" s="92"/>
      <c r="T355" s="9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192</v>
      </c>
      <c r="AU355" s="18" t="s">
        <v>83</v>
      </c>
    </row>
    <row r="356" spans="1:65" s="2" customFormat="1" ht="16.5" customHeight="1">
      <c r="A356" s="39"/>
      <c r="B356" s="40"/>
      <c r="C356" s="229" t="s">
        <v>76</v>
      </c>
      <c r="D356" s="229" t="s">
        <v>174</v>
      </c>
      <c r="E356" s="230" t="s">
        <v>1574</v>
      </c>
      <c r="F356" s="231" t="s">
        <v>1575</v>
      </c>
      <c r="G356" s="232" t="s">
        <v>402</v>
      </c>
      <c r="H356" s="233">
        <v>20</v>
      </c>
      <c r="I356" s="234"/>
      <c r="J356" s="235">
        <f>ROUND(I356*H356,2)</f>
        <v>0</v>
      </c>
      <c r="K356" s="231" t="s">
        <v>1</v>
      </c>
      <c r="L356" s="45"/>
      <c r="M356" s="236" t="s">
        <v>1</v>
      </c>
      <c r="N356" s="237" t="s">
        <v>41</v>
      </c>
      <c r="O356" s="92"/>
      <c r="P356" s="238">
        <f>O356*H356</f>
        <v>0</v>
      </c>
      <c r="Q356" s="238">
        <v>0</v>
      </c>
      <c r="R356" s="238">
        <f>Q356*H356</f>
        <v>0</v>
      </c>
      <c r="S356" s="238">
        <v>0</v>
      </c>
      <c r="T356" s="23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40" t="s">
        <v>179</v>
      </c>
      <c r="AT356" s="240" t="s">
        <v>174</v>
      </c>
      <c r="AU356" s="240" t="s">
        <v>83</v>
      </c>
      <c r="AY356" s="18" t="s">
        <v>172</v>
      </c>
      <c r="BE356" s="241">
        <f>IF(N356="základní",J356,0)</f>
        <v>0</v>
      </c>
      <c r="BF356" s="241">
        <f>IF(N356="snížená",J356,0)</f>
        <v>0</v>
      </c>
      <c r="BG356" s="241">
        <f>IF(N356="zákl. přenesená",J356,0)</f>
        <v>0</v>
      </c>
      <c r="BH356" s="241">
        <f>IF(N356="sníž. přenesená",J356,0)</f>
        <v>0</v>
      </c>
      <c r="BI356" s="241">
        <f>IF(N356="nulová",J356,0)</f>
        <v>0</v>
      </c>
      <c r="BJ356" s="18" t="s">
        <v>83</v>
      </c>
      <c r="BK356" s="241">
        <f>ROUND(I356*H356,2)</f>
        <v>0</v>
      </c>
      <c r="BL356" s="18" t="s">
        <v>179</v>
      </c>
      <c r="BM356" s="240" t="s">
        <v>1576</v>
      </c>
    </row>
    <row r="357" spans="1:47" s="2" customFormat="1" ht="12">
      <c r="A357" s="39"/>
      <c r="B357" s="40"/>
      <c r="C357" s="41"/>
      <c r="D357" s="244" t="s">
        <v>192</v>
      </c>
      <c r="E357" s="41"/>
      <c r="F357" s="286" t="s">
        <v>1436</v>
      </c>
      <c r="G357" s="41"/>
      <c r="H357" s="41"/>
      <c r="I357" s="287"/>
      <c r="J357" s="41"/>
      <c r="K357" s="41"/>
      <c r="L357" s="45"/>
      <c r="M357" s="288"/>
      <c r="N357" s="289"/>
      <c r="O357" s="92"/>
      <c r="P357" s="92"/>
      <c r="Q357" s="92"/>
      <c r="R357" s="92"/>
      <c r="S357" s="92"/>
      <c r="T357" s="93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192</v>
      </c>
      <c r="AU357" s="18" t="s">
        <v>83</v>
      </c>
    </row>
    <row r="358" spans="1:65" s="2" customFormat="1" ht="16.5" customHeight="1">
      <c r="A358" s="39"/>
      <c r="B358" s="40"/>
      <c r="C358" s="229" t="s">
        <v>76</v>
      </c>
      <c r="D358" s="229" t="s">
        <v>174</v>
      </c>
      <c r="E358" s="230" t="s">
        <v>1577</v>
      </c>
      <c r="F358" s="231" t="s">
        <v>1575</v>
      </c>
      <c r="G358" s="232" t="s">
        <v>402</v>
      </c>
      <c r="H358" s="233">
        <v>20</v>
      </c>
      <c r="I358" s="234"/>
      <c r="J358" s="235">
        <f>ROUND(I358*H358,2)</f>
        <v>0</v>
      </c>
      <c r="K358" s="231" t="s">
        <v>1</v>
      </c>
      <c r="L358" s="45"/>
      <c r="M358" s="236" t="s">
        <v>1</v>
      </c>
      <c r="N358" s="237" t="s">
        <v>41</v>
      </c>
      <c r="O358" s="92"/>
      <c r="P358" s="238">
        <f>O358*H358</f>
        <v>0</v>
      </c>
      <c r="Q358" s="238">
        <v>0</v>
      </c>
      <c r="R358" s="238">
        <f>Q358*H358</f>
        <v>0</v>
      </c>
      <c r="S358" s="238">
        <v>0</v>
      </c>
      <c r="T358" s="23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40" t="s">
        <v>179</v>
      </c>
      <c r="AT358" s="240" t="s">
        <v>174</v>
      </c>
      <c r="AU358" s="240" t="s">
        <v>83</v>
      </c>
      <c r="AY358" s="18" t="s">
        <v>172</v>
      </c>
      <c r="BE358" s="241">
        <f>IF(N358="základní",J358,0)</f>
        <v>0</v>
      </c>
      <c r="BF358" s="241">
        <f>IF(N358="snížená",J358,0)</f>
        <v>0</v>
      </c>
      <c r="BG358" s="241">
        <f>IF(N358="zákl. přenesená",J358,0)</f>
        <v>0</v>
      </c>
      <c r="BH358" s="241">
        <f>IF(N358="sníž. přenesená",J358,0)</f>
        <v>0</v>
      </c>
      <c r="BI358" s="241">
        <f>IF(N358="nulová",J358,0)</f>
        <v>0</v>
      </c>
      <c r="BJ358" s="18" t="s">
        <v>83</v>
      </c>
      <c r="BK358" s="241">
        <f>ROUND(I358*H358,2)</f>
        <v>0</v>
      </c>
      <c r="BL358" s="18" t="s">
        <v>179</v>
      </c>
      <c r="BM358" s="240" t="s">
        <v>1578</v>
      </c>
    </row>
    <row r="359" spans="1:47" s="2" customFormat="1" ht="12">
      <c r="A359" s="39"/>
      <c r="B359" s="40"/>
      <c r="C359" s="41"/>
      <c r="D359" s="244" t="s">
        <v>192</v>
      </c>
      <c r="E359" s="41"/>
      <c r="F359" s="286" t="s">
        <v>1568</v>
      </c>
      <c r="G359" s="41"/>
      <c r="H359" s="41"/>
      <c r="I359" s="287"/>
      <c r="J359" s="41"/>
      <c r="K359" s="41"/>
      <c r="L359" s="45"/>
      <c r="M359" s="288"/>
      <c r="N359" s="289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192</v>
      </c>
      <c r="AU359" s="18" t="s">
        <v>83</v>
      </c>
    </row>
    <row r="360" spans="1:65" s="2" customFormat="1" ht="16.5" customHeight="1">
      <c r="A360" s="39"/>
      <c r="B360" s="40"/>
      <c r="C360" s="229" t="s">
        <v>76</v>
      </c>
      <c r="D360" s="229" t="s">
        <v>174</v>
      </c>
      <c r="E360" s="230" t="s">
        <v>1579</v>
      </c>
      <c r="F360" s="231" t="s">
        <v>1580</v>
      </c>
      <c r="G360" s="232" t="s">
        <v>402</v>
      </c>
      <c r="H360" s="233">
        <v>11</v>
      </c>
      <c r="I360" s="234"/>
      <c r="J360" s="235">
        <f>ROUND(I360*H360,2)</f>
        <v>0</v>
      </c>
      <c r="K360" s="231" t="s">
        <v>1</v>
      </c>
      <c r="L360" s="45"/>
      <c r="M360" s="236" t="s">
        <v>1</v>
      </c>
      <c r="N360" s="237" t="s">
        <v>41</v>
      </c>
      <c r="O360" s="92"/>
      <c r="P360" s="238">
        <f>O360*H360</f>
        <v>0</v>
      </c>
      <c r="Q360" s="238">
        <v>0</v>
      </c>
      <c r="R360" s="238">
        <f>Q360*H360</f>
        <v>0</v>
      </c>
      <c r="S360" s="238">
        <v>0</v>
      </c>
      <c r="T360" s="23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40" t="s">
        <v>179</v>
      </c>
      <c r="AT360" s="240" t="s">
        <v>174</v>
      </c>
      <c r="AU360" s="240" t="s">
        <v>83</v>
      </c>
      <c r="AY360" s="18" t="s">
        <v>172</v>
      </c>
      <c r="BE360" s="241">
        <f>IF(N360="základní",J360,0)</f>
        <v>0</v>
      </c>
      <c r="BF360" s="241">
        <f>IF(N360="snížená",J360,0)</f>
        <v>0</v>
      </c>
      <c r="BG360" s="241">
        <f>IF(N360="zákl. přenesená",J360,0)</f>
        <v>0</v>
      </c>
      <c r="BH360" s="241">
        <f>IF(N360="sníž. přenesená",J360,0)</f>
        <v>0</v>
      </c>
      <c r="BI360" s="241">
        <f>IF(N360="nulová",J360,0)</f>
        <v>0</v>
      </c>
      <c r="BJ360" s="18" t="s">
        <v>83</v>
      </c>
      <c r="BK360" s="241">
        <f>ROUND(I360*H360,2)</f>
        <v>0</v>
      </c>
      <c r="BL360" s="18" t="s">
        <v>179</v>
      </c>
      <c r="BM360" s="240" t="s">
        <v>1581</v>
      </c>
    </row>
    <row r="361" spans="1:47" s="2" customFormat="1" ht="12">
      <c r="A361" s="39"/>
      <c r="B361" s="40"/>
      <c r="C361" s="41"/>
      <c r="D361" s="244" t="s">
        <v>192</v>
      </c>
      <c r="E361" s="41"/>
      <c r="F361" s="286" t="s">
        <v>1436</v>
      </c>
      <c r="G361" s="41"/>
      <c r="H361" s="41"/>
      <c r="I361" s="287"/>
      <c r="J361" s="41"/>
      <c r="K361" s="41"/>
      <c r="L361" s="45"/>
      <c r="M361" s="288"/>
      <c r="N361" s="289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192</v>
      </c>
      <c r="AU361" s="18" t="s">
        <v>83</v>
      </c>
    </row>
    <row r="362" spans="1:65" s="2" customFormat="1" ht="16.5" customHeight="1">
      <c r="A362" s="39"/>
      <c r="B362" s="40"/>
      <c r="C362" s="229" t="s">
        <v>76</v>
      </c>
      <c r="D362" s="229" t="s">
        <v>174</v>
      </c>
      <c r="E362" s="230" t="s">
        <v>1582</v>
      </c>
      <c r="F362" s="231" t="s">
        <v>1580</v>
      </c>
      <c r="G362" s="232" t="s">
        <v>402</v>
      </c>
      <c r="H362" s="233">
        <v>11</v>
      </c>
      <c r="I362" s="234"/>
      <c r="J362" s="235">
        <f>ROUND(I362*H362,2)</f>
        <v>0</v>
      </c>
      <c r="K362" s="231" t="s">
        <v>1</v>
      </c>
      <c r="L362" s="45"/>
      <c r="M362" s="236" t="s">
        <v>1</v>
      </c>
      <c r="N362" s="237" t="s">
        <v>41</v>
      </c>
      <c r="O362" s="92"/>
      <c r="P362" s="238">
        <f>O362*H362</f>
        <v>0</v>
      </c>
      <c r="Q362" s="238">
        <v>0</v>
      </c>
      <c r="R362" s="238">
        <f>Q362*H362</f>
        <v>0</v>
      </c>
      <c r="S362" s="238">
        <v>0</v>
      </c>
      <c r="T362" s="239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40" t="s">
        <v>179</v>
      </c>
      <c r="AT362" s="240" t="s">
        <v>174</v>
      </c>
      <c r="AU362" s="240" t="s">
        <v>83</v>
      </c>
      <c r="AY362" s="18" t="s">
        <v>172</v>
      </c>
      <c r="BE362" s="241">
        <f>IF(N362="základní",J362,0)</f>
        <v>0</v>
      </c>
      <c r="BF362" s="241">
        <f>IF(N362="snížená",J362,0)</f>
        <v>0</v>
      </c>
      <c r="BG362" s="241">
        <f>IF(N362="zákl. přenesená",J362,0)</f>
        <v>0</v>
      </c>
      <c r="BH362" s="241">
        <f>IF(N362="sníž. přenesená",J362,0)</f>
        <v>0</v>
      </c>
      <c r="BI362" s="241">
        <f>IF(N362="nulová",J362,0)</f>
        <v>0</v>
      </c>
      <c r="BJ362" s="18" t="s">
        <v>83</v>
      </c>
      <c r="BK362" s="241">
        <f>ROUND(I362*H362,2)</f>
        <v>0</v>
      </c>
      <c r="BL362" s="18" t="s">
        <v>179</v>
      </c>
      <c r="BM362" s="240" t="s">
        <v>1583</v>
      </c>
    </row>
    <row r="363" spans="1:47" s="2" customFormat="1" ht="12">
      <c r="A363" s="39"/>
      <c r="B363" s="40"/>
      <c r="C363" s="41"/>
      <c r="D363" s="244" t="s">
        <v>192</v>
      </c>
      <c r="E363" s="41"/>
      <c r="F363" s="286" t="s">
        <v>1568</v>
      </c>
      <c r="G363" s="41"/>
      <c r="H363" s="41"/>
      <c r="I363" s="287"/>
      <c r="J363" s="41"/>
      <c r="K363" s="41"/>
      <c r="L363" s="45"/>
      <c r="M363" s="288"/>
      <c r="N363" s="289"/>
      <c r="O363" s="92"/>
      <c r="P363" s="92"/>
      <c r="Q363" s="92"/>
      <c r="R363" s="92"/>
      <c r="S363" s="92"/>
      <c r="T363" s="93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192</v>
      </c>
      <c r="AU363" s="18" t="s">
        <v>83</v>
      </c>
    </row>
    <row r="364" spans="1:65" s="2" customFormat="1" ht="16.5" customHeight="1">
      <c r="A364" s="39"/>
      <c r="B364" s="40"/>
      <c r="C364" s="229" t="s">
        <v>76</v>
      </c>
      <c r="D364" s="229" t="s">
        <v>174</v>
      </c>
      <c r="E364" s="230" t="s">
        <v>1584</v>
      </c>
      <c r="F364" s="231" t="s">
        <v>1585</v>
      </c>
      <c r="G364" s="232" t="s">
        <v>402</v>
      </c>
      <c r="H364" s="233">
        <v>21</v>
      </c>
      <c r="I364" s="234"/>
      <c r="J364" s="235">
        <f>ROUND(I364*H364,2)</f>
        <v>0</v>
      </c>
      <c r="K364" s="231" t="s">
        <v>1</v>
      </c>
      <c r="L364" s="45"/>
      <c r="M364" s="236" t="s">
        <v>1</v>
      </c>
      <c r="N364" s="237" t="s">
        <v>41</v>
      </c>
      <c r="O364" s="92"/>
      <c r="P364" s="238">
        <f>O364*H364</f>
        <v>0</v>
      </c>
      <c r="Q364" s="238">
        <v>0</v>
      </c>
      <c r="R364" s="238">
        <f>Q364*H364</f>
        <v>0</v>
      </c>
      <c r="S364" s="238">
        <v>0</v>
      </c>
      <c r="T364" s="23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0" t="s">
        <v>179</v>
      </c>
      <c r="AT364" s="240" t="s">
        <v>174</v>
      </c>
      <c r="AU364" s="240" t="s">
        <v>83</v>
      </c>
      <c r="AY364" s="18" t="s">
        <v>172</v>
      </c>
      <c r="BE364" s="241">
        <f>IF(N364="základní",J364,0)</f>
        <v>0</v>
      </c>
      <c r="BF364" s="241">
        <f>IF(N364="snížená",J364,0)</f>
        <v>0</v>
      </c>
      <c r="BG364" s="241">
        <f>IF(N364="zákl. přenesená",J364,0)</f>
        <v>0</v>
      </c>
      <c r="BH364" s="241">
        <f>IF(N364="sníž. přenesená",J364,0)</f>
        <v>0</v>
      </c>
      <c r="BI364" s="241">
        <f>IF(N364="nulová",J364,0)</f>
        <v>0</v>
      </c>
      <c r="BJ364" s="18" t="s">
        <v>83</v>
      </c>
      <c r="BK364" s="241">
        <f>ROUND(I364*H364,2)</f>
        <v>0</v>
      </c>
      <c r="BL364" s="18" t="s">
        <v>179</v>
      </c>
      <c r="BM364" s="240" t="s">
        <v>1586</v>
      </c>
    </row>
    <row r="365" spans="1:47" s="2" customFormat="1" ht="12">
      <c r="A365" s="39"/>
      <c r="B365" s="40"/>
      <c r="C365" s="41"/>
      <c r="D365" s="244" t="s">
        <v>192</v>
      </c>
      <c r="E365" s="41"/>
      <c r="F365" s="286" t="s">
        <v>1436</v>
      </c>
      <c r="G365" s="41"/>
      <c r="H365" s="41"/>
      <c r="I365" s="287"/>
      <c r="J365" s="41"/>
      <c r="K365" s="41"/>
      <c r="L365" s="45"/>
      <c r="M365" s="288"/>
      <c r="N365" s="289"/>
      <c r="O365" s="92"/>
      <c r="P365" s="92"/>
      <c r="Q365" s="92"/>
      <c r="R365" s="92"/>
      <c r="S365" s="92"/>
      <c r="T365" s="93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192</v>
      </c>
      <c r="AU365" s="18" t="s">
        <v>83</v>
      </c>
    </row>
    <row r="366" spans="1:65" s="2" customFormat="1" ht="16.5" customHeight="1">
      <c r="A366" s="39"/>
      <c r="B366" s="40"/>
      <c r="C366" s="229" t="s">
        <v>76</v>
      </c>
      <c r="D366" s="229" t="s">
        <v>174</v>
      </c>
      <c r="E366" s="230" t="s">
        <v>1587</v>
      </c>
      <c r="F366" s="231" t="s">
        <v>1585</v>
      </c>
      <c r="G366" s="232" t="s">
        <v>402</v>
      </c>
      <c r="H366" s="233">
        <v>21</v>
      </c>
      <c r="I366" s="234"/>
      <c r="J366" s="235">
        <f>ROUND(I366*H366,2)</f>
        <v>0</v>
      </c>
      <c r="K366" s="231" t="s">
        <v>1</v>
      </c>
      <c r="L366" s="45"/>
      <c r="M366" s="236" t="s">
        <v>1</v>
      </c>
      <c r="N366" s="237" t="s">
        <v>41</v>
      </c>
      <c r="O366" s="92"/>
      <c r="P366" s="238">
        <f>O366*H366</f>
        <v>0</v>
      </c>
      <c r="Q366" s="238">
        <v>0</v>
      </c>
      <c r="R366" s="238">
        <f>Q366*H366</f>
        <v>0</v>
      </c>
      <c r="S366" s="238">
        <v>0</v>
      </c>
      <c r="T366" s="23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0" t="s">
        <v>179</v>
      </c>
      <c r="AT366" s="240" t="s">
        <v>174</v>
      </c>
      <c r="AU366" s="240" t="s">
        <v>83</v>
      </c>
      <c r="AY366" s="18" t="s">
        <v>172</v>
      </c>
      <c r="BE366" s="241">
        <f>IF(N366="základní",J366,0)</f>
        <v>0</v>
      </c>
      <c r="BF366" s="241">
        <f>IF(N366="snížená",J366,0)</f>
        <v>0</v>
      </c>
      <c r="BG366" s="241">
        <f>IF(N366="zákl. přenesená",J366,0)</f>
        <v>0</v>
      </c>
      <c r="BH366" s="241">
        <f>IF(N366="sníž. přenesená",J366,0)</f>
        <v>0</v>
      </c>
      <c r="BI366" s="241">
        <f>IF(N366="nulová",J366,0)</f>
        <v>0</v>
      </c>
      <c r="BJ366" s="18" t="s">
        <v>83</v>
      </c>
      <c r="BK366" s="241">
        <f>ROUND(I366*H366,2)</f>
        <v>0</v>
      </c>
      <c r="BL366" s="18" t="s">
        <v>179</v>
      </c>
      <c r="BM366" s="240" t="s">
        <v>1588</v>
      </c>
    </row>
    <row r="367" spans="1:47" s="2" customFormat="1" ht="12">
      <c r="A367" s="39"/>
      <c r="B367" s="40"/>
      <c r="C367" s="41"/>
      <c r="D367" s="244" t="s">
        <v>192</v>
      </c>
      <c r="E367" s="41"/>
      <c r="F367" s="286" t="s">
        <v>1568</v>
      </c>
      <c r="G367" s="41"/>
      <c r="H367" s="41"/>
      <c r="I367" s="287"/>
      <c r="J367" s="41"/>
      <c r="K367" s="41"/>
      <c r="L367" s="45"/>
      <c r="M367" s="288"/>
      <c r="N367" s="289"/>
      <c r="O367" s="92"/>
      <c r="P367" s="92"/>
      <c r="Q367" s="92"/>
      <c r="R367" s="92"/>
      <c r="S367" s="92"/>
      <c r="T367" s="93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192</v>
      </c>
      <c r="AU367" s="18" t="s">
        <v>83</v>
      </c>
    </row>
    <row r="368" spans="1:65" s="2" customFormat="1" ht="16.5" customHeight="1">
      <c r="A368" s="39"/>
      <c r="B368" s="40"/>
      <c r="C368" s="229" t="s">
        <v>76</v>
      </c>
      <c r="D368" s="229" t="s">
        <v>174</v>
      </c>
      <c r="E368" s="230" t="s">
        <v>1589</v>
      </c>
      <c r="F368" s="231" t="s">
        <v>1590</v>
      </c>
      <c r="G368" s="232" t="s">
        <v>402</v>
      </c>
      <c r="H368" s="233">
        <v>58</v>
      </c>
      <c r="I368" s="234"/>
      <c r="J368" s="235">
        <f>ROUND(I368*H368,2)</f>
        <v>0</v>
      </c>
      <c r="K368" s="231" t="s">
        <v>1</v>
      </c>
      <c r="L368" s="45"/>
      <c r="M368" s="236" t="s">
        <v>1</v>
      </c>
      <c r="N368" s="237" t="s">
        <v>41</v>
      </c>
      <c r="O368" s="92"/>
      <c r="P368" s="238">
        <f>O368*H368</f>
        <v>0</v>
      </c>
      <c r="Q368" s="238">
        <v>0</v>
      </c>
      <c r="R368" s="238">
        <f>Q368*H368</f>
        <v>0</v>
      </c>
      <c r="S368" s="238">
        <v>0</v>
      </c>
      <c r="T368" s="23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0" t="s">
        <v>179</v>
      </c>
      <c r="AT368" s="240" t="s">
        <v>174</v>
      </c>
      <c r="AU368" s="240" t="s">
        <v>83</v>
      </c>
      <c r="AY368" s="18" t="s">
        <v>172</v>
      </c>
      <c r="BE368" s="241">
        <f>IF(N368="základní",J368,0)</f>
        <v>0</v>
      </c>
      <c r="BF368" s="241">
        <f>IF(N368="snížená",J368,0)</f>
        <v>0</v>
      </c>
      <c r="BG368" s="241">
        <f>IF(N368="zákl. přenesená",J368,0)</f>
        <v>0</v>
      </c>
      <c r="BH368" s="241">
        <f>IF(N368="sníž. přenesená",J368,0)</f>
        <v>0</v>
      </c>
      <c r="BI368" s="241">
        <f>IF(N368="nulová",J368,0)</f>
        <v>0</v>
      </c>
      <c r="BJ368" s="18" t="s">
        <v>83</v>
      </c>
      <c r="BK368" s="241">
        <f>ROUND(I368*H368,2)</f>
        <v>0</v>
      </c>
      <c r="BL368" s="18" t="s">
        <v>179</v>
      </c>
      <c r="BM368" s="240" t="s">
        <v>1591</v>
      </c>
    </row>
    <row r="369" spans="1:47" s="2" customFormat="1" ht="12">
      <c r="A369" s="39"/>
      <c r="B369" s="40"/>
      <c r="C369" s="41"/>
      <c r="D369" s="244" t="s">
        <v>192</v>
      </c>
      <c r="E369" s="41"/>
      <c r="F369" s="286" t="s">
        <v>1592</v>
      </c>
      <c r="G369" s="41"/>
      <c r="H369" s="41"/>
      <c r="I369" s="287"/>
      <c r="J369" s="41"/>
      <c r="K369" s="41"/>
      <c r="L369" s="45"/>
      <c r="M369" s="288"/>
      <c r="N369" s="289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192</v>
      </c>
      <c r="AU369" s="18" t="s">
        <v>83</v>
      </c>
    </row>
    <row r="370" spans="1:65" s="2" customFormat="1" ht="16.5" customHeight="1">
      <c r="A370" s="39"/>
      <c r="B370" s="40"/>
      <c r="C370" s="229" t="s">
        <v>76</v>
      </c>
      <c r="D370" s="229" t="s">
        <v>174</v>
      </c>
      <c r="E370" s="230" t="s">
        <v>1593</v>
      </c>
      <c r="F370" s="231" t="s">
        <v>1590</v>
      </c>
      <c r="G370" s="232" t="s">
        <v>402</v>
      </c>
      <c r="H370" s="233">
        <v>58</v>
      </c>
      <c r="I370" s="234"/>
      <c r="J370" s="235">
        <f>ROUND(I370*H370,2)</f>
        <v>0</v>
      </c>
      <c r="K370" s="231" t="s">
        <v>1</v>
      </c>
      <c r="L370" s="45"/>
      <c r="M370" s="236" t="s">
        <v>1</v>
      </c>
      <c r="N370" s="237" t="s">
        <v>41</v>
      </c>
      <c r="O370" s="92"/>
      <c r="P370" s="238">
        <f>O370*H370</f>
        <v>0</v>
      </c>
      <c r="Q370" s="238">
        <v>0</v>
      </c>
      <c r="R370" s="238">
        <f>Q370*H370</f>
        <v>0</v>
      </c>
      <c r="S370" s="238">
        <v>0</v>
      </c>
      <c r="T370" s="239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0" t="s">
        <v>179</v>
      </c>
      <c r="AT370" s="240" t="s">
        <v>174</v>
      </c>
      <c r="AU370" s="240" t="s">
        <v>83</v>
      </c>
      <c r="AY370" s="18" t="s">
        <v>172</v>
      </c>
      <c r="BE370" s="241">
        <f>IF(N370="základní",J370,0)</f>
        <v>0</v>
      </c>
      <c r="BF370" s="241">
        <f>IF(N370="snížená",J370,0)</f>
        <v>0</v>
      </c>
      <c r="BG370" s="241">
        <f>IF(N370="zákl. přenesená",J370,0)</f>
        <v>0</v>
      </c>
      <c r="BH370" s="241">
        <f>IF(N370="sníž. přenesená",J370,0)</f>
        <v>0</v>
      </c>
      <c r="BI370" s="241">
        <f>IF(N370="nulová",J370,0)</f>
        <v>0</v>
      </c>
      <c r="BJ370" s="18" t="s">
        <v>83</v>
      </c>
      <c r="BK370" s="241">
        <f>ROUND(I370*H370,2)</f>
        <v>0</v>
      </c>
      <c r="BL370" s="18" t="s">
        <v>179</v>
      </c>
      <c r="BM370" s="240" t="s">
        <v>1594</v>
      </c>
    </row>
    <row r="371" spans="1:47" s="2" customFormat="1" ht="12">
      <c r="A371" s="39"/>
      <c r="B371" s="40"/>
      <c r="C371" s="41"/>
      <c r="D371" s="244" t="s">
        <v>192</v>
      </c>
      <c r="E371" s="41"/>
      <c r="F371" s="286" t="s">
        <v>1595</v>
      </c>
      <c r="G371" s="41"/>
      <c r="H371" s="41"/>
      <c r="I371" s="287"/>
      <c r="J371" s="41"/>
      <c r="K371" s="41"/>
      <c r="L371" s="45"/>
      <c r="M371" s="288"/>
      <c r="N371" s="289"/>
      <c r="O371" s="92"/>
      <c r="P371" s="92"/>
      <c r="Q371" s="92"/>
      <c r="R371" s="92"/>
      <c r="S371" s="92"/>
      <c r="T371" s="93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192</v>
      </c>
      <c r="AU371" s="18" t="s">
        <v>83</v>
      </c>
    </row>
    <row r="372" spans="1:65" s="2" customFormat="1" ht="16.5" customHeight="1">
      <c r="A372" s="39"/>
      <c r="B372" s="40"/>
      <c r="C372" s="229" t="s">
        <v>76</v>
      </c>
      <c r="D372" s="229" t="s">
        <v>174</v>
      </c>
      <c r="E372" s="230" t="s">
        <v>1596</v>
      </c>
      <c r="F372" s="231" t="s">
        <v>1597</v>
      </c>
      <c r="G372" s="232" t="s">
        <v>402</v>
      </c>
      <c r="H372" s="233">
        <v>54</v>
      </c>
      <c r="I372" s="234"/>
      <c r="J372" s="235">
        <f>ROUND(I372*H372,2)</f>
        <v>0</v>
      </c>
      <c r="K372" s="231" t="s">
        <v>1</v>
      </c>
      <c r="L372" s="45"/>
      <c r="M372" s="236" t="s">
        <v>1</v>
      </c>
      <c r="N372" s="237" t="s">
        <v>41</v>
      </c>
      <c r="O372" s="92"/>
      <c r="P372" s="238">
        <f>O372*H372</f>
        <v>0</v>
      </c>
      <c r="Q372" s="238">
        <v>0</v>
      </c>
      <c r="R372" s="238">
        <f>Q372*H372</f>
        <v>0</v>
      </c>
      <c r="S372" s="238">
        <v>0</v>
      </c>
      <c r="T372" s="23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0" t="s">
        <v>179</v>
      </c>
      <c r="AT372" s="240" t="s">
        <v>174</v>
      </c>
      <c r="AU372" s="240" t="s">
        <v>83</v>
      </c>
      <c r="AY372" s="18" t="s">
        <v>172</v>
      </c>
      <c r="BE372" s="241">
        <f>IF(N372="základní",J372,0)</f>
        <v>0</v>
      </c>
      <c r="BF372" s="241">
        <f>IF(N372="snížená",J372,0)</f>
        <v>0</v>
      </c>
      <c r="BG372" s="241">
        <f>IF(N372="zákl. přenesená",J372,0)</f>
        <v>0</v>
      </c>
      <c r="BH372" s="241">
        <f>IF(N372="sníž. přenesená",J372,0)</f>
        <v>0</v>
      </c>
      <c r="BI372" s="241">
        <f>IF(N372="nulová",J372,0)</f>
        <v>0</v>
      </c>
      <c r="BJ372" s="18" t="s">
        <v>83</v>
      </c>
      <c r="BK372" s="241">
        <f>ROUND(I372*H372,2)</f>
        <v>0</v>
      </c>
      <c r="BL372" s="18" t="s">
        <v>179</v>
      </c>
      <c r="BM372" s="240" t="s">
        <v>1598</v>
      </c>
    </row>
    <row r="373" spans="1:47" s="2" customFormat="1" ht="12">
      <c r="A373" s="39"/>
      <c r="B373" s="40"/>
      <c r="C373" s="41"/>
      <c r="D373" s="244" t="s">
        <v>192</v>
      </c>
      <c r="E373" s="41"/>
      <c r="F373" s="286" t="s">
        <v>1592</v>
      </c>
      <c r="G373" s="41"/>
      <c r="H373" s="41"/>
      <c r="I373" s="287"/>
      <c r="J373" s="41"/>
      <c r="K373" s="41"/>
      <c r="L373" s="45"/>
      <c r="M373" s="288"/>
      <c r="N373" s="289"/>
      <c r="O373" s="92"/>
      <c r="P373" s="92"/>
      <c r="Q373" s="92"/>
      <c r="R373" s="92"/>
      <c r="S373" s="92"/>
      <c r="T373" s="93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192</v>
      </c>
      <c r="AU373" s="18" t="s">
        <v>83</v>
      </c>
    </row>
    <row r="374" spans="1:65" s="2" customFormat="1" ht="16.5" customHeight="1">
      <c r="A374" s="39"/>
      <c r="B374" s="40"/>
      <c r="C374" s="229" t="s">
        <v>76</v>
      </c>
      <c r="D374" s="229" t="s">
        <v>174</v>
      </c>
      <c r="E374" s="230" t="s">
        <v>1599</v>
      </c>
      <c r="F374" s="231" t="s">
        <v>1597</v>
      </c>
      <c r="G374" s="232" t="s">
        <v>402</v>
      </c>
      <c r="H374" s="233">
        <v>54</v>
      </c>
      <c r="I374" s="234"/>
      <c r="J374" s="235">
        <f>ROUND(I374*H374,2)</f>
        <v>0</v>
      </c>
      <c r="K374" s="231" t="s">
        <v>1</v>
      </c>
      <c r="L374" s="45"/>
      <c r="M374" s="236" t="s">
        <v>1</v>
      </c>
      <c r="N374" s="237" t="s">
        <v>41</v>
      </c>
      <c r="O374" s="92"/>
      <c r="P374" s="238">
        <f>O374*H374</f>
        <v>0</v>
      </c>
      <c r="Q374" s="238">
        <v>0</v>
      </c>
      <c r="R374" s="238">
        <f>Q374*H374</f>
        <v>0</v>
      </c>
      <c r="S374" s="238">
        <v>0</v>
      </c>
      <c r="T374" s="23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0" t="s">
        <v>179</v>
      </c>
      <c r="AT374" s="240" t="s">
        <v>174</v>
      </c>
      <c r="AU374" s="240" t="s">
        <v>83</v>
      </c>
      <c r="AY374" s="18" t="s">
        <v>172</v>
      </c>
      <c r="BE374" s="241">
        <f>IF(N374="základní",J374,0)</f>
        <v>0</v>
      </c>
      <c r="BF374" s="241">
        <f>IF(N374="snížená",J374,0)</f>
        <v>0</v>
      </c>
      <c r="BG374" s="241">
        <f>IF(N374="zákl. přenesená",J374,0)</f>
        <v>0</v>
      </c>
      <c r="BH374" s="241">
        <f>IF(N374="sníž. přenesená",J374,0)</f>
        <v>0</v>
      </c>
      <c r="BI374" s="241">
        <f>IF(N374="nulová",J374,0)</f>
        <v>0</v>
      </c>
      <c r="BJ374" s="18" t="s">
        <v>83</v>
      </c>
      <c r="BK374" s="241">
        <f>ROUND(I374*H374,2)</f>
        <v>0</v>
      </c>
      <c r="BL374" s="18" t="s">
        <v>179</v>
      </c>
      <c r="BM374" s="240" t="s">
        <v>1600</v>
      </c>
    </row>
    <row r="375" spans="1:47" s="2" customFormat="1" ht="12">
      <c r="A375" s="39"/>
      <c r="B375" s="40"/>
      <c r="C375" s="41"/>
      <c r="D375" s="244" t="s">
        <v>192</v>
      </c>
      <c r="E375" s="41"/>
      <c r="F375" s="286" t="s">
        <v>1595</v>
      </c>
      <c r="G375" s="41"/>
      <c r="H375" s="41"/>
      <c r="I375" s="287"/>
      <c r="J375" s="41"/>
      <c r="K375" s="41"/>
      <c r="L375" s="45"/>
      <c r="M375" s="288"/>
      <c r="N375" s="289"/>
      <c r="O375" s="92"/>
      <c r="P375" s="92"/>
      <c r="Q375" s="92"/>
      <c r="R375" s="92"/>
      <c r="S375" s="92"/>
      <c r="T375" s="93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192</v>
      </c>
      <c r="AU375" s="18" t="s">
        <v>83</v>
      </c>
    </row>
    <row r="376" spans="1:65" s="2" customFormat="1" ht="16.5" customHeight="1">
      <c r="A376" s="39"/>
      <c r="B376" s="40"/>
      <c r="C376" s="229" t="s">
        <v>76</v>
      </c>
      <c r="D376" s="229" t="s">
        <v>174</v>
      </c>
      <c r="E376" s="230" t="s">
        <v>1601</v>
      </c>
      <c r="F376" s="231" t="s">
        <v>1602</v>
      </c>
      <c r="G376" s="232" t="s">
        <v>402</v>
      </c>
      <c r="H376" s="233">
        <v>35</v>
      </c>
      <c r="I376" s="234"/>
      <c r="J376" s="235">
        <f>ROUND(I376*H376,2)</f>
        <v>0</v>
      </c>
      <c r="K376" s="231" t="s">
        <v>1</v>
      </c>
      <c r="L376" s="45"/>
      <c r="M376" s="236" t="s">
        <v>1</v>
      </c>
      <c r="N376" s="237" t="s">
        <v>41</v>
      </c>
      <c r="O376" s="92"/>
      <c r="P376" s="238">
        <f>O376*H376</f>
        <v>0</v>
      </c>
      <c r="Q376" s="238">
        <v>0</v>
      </c>
      <c r="R376" s="238">
        <f>Q376*H376</f>
        <v>0</v>
      </c>
      <c r="S376" s="238">
        <v>0</v>
      </c>
      <c r="T376" s="23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0" t="s">
        <v>179</v>
      </c>
      <c r="AT376" s="240" t="s">
        <v>174</v>
      </c>
      <c r="AU376" s="240" t="s">
        <v>83</v>
      </c>
      <c r="AY376" s="18" t="s">
        <v>172</v>
      </c>
      <c r="BE376" s="241">
        <f>IF(N376="základní",J376,0)</f>
        <v>0</v>
      </c>
      <c r="BF376" s="241">
        <f>IF(N376="snížená",J376,0)</f>
        <v>0</v>
      </c>
      <c r="BG376" s="241">
        <f>IF(N376="zákl. přenesená",J376,0)</f>
        <v>0</v>
      </c>
      <c r="BH376" s="241">
        <f>IF(N376="sníž. přenesená",J376,0)</f>
        <v>0</v>
      </c>
      <c r="BI376" s="241">
        <f>IF(N376="nulová",J376,0)</f>
        <v>0</v>
      </c>
      <c r="BJ376" s="18" t="s">
        <v>83</v>
      </c>
      <c r="BK376" s="241">
        <f>ROUND(I376*H376,2)</f>
        <v>0</v>
      </c>
      <c r="BL376" s="18" t="s">
        <v>179</v>
      </c>
      <c r="BM376" s="240" t="s">
        <v>1603</v>
      </c>
    </row>
    <row r="377" spans="1:47" s="2" customFormat="1" ht="12">
      <c r="A377" s="39"/>
      <c r="B377" s="40"/>
      <c r="C377" s="41"/>
      <c r="D377" s="244" t="s">
        <v>192</v>
      </c>
      <c r="E377" s="41"/>
      <c r="F377" s="286" t="s">
        <v>1604</v>
      </c>
      <c r="G377" s="41"/>
      <c r="H377" s="41"/>
      <c r="I377" s="287"/>
      <c r="J377" s="41"/>
      <c r="K377" s="41"/>
      <c r="L377" s="45"/>
      <c r="M377" s="288"/>
      <c r="N377" s="289"/>
      <c r="O377" s="92"/>
      <c r="P377" s="92"/>
      <c r="Q377" s="92"/>
      <c r="R377" s="92"/>
      <c r="S377" s="92"/>
      <c r="T377" s="93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192</v>
      </c>
      <c r="AU377" s="18" t="s">
        <v>83</v>
      </c>
    </row>
    <row r="378" spans="1:65" s="2" customFormat="1" ht="16.5" customHeight="1">
      <c r="A378" s="39"/>
      <c r="B378" s="40"/>
      <c r="C378" s="229" t="s">
        <v>76</v>
      </c>
      <c r="D378" s="229" t="s">
        <v>174</v>
      </c>
      <c r="E378" s="230" t="s">
        <v>1605</v>
      </c>
      <c r="F378" s="231" t="s">
        <v>1602</v>
      </c>
      <c r="G378" s="232" t="s">
        <v>402</v>
      </c>
      <c r="H378" s="233">
        <v>35</v>
      </c>
      <c r="I378" s="234"/>
      <c r="J378" s="235">
        <f>ROUND(I378*H378,2)</f>
        <v>0</v>
      </c>
      <c r="K378" s="231" t="s">
        <v>1</v>
      </c>
      <c r="L378" s="45"/>
      <c r="M378" s="236" t="s">
        <v>1</v>
      </c>
      <c r="N378" s="237" t="s">
        <v>41</v>
      </c>
      <c r="O378" s="92"/>
      <c r="P378" s="238">
        <f>O378*H378</f>
        <v>0</v>
      </c>
      <c r="Q378" s="238">
        <v>0</v>
      </c>
      <c r="R378" s="238">
        <f>Q378*H378</f>
        <v>0</v>
      </c>
      <c r="S378" s="238">
        <v>0</v>
      </c>
      <c r="T378" s="23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0" t="s">
        <v>179</v>
      </c>
      <c r="AT378" s="240" t="s">
        <v>174</v>
      </c>
      <c r="AU378" s="240" t="s">
        <v>83</v>
      </c>
      <c r="AY378" s="18" t="s">
        <v>172</v>
      </c>
      <c r="BE378" s="241">
        <f>IF(N378="základní",J378,0)</f>
        <v>0</v>
      </c>
      <c r="BF378" s="241">
        <f>IF(N378="snížená",J378,0)</f>
        <v>0</v>
      </c>
      <c r="BG378" s="241">
        <f>IF(N378="zákl. přenesená",J378,0)</f>
        <v>0</v>
      </c>
      <c r="BH378" s="241">
        <f>IF(N378="sníž. přenesená",J378,0)</f>
        <v>0</v>
      </c>
      <c r="BI378" s="241">
        <f>IF(N378="nulová",J378,0)</f>
        <v>0</v>
      </c>
      <c r="BJ378" s="18" t="s">
        <v>83</v>
      </c>
      <c r="BK378" s="241">
        <f>ROUND(I378*H378,2)</f>
        <v>0</v>
      </c>
      <c r="BL378" s="18" t="s">
        <v>179</v>
      </c>
      <c r="BM378" s="240" t="s">
        <v>1606</v>
      </c>
    </row>
    <row r="379" spans="1:47" s="2" customFormat="1" ht="12">
      <c r="A379" s="39"/>
      <c r="B379" s="40"/>
      <c r="C379" s="41"/>
      <c r="D379" s="244" t="s">
        <v>192</v>
      </c>
      <c r="E379" s="41"/>
      <c r="F379" s="286" t="s">
        <v>1568</v>
      </c>
      <c r="G379" s="41"/>
      <c r="H379" s="41"/>
      <c r="I379" s="287"/>
      <c r="J379" s="41"/>
      <c r="K379" s="41"/>
      <c r="L379" s="45"/>
      <c r="M379" s="288"/>
      <c r="N379" s="289"/>
      <c r="O379" s="92"/>
      <c r="P379" s="92"/>
      <c r="Q379" s="92"/>
      <c r="R379" s="92"/>
      <c r="S379" s="92"/>
      <c r="T379" s="93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192</v>
      </c>
      <c r="AU379" s="18" t="s">
        <v>83</v>
      </c>
    </row>
    <row r="380" spans="1:65" s="2" customFormat="1" ht="16.5" customHeight="1">
      <c r="A380" s="39"/>
      <c r="B380" s="40"/>
      <c r="C380" s="229" t="s">
        <v>76</v>
      </c>
      <c r="D380" s="229" t="s">
        <v>174</v>
      </c>
      <c r="E380" s="230" t="s">
        <v>1607</v>
      </c>
      <c r="F380" s="231" t="s">
        <v>1608</v>
      </c>
      <c r="G380" s="232" t="s">
        <v>402</v>
      </c>
      <c r="H380" s="233">
        <v>25</v>
      </c>
      <c r="I380" s="234"/>
      <c r="J380" s="235">
        <f>ROUND(I380*H380,2)</f>
        <v>0</v>
      </c>
      <c r="K380" s="231" t="s">
        <v>1</v>
      </c>
      <c r="L380" s="45"/>
      <c r="M380" s="236" t="s">
        <v>1</v>
      </c>
      <c r="N380" s="237" t="s">
        <v>41</v>
      </c>
      <c r="O380" s="92"/>
      <c r="P380" s="238">
        <f>O380*H380</f>
        <v>0</v>
      </c>
      <c r="Q380" s="238">
        <v>0</v>
      </c>
      <c r="R380" s="238">
        <f>Q380*H380</f>
        <v>0</v>
      </c>
      <c r="S380" s="238">
        <v>0</v>
      </c>
      <c r="T380" s="23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0" t="s">
        <v>179</v>
      </c>
      <c r="AT380" s="240" t="s">
        <v>174</v>
      </c>
      <c r="AU380" s="240" t="s">
        <v>83</v>
      </c>
      <c r="AY380" s="18" t="s">
        <v>172</v>
      </c>
      <c r="BE380" s="241">
        <f>IF(N380="základní",J380,0)</f>
        <v>0</v>
      </c>
      <c r="BF380" s="241">
        <f>IF(N380="snížená",J380,0)</f>
        <v>0</v>
      </c>
      <c r="BG380" s="241">
        <f>IF(N380="zákl. přenesená",J380,0)</f>
        <v>0</v>
      </c>
      <c r="BH380" s="241">
        <f>IF(N380="sníž. přenesená",J380,0)</f>
        <v>0</v>
      </c>
      <c r="BI380" s="241">
        <f>IF(N380="nulová",J380,0)</f>
        <v>0</v>
      </c>
      <c r="BJ380" s="18" t="s">
        <v>83</v>
      </c>
      <c r="BK380" s="241">
        <f>ROUND(I380*H380,2)</f>
        <v>0</v>
      </c>
      <c r="BL380" s="18" t="s">
        <v>179</v>
      </c>
      <c r="BM380" s="240" t="s">
        <v>1609</v>
      </c>
    </row>
    <row r="381" spans="1:47" s="2" customFormat="1" ht="12">
      <c r="A381" s="39"/>
      <c r="B381" s="40"/>
      <c r="C381" s="41"/>
      <c r="D381" s="244" t="s">
        <v>192</v>
      </c>
      <c r="E381" s="41"/>
      <c r="F381" s="286" t="s">
        <v>1604</v>
      </c>
      <c r="G381" s="41"/>
      <c r="H381" s="41"/>
      <c r="I381" s="287"/>
      <c r="J381" s="41"/>
      <c r="K381" s="41"/>
      <c r="L381" s="45"/>
      <c r="M381" s="288"/>
      <c r="N381" s="289"/>
      <c r="O381" s="92"/>
      <c r="P381" s="92"/>
      <c r="Q381" s="92"/>
      <c r="R381" s="92"/>
      <c r="S381" s="92"/>
      <c r="T381" s="93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192</v>
      </c>
      <c r="AU381" s="18" t="s">
        <v>83</v>
      </c>
    </row>
    <row r="382" spans="1:65" s="2" customFormat="1" ht="16.5" customHeight="1">
      <c r="A382" s="39"/>
      <c r="B382" s="40"/>
      <c r="C382" s="229" t="s">
        <v>76</v>
      </c>
      <c r="D382" s="229" t="s">
        <v>174</v>
      </c>
      <c r="E382" s="230" t="s">
        <v>1610</v>
      </c>
      <c r="F382" s="231" t="s">
        <v>1608</v>
      </c>
      <c r="G382" s="232" t="s">
        <v>402</v>
      </c>
      <c r="H382" s="233">
        <v>25</v>
      </c>
      <c r="I382" s="234"/>
      <c r="J382" s="235">
        <f>ROUND(I382*H382,2)</f>
        <v>0</v>
      </c>
      <c r="K382" s="231" t="s">
        <v>1</v>
      </c>
      <c r="L382" s="45"/>
      <c r="M382" s="236" t="s">
        <v>1</v>
      </c>
      <c r="N382" s="237" t="s">
        <v>41</v>
      </c>
      <c r="O382" s="92"/>
      <c r="P382" s="238">
        <f>O382*H382</f>
        <v>0</v>
      </c>
      <c r="Q382" s="238">
        <v>0</v>
      </c>
      <c r="R382" s="238">
        <f>Q382*H382</f>
        <v>0</v>
      </c>
      <c r="S382" s="238">
        <v>0</v>
      </c>
      <c r="T382" s="23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40" t="s">
        <v>179</v>
      </c>
      <c r="AT382" s="240" t="s">
        <v>174</v>
      </c>
      <c r="AU382" s="240" t="s">
        <v>83</v>
      </c>
      <c r="AY382" s="18" t="s">
        <v>172</v>
      </c>
      <c r="BE382" s="241">
        <f>IF(N382="základní",J382,0)</f>
        <v>0</v>
      </c>
      <c r="BF382" s="241">
        <f>IF(N382="snížená",J382,0)</f>
        <v>0</v>
      </c>
      <c r="BG382" s="241">
        <f>IF(N382="zákl. přenesená",J382,0)</f>
        <v>0</v>
      </c>
      <c r="BH382" s="241">
        <f>IF(N382="sníž. přenesená",J382,0)</f>
        <v>0</v>
      </c>
      <c r="BI382" s="241">
        <f>IF(N382="nulová",J382,0)</f>
        <v>0</v>
      </c>
      <c r="BJ382" s="18" t="s">
        <v>83</v>
      </c>
      <c r="BK382" s="241">
        <f>ROUND(I382*H382,2)</f>
        <v>0</v>
      </c>
      <c r="BL382" s="18" t="s">
        <v>179</v>
      </c>
      <c r="BM382" s="240" t="s">
        <v>1611</v>
      </c>
    </row>
    <row r="383" spans="1:47" s="2" customFormat="1" ht="12">
      <c r="A383" s="39"/>
      <c r="B383" s="40"/>
      <c r="C383" s="41"/>
      <c r="D383" s="244" t="s">
        <v>192</v>
      </c>
      <c r="E383" s="41"/>
      <c r="F383" s="286" t="s">
        <v>1568</v>
      </c>
      <c r="G383" s="41"/>
      <c r="H383" s="41"/>
      <c r="I383" s="287"/>
      <c r="J383" s="41"/>
      <c r="K383" s="41"/>
      <c r="L383" s="45"/>
      <c r="M383" s="288"/>
      <c r="N383" s="289"/>
      <c r="O383" s="92"/>
      <c r="P383" s="92"/>
      <c r="Q383" s="92"/>
      <c r="R383" s="92"/>
      <c r="S383" s="92"/>
      <c r="T383" s="93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192</v>
      </c>
      <c r="AU383" s="18" t="s">
        <v>83</v>
      </c>
    </row>
    <row r="384" spans="1:65" s="2" customFormat="1" ht="16.5" customHeight="1">
      <c r="A384" s="39"/>
      <c r="B384" s="40"/>
      <c r="C384" s="229" t="s">
        <v>76</v>
      </c>
      <c r="D384" s="229" t="s">
        <v>174</v>
      </c>
      <c r="E384" s="230" t="s">
        <v>1612</v>
      </c>
      <c r="F384" s="231" t="s">
        <v>1613</v>
      </c>
      <c r="G384" s="232" t="s">
        <v>402</v>
      </c>
      <c r="H384" s="233">
        <v>26</v>
      </c>
      <c r="I384" s="234"/>
      <c r="J384" s="235">
        <f>ROUND(I384*H384,2)</f>
        <v>0</v>
      </c>
      <c r="K384" s="231" t="s">
        <v>1</v>
      </c>
      <c r="L384" s="45"/>
      <c r="M384" s="236" t="s">
        <v>1</v>
      </c>
      <c r="N384" s="237" t="s">
        <v>41</v>
      </c>
      <c r="O384" s="92"/>
      <c r="P384" s="238">
        <f>O384*H384</f>
        <v>0</v>
      </c>
      <c r="Q384" s="238">
        <v>0</v>
      </c>
      <c r="R384" s="238">
        <f>Q384*H384</f>
        <v>0</v>
      </c>
      <c r="S384" s="238">
        <v>0</v>
      </c>
      <c r="T384" s="23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40" t="s">
        <v>179</v>
      </c>
      <c r="AT384" s="240" t="s">
        <v>174</v>
      </c>
      <c r="AU384" s="240" t="s">
        <v>83</v>
      </c>
      <c r="AY384" s="18" t="s">
        <v>172</v>
      </c>
      <c r="BE384" s="241">
        <f>IF(N384="základní",J384,0)</f>
        <v>0</v>
      </c>
      <c r="BF384" s="241">
        <f>IF(N384="snížená",J384,0)</f>
        <v>0</v>
      </c>
      <c r="BG384" s="241">
        <f>IF(N384="zákl. přenesená",J384,0)</f>
        <v>0</v>
      </c>
      <c r="BH384" s="241">
        <f>IF(N384="sníž. přenesená",J384,0)</f>
        <v>0</v>
      </c>
      <c r="BI384" s="241">
        <f>IF(N384="nulová",J384,0)</f>
        <v>0</v>
      </c>
      <c r="BJ384" s="18" t="s">
        <v>83</v>
      </c>
      <c r="BK384" s="241">
        <f>ROUND(I384*H384,2)</f>
        <v>0</v>
      </c>
      <c r="BL384" s="18" t="s">
        <v>179</v>
      </c>
      <c r="BM384" s="240" t="s">
        <v>1614</v>
      </c>
    </row>
    <row r="385" spans="1:47" s="2" customFormat="1" ht="12">
      <c r="A385" s="39"/>
      <c r="B385" s="40"/>
      <c r="C385" s="41"/>
      <c r="D385" s="244" t="s">
        <v>192</v>
      </c>
      <c r="E385" s="41"/>
      <c r="F385" s="286" t="s">
        <v>1604</v>
      </c>
      <c r="G385" s="41"/>
      <c r="H385" s="41"/>
      <c r="I385" s="287"/>
      <c r="J385" s="41"/>
      <c r="K385" s="41"/>
      <c r="L385" s="45"/>
      <c r="M385" s="288"/>
      <c r="N385" s="289"/>
      <c r="O385" s="92"/>
      <c r="P385" s="92"/>
      <c r="Q385" s="92"/>
      <c r="R385" s="92"/>
      <c r="S385" s="92"/>
      <c r="T385" s="93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192</v>
      </c>
      <c r="AU385" s="18" t="s">
        <v>83</v>
      </c>
    </row>
    <row r="386" spans="1:65" s="2" customFormat="1" ht="16.5" customHeight="1">
      <c r="A386" s="39"/>
      <c r="B386" s="40"/>
      <c r="C386" s="229" t="s">
        <v>76</v>
      </c>
      <c r="D386" s="229" t="s">
        <v>174</v>
      </c>
      <c r="E386" s="230" t="s">
        <v>1615</v>
      </c>
      <c r="F386" s="231" t="s">
        <v>1613</v>
      </c>
      <c r="G386" s="232" t="s">
        <v>402</v>
      </c>
      <c r="H386" s="233">
        <v>26</v>
      </c>
      <c r="I386" s="234"/>
      <c r="J386" s="235">
        <f>ROUND(I386*H386,2)</f>
        <v>0</v>
      </c>
      <c r="K386" s="231" t="s">
        <v>1</v>
      </c>
      <c r="L386" s="45"/>
      <c r="M386" s="236" t="s">
        <v>1</v>
      </c>
      <c r="N386" s="237" t="s">
        <v>41</v>
      </c>
      <c r="O386" s="92"/>
      <c r="P386" s="238">
        <f>O386*H386</f>
        <v>0</v>
      </c>
      <c r="Q386" s="238">
        <v>0</v>
      </c>
      <c r="R386" s="238">
        <f>Q386*H386</f>
        <v>0</v>
      </c>
      <c r="S386" s="238">
        <v>0</v>
      </c>
      <c r="T386" s="23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0" t="s">
        <v>179</v>
      </c>
      <c r="AT386" s="240" t="s">
        <v>174</v>
      </c>
      <c r="AU386" s="240" t="s">
        <v>83</v>
      </c>
      <c r="AY386" s="18" t="s">
        <v>172</v>
      </c>
      <c r="BE386" s="241">
        <f>IF(N386="základní",J386,0)</f>
        <v>0</v>
      </c>
      <c r="BF386" s="241">
        <f>IF(N386="snížená",J386,0)</f>
        <v>0</v>
      </c>
      <c r="BG386" s="241">
        <f>IF(N386="zákl. přenesená",J386,0)</f>
        <v>0</v>
      </c>
      <c r="BH386" s="241">
        <f>IF(N386="sníž. přenesená",J386,0)</f>
        <v>0</v>
      </c>
      <c r="BI386" s="241">
        <f>IF(N386="nulová",J386,0)</f>
        <v>0</v>
      </c>
      <c r="BJ386" s="18" t="s">
        <v>83</v>
      </c>
      <c r="BK386" s="241">
        <f>ROUND(I386*H386,2)</f>
        <v>0</v>
      </c>
      <c r="BL386" s="18" t="s">
        <v>179</v>
      </c>
      <c r="BM386" s="240" t="s">
        <v>1616</v>
      </c>
    </row>
    <row r="387" spans="1:47" s="2" customFormat="1" ht="12">
      <c r="A387" s="39"/>
      <c r="B387" s="40"/>
      <c r="C387" s="41"/>
      <c r="D387" s="244" t="s">
        <v>192</v>
      </c>
      <c r="E387" s="41"/>
      <c r="F387" s="286" t="s">
        <v>1568</v>
      </c>
      <c r="G387" s="41"/>
      <c r="H387" s="41"/>
      <c r="I387" s="287"/>
      <c r="J387" s="41"/>
      <c r="K387" s="41"/>
      <c r="L387" s="45"/>
      <c r="M387" s="288"/>
      <c r="N387" s="289"/>
      <c r="O387" s="92"/>
      <c r="P387" s="92"/>
      <c r="Q387" s="92"/>
      <c r="R387" s="92"/>
      <c r="S387" s="92"/>
      <c r="T387" s="93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192</v>
      </c>
      <c r="AU387" s="18" t="s">
        <v>83</v>
      </c>
    </row>
    <row r="388" spans="1:65" s="2" customFormat="1" ht="16.5" customHeight="1">
      <c r="A388" s="39"/>
      <c r="B388" s="40"/>
      <c r="C388" s="229" t="s">
        <v>76</v>
      </c>
      <c r="D388" s="229" t="s">
        <v>174</v>
      </c>
      <c r="E388" s="230" t="s">
        <v>1617</v>
      </c>
      <c r="F388" s="231" t="s">
        <v>1618</v>
      </c>
      <c r="G388" s="232" t="s">
        <v>402</v>
      </c>
      <c r="H388" s="233">
        <v>31</v>
      </c>
      <c r="I388" s="234"/>
      <c r="J388" s="235">
        <f>ROUND(I388*H388,2)</f>
        <v>0</v>
      </c>
      <c r="K388" s="231" t="s">
        <v>1</v>
      </c>
      <c r="L388" s="45"/>
      <c r="M388" s="236" t="s">
        <v>1</v>
      </c>
      <c r="N388" s="237" t="s">
        <v>41</v>
      </c>
      <c r="O388" s="92"/>
      <c r="P388" s="238">
        <f>O388*H388</f>
        <v>0</v>
      </c>
      <c r="Q388" s="238">
        <v>0</v>
      </c>
      <c r="R388" s="238">
        <f>Q388*H388</f>
        <v>0</v>
      </c>
      <c r="S388" s="238">
        <v>0</v>
      </c>
      <c r="T388" s="23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0" t="s">
        <v>179</v>
      </c>
      <c r="AT388" s="240" t="s">
        <v>174</v>
      </c>
      <c r="AU388" s="240" t="s">
        <v>83</v>
      </c>
      <c r="AY388" s="18" t="s">
        <v>172</v>
      </c>
      <c r="BE388" s="241">
        <f>IF(N388="základní",J388,0)</f>
        <v>0</v>
      </c>
      <c r="BF388" s="241">
        <f>IF(N388="snížená",J388,0)</f>
        <v>0</v>
      </c>
      <c r="BG388" s="241">
        <f>IF(N388="zákl. přenesená",J388,0)</f>
        <v>0</v>
      </c>
      <c r="BH388" s="241">
        <f>IF(N388="sníž. přenesená",J388,0)</f>
        <v>0</v>
      </c>
      <c r="BI388" s="241">
        <f>IF(N388="nulová",J388,0)</f>
        <v>0</v>
      </c>
      <c r="BJ388" s="18" t="s">
        <v>83</v>
      </c>
      <c r="BK388" s="241">
        <f>ROUND(I388*H388,2)</f>
        <v>0</v>
      </c>
      <c r="BL388" s="18" t="s">
        <v>179</v>
      </c>
      <c r="BM388" s="240" t="s">
        <v>1619</v>
      </c>
    </row>
    <row r="389" spans="1:47" s="2" customFormat="1" ht="12">
      <c r="A389" s="39"/>
      <c r="B389" s="40"/>
      <c r="C389" s="41"/>
      <c r="D389" s="244" t="s">
        <v>192</v>
      </c>
      <c r="E389" s="41"/>
      <c r="F389" s="286" t="s">
        <v>1604</v>
      </c>
      <c r="G389" s="41"/>
      <c r="H389" s="41"/>
      <c r="I389" s="287"/>
      <c r="J389" s="41"/>
      <c r="K389" s="41"/>
      <c r="L389" s="45"/>
      <c r="M389" s="288"/>
      <c r="N389" s="289"/>
      <c r="O389" s="92"/>
      <c r="P389" s="92"/>
      <c r="Q389" s="92"/>
      <c r="R389" s="92"/>
      <c r="S389" s="92"/>
      <c r="T389" s="93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192</v>
      </c>
      <c r="AU389" s="18" t="s">
        <v>83</v>
      </c>
    </row>
    <row r="390" spans="1:65" s="2" customFormat="1" ht="16.5" customHeight="1">
      <c r="A390" s="39"/>
      <c r="B390" s="40"/>
      <c r="C390" s="229" t="s">
        <v>76</v>
      </c>
      <c r="D390" s="229" t="s">
        <v>174</v>
      </c>
      <c r="E390" s="230" t="s">
        <v>1620</v>
      </c>
      <c r="F390" s="231" t="s">
        <v>1618</v>
      </c>
      <c r="G390" s="232" t="s">
        <v>402</v>
      </c>
      <c r="H390" s="233">
        <v>31</v>
      </c>
      <c r="I390" s="234"/>
      <c r="J390" s="235">
        <f>ROUND(I390*H390,2)</f>
        <v>0</v>
      </c>
      <c r="K390" s="231" t="s">
        <v>1</v>
      </c>
      <c r="L390" s="45"/>
      <c r="M390" s="236" t="s">
        <v>1</v>
      </c>
      <c r="N390" s="237" t="s">
        <v>41</v>
      </c>
      <c r="O390" s="92"/>
      <c r="P390" s="238">
        <f>O390*H390</f>
        <v>0</v>
      </c>
      <c r="Q390" s="238">
        <v>0</v>
      </c>
      <c r="R390" s="238">
        <f>Q390*H390</f>
        <v>0</v>
      </c>
      <c r="S390" s="238">
        <v>0</v>
      </c>
      <c r="T390" s="23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0" t="s">
        <v>179</v>
      </c>
      <c r="AT390" s="240" t="s">
        <v>174</v>
      </c>
      <c r="AU390" s="240" t="s">
        <v>83</v>
      </c>
      <c r="AY390" s="18" t="s">
        <v>172</v>
      </c>
      <c r="BE390" s="241">
        <f>IF(N390="základní",J390,0)</f>
        <v>0</v>
      </c>
      <c r="BF390" s="241">
        <f>IF(N390="snížená",J390,0)</f>
        <v>0</v>
      </c>
      <c r="BG390" s="241">
        <f>IF(N390="zákl. přenesená",J390,0)</f>
        <v>0</v>
      </c>
      <c r="BH390" s="241">
        <f>IF(N390="sníž. přenesená",J390,0)</f>
        <v>0</v>
      </c>
      <c r="BI390" s="241">
        <f>IF(N390="nulová",J390,0)</f>
        <v>0</v>
      </c>
      <c r="BJ390" s="18" t="s">
        <v>83</v>
      </c>
      <c r="BK390" s="241">
        <f>ROUND(I390*H390,2)</f>
        <v>0</v>
      </c>
      <c r="BL390" s="18" t="s">
        <v>179</v>
      </c>
      <c r="BM390" s="240" t="s">
        <v>1621</v>
      </c>
    </row>
    <row r="391" spans="1:47" s="2" customFormat="1" ht="12">
      <c r="A391" s="39"/>
      <c r="B391" s="40"/>
      <c r="C391" s="41"/>
      <c r="D391" s="244" t="s">
        <v>192</v>
      </c>
      <c r="E391" s="41"/>
      <c r="F391" s="286" t="s">
        <v>1568</v>
      </c>
      <c r="G391" s="41"/>
      <c r="H391" s="41"/>
      <c r="I391" s="287"/>
      <c r="J391" s="41"/>
      <c r="K391" s="41"/>
      <c r="L391" s="45"/>
      <c r="M391" s="288"/>
      <c r="N391" s="289"/>
      <c r="O391" s="92"/>
      <c r="P391" s="92"/>
      <c r="Q391" s="92"/>
      <c r="R391" s="92"/>
      <c r="S391" s="92"/>
      <c r="T391" s="93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192</v>
      </c>
      <c r="AU391" s="18" t="s">
        <v>83</v>
      </c>
    </row>
    <row r="392" spans="1:65" s="2" customFormat="1" ht="16.5" customHeight="1">
      <c r="A392" s="39"/>
      <c r="B392" s="40"/>
      <c r="C392" s="229" t="s">
        <v>76</v>
      </c>
      <c r="D392" s="229" t="s">
        <v>174</v>
      </c>
      <c r="E392" s="230" t="s">
        <v>1622</v>
      </c>
      <c r="F392" s="231" t="s">
        <v>1623</v>
      </c>
      <c r="G392" s="232" t="s">
        <v>402</v>
      </c>
      <c r="H392" s="233">
        <v>32</v>
      </c>
      <c r="I392" s="234"/>
      <c r="J392" s="235">
        <f>ROUND(I392*H392,2)</f>
        <v>0</v>
      </c>
      <c r="K392" s="231" t="s">
        <v>1</v>
      </c>
      <c r="L392" s="45"/>
      <c r="M392" s="236" t="s">
        <v>1</v>
      </c>
      <c r="N392" s="237" t="s">
        <v>41</v>
      </c>
      <c r="O392" s="92"/>
      <c r="P392" s="238">
        <f>O392*H392</f>
        <v>0</v>
      </c>
      <c r="Q392" s="238">
        <v>0</v>
      </c>
      <c r="R392" s="238">
        <f>Q392*H392</f>
        <v>0</v>
      </c>
      <c r="S392" s="238">
        <v>0</v>
      </c>
      <c r="T392" s="23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0" t="s">
        <v>179</v>
      </c>
      <c r="AT392" s="240" t="s">
        <v>174</v>
      </c>
      <c r="AU392" s="240" t="s">
        <v>83</v>
      </c>
      <c r="AY392" s="18" t="s">
        <v>172</v>
      </c>
      <c r="BE392" s="241">
        <f>IF(N392="základní",J392,0)</f>
        <v>0</v>
      </c>
      <c r="BF392" s="241">
        <f>IF(N392="snížená",J392,0)</f>
        <v>0</v>
      </c>
      <c r="BG392" s="241">
        <f>IF(N392="zákl. přenesená",J392,0)</f>
        <v>0</v>
      </c>
      <c r="BH392" s="241">
        <f>IF(N392="sníž. přenesená",J392,0)</f>
        <v>0</v>
      </c>
      <c r="BI392" s="241">
        <f>IF(N392="nulová",J392,0)</f>
        <v>0</v>
      </c>
      <c r="BJ392" s="18" t="s">
        <v>83</v>
      </c>
      <c r="BK392" s="241">
        <f>ROUND(I392*H392,2)</f>
        <v>0</v>
      </c>
      <c r="BL392" s="18" t="s">
        <v>179</v>
      </c>
      <c r="BM392" s="240" t="s">
        <v>1624</v>
      </c>
    </row>
    <row r="393" spans="1:47" s="2" customFormat="1" ht="12">
      <c r="A393" s="39"/>
      <c r="B393" s="40"/>
      <c r="C393" s="41"/>
      <c r="D393" s="244" t="s">
        <v>192</v>
      </c>
      <c r="E393" s="41"/>
      <c r="F393" s="286" t="s">
        <v>1604</v>
      </c>
      <c r="G393" s="41"/>
      <c r="H393" s="41"/>
      <c r="I393" s="287"/>
      <c r="J393" s="41"/>
      <c r="K393" s="41"/>
      <c r="L393" s="45"/>
      <c r="M393" s="288"/>
      <c r="N393" s="289"/>
      <c r="O393" s="92"/>
      <c r="P393" s="92"/>
      <c r="Q393" s="92"/>
      <c r="R393" s="92"/>
      <c r="S393" s="92"/>
      <c r="T393" s="93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192</v>
      </c>
      <c r="AU393" s="18" t="s">
        <v>83</v>
      </c>
    </row>
    <row r="394" spans="1:65" s="2" customFormat="1" ht="16.5" customHeight="1">
      <c r="A394" s="39"/>
      <c r="B394" s="40"/>
      <c r="C394" s="229" t="s">
        <v>76</v>
      </c>
      <c r="D394" s="229" t="s">
        <v>174</v>
      </c>
      <c r="E394" s="230" t="s">
        <v>1625</v>
      </c>
      <c r="F394" s="231" t="s">
        <v>1623</v>
      </c>
      <c r="G394" s="232" t="s">
        <v>402</v>
      </c>
      <c r="H394" s="233">
        <v>32</v>
      </c>
      <c r="I394" s="234"/>
      <c r="J394" s="235">
        <f>ROUND(I394*H394,2)</f>
        <v>0</v>
      </c>
      <c r="K394" s="231" t="s">
        <v>1</v>
      </c>
      <c r="L394" s="45"/>
      <c r="M394" s="236" t="s">
        <v>1</v>
      </c>
      <c r="N394" s="237" t="s">
        <v>41</v>
      </c>
      <c r="O394" s="92"/>
      <c r="P394" s="238">
        <f>O394*H394</f>
        <v>0</v>
      </c>
      <c r="Q394" s="238">
        <v>0</v>
      </c>
      <c r="R394" s="238">
        <f>Q394*H394</f>
        <v>0</v>
      </c>
      <c r="S394" s="238">
        <v>0</v>
      </c>
      <c r="T394" s="23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40" t="s">
        <v>179</v>
      </c>
      <c r="AT394" s="240" t="s">
        <v>174</v>
      </c>
      <c r="AU394" s="240" t="s">
        <v>83</v>
      </c>
      <c r="AY394" s="18" t="s">
        <v>172</v>
      </c>
      <c r="BE394" s="241">
        <f>IF(N394="základní",J394,0)</f>
        <v>0</v>
      </c>
      <c r="BF394" s="241">
        <f>IF(N394="snížená",J394,0)</f>
        <v>0</v>
      </c>
      <c r="BG394" s="241">
        <f>IF(N394="zákl. přenesená",J394,0)</f>
        <v>0</v>
      </c>
      <c r="BH394" s="241">
        <f>IF(N394="sníž. přenesená",J394,0)</f>
        <v>0</v>
      </c>
      <c r="BI394" s="241">
        <f>IF(N394="nulová",J394,0)</f>
        <v>0</v>
      </c>
      <c r="BJ394" s="18" t="s">
        <v>83</v>
      </c>
      <c r="BK394" s="241">
        <f>ROUND(I394*H394,2)</f>
        <v>0</v>
      </c>
      <c r="BL394" s="18" t="s">
        <v>179</v>
      </c>
      <c r="BM394" s="240" t="s">
        <v>1626</v>
      </c>
    </row>
    <row r="395" spans="1:47" s="2" customFormat="1" ht="12">
      <c r="A395" s="39"/>
      <c r="B395" s="40"/>
      <c r="C395" s="41"/>
      <c r="D395" s="244" t="s">
        <v>192</v>
      </c>
      <c r="E395" s="41"/>
      <c r="F395" s="286" t="s">
        <v>1568</v>
      </c>
      <c r="G395" s="41"/>
      <c r="H395" s="41"/>
      <c r="I395" s="287"/>
      <c r="J395" s="41"/>
      <c r="K395" s="41"/>
      <c r="L395" s="45"/>
      <c r="M395" s="288"/>
      <c r="N395" s="289"/>
      <c r="O395" s="92"/>
      <c r="P395" s="92"/>
      <c r="Q395" s="92"/>
      <c r="R395" s="92"/>
      <c r="S395" s="92"/>
      <c r="T395" s="9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192</v>
      </c>
      <c r="AU395" s="18" t="s">
        <v>83</v>
      </c>
    </row>
    <row r="396" spans="1:65" s="2" customFormat="1" ht="16.5" customHeight="1">
      <c r="A396" s="39"/>
      <c r="B396" s="40"/>
      <c r="C396" s="229" t="s">
        <v>76</v>
      </c>
      <c r="D396" s="229" t="s">
        <v>174</v>
      </c>
      <c r="E396" s="230" t="s">
        <v>1627</v>
      </c>
      <c r="F396" s="231" t="s">
        <v>1628</v>
      </c>
      <c r="G396" s="232" t="s">
        <v>402</v>
      </c>
      <c r="H396" s="233">
        <v>26</v>
      </c>
      <c r="I396" s="234"/>
      <c r="J396" s="235">
        <f>ROUND(I396*H396,2)</f>
        <v>0</v>
      </c>
      <c r="K396" s="231" t="s">
        <v>1</v>
      </c>
      <c r="L396" s="45"/>
      <c r="M396" s="236" t="s">
        <v>1</v>
      </c>
      <c r="N396" s="237" t="s">
        <v>41</v>
      </c>
      <c r="O396" s="92"/>
      <c r="P396" s="238">
        <f>O396*H396</f>
        <v>0</v>
      </c>
      <c r="Q396" s="238">
        <v>0</v>
      </c>
      <c r="R396" s="238">
        <f>Q396*H396</f>
        <v>0</v>
      </c>
      <c r="S396" s="238">
        <v>0</v>
      </c>
      <c r="T396" s="23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0" t="s">
        <v>179</v>
      </c>
      <c r="AT396" s="240" t="s">
        <v>174</v>
      </c>
      <c r="AU396" s="240" t="s">
        <v>83</v>
      </c>
      <c r="AY396" s="18" t="s">
        <v>172</v>
      </c>
      <c r="BE396" s="241">
        <f>IF(N396="základní",J396,0)</f>
        <v>0</v>
      </c>
      <c r="BF396" s="241">
        <f>IF(N396="snížená",J396,0)</f>
        <v>0</v>
      </c>
      <c r="BG396" s="241">
        <f>IF(N396="zákl. přenesená",J396,0)</f>
        <v>0</v>
      </c>
      <c r="BH396" s="241">
        <f>IF(N396="sníž. přenesená",J396,0)</f>
        <v>0</v>
      </c>
      <c r="BI396" s="241">
        <f>IF(N396="nulová",J396,0)</f>
        <v>0</v>
      </c>
      <c r="BJ396" s="18" t="s">
        <v>83</v>
      </c>
      <c r="BK396" s="241">
        <f>ROUND(I396*H396,2)</f>
        <v>0</v>
      </c>
      <c r="BL396" s="18" t="s">
        <v>179</v>
      </c>
      <c r="BM396" s="240" t="s">
        <v>1629</v>
      </c>
    </row>
    <row r="397" spans="1:47" s="2" customFormat="1" ht="12">
      <c r="A397" s="39"/>
      <c r="B397" s="40"/>
      <c r="C397" s="41"/>
      <c r="D397" s="244" t="s">
        <v>192</v>
      </c>
      <c r="E397" s="41"/>
      <c r="F397" s="286" t="s">
        <v>1604</v>
      </c>
      <c r="G397" s="41"/>
      <c r="H397" s="41"/>
      <c r="I397" s="287"/>
      <c r="J397" s="41"/>
      <c r="K397" s="41"/>
      <c r="L397" s="45"/>
      <c r="M397" s="288"/>
      <c r="N397" s="289"/>
      <c r="O397" s="92"/>
      <c r="P397" s="92"/>
      <c r="Q397" s="92"/>
      <c r="R397" s="92"/>
      <c r="S397" s="92"/>
      <c r="T397" s="93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192</v>
      </c>
      <c r="AU397" s="18" t="s">
        <v>83</v>
      </c>
    </row>
    <row r="398" spans="1:65" s="2" customFormat="1" ht="16.5" customHeight="1">
      <c r="A398" s="39"/>
      <c r="B398" s="40"/>
      <c r="C398" s="229" t="s">
        <v>76</v>
      </c>
      <c r="D398" s="229" t="s">
        <v>174</v>
      </c>
      <c r="E398" s="230" t="s">
        <v>1630</v>
      </c>
      <c r="F398" s="231" t="s">
        <v>1628</v>
      </c>
      <c r="G398" s="232" t="s">
        <v>402</v>
      </c>
      <c r="H398" s="233">
        <v>26</v>
      </c>
      <c r="I398" s="234"/>
      <c r="J398" s="235">
        <f>ROUND(I398*H398,2)</f>
        <v>0</v>
      </c>
      <c r="K398" s="231" t="s">
        <v>1</v>
      </c>
      <c r="L398" s="45"/>
      <c r="M398" s="236" t="s">
        <v>1</v>
      </c>
      <c r="N398" s="237" t="s">
        <v>41</v>
      </c>
      <c r="O398" s="92"/>
      <c r="P398" s="238">
        <f>O398*H398</f>
        <v>0</v>
      </c>
      <c r="Q398" s="238">
        <v>0</v>
      </c>
      <c r="R398" s="238">
        <f>Q398*H398</f>
        <v>0</v>
      </c>
      <c r="S398" s="238">
        <v>0</v>
      </c>
      <c r="T398" s="23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0" t="s">
        <v>179</v>
      </c>
      <c r="AT398" s="240" t="s">
        <v>174</v>
      </c>
      <c r="AU398" s="240" t="s">
        <v>83</v>
      </c>
      <c r="AY398" s="18" t="s">
        <v>172</v>
      </c>
      <c r="BE398" s="241">
        <f>IF(N398="základní",J398,0)</f>
        <v>0</v>
      </c>
      <c r="BF398" s="241">
        <f>IF(N398="snížená",J398,0)</f>
        <v>0</v>
      </c>
      <c r="BG398" s="241">
        <f>IF(N398="zákl. přenesená",J398,0)</f>
        <v>0</v>
      </c>
      <c r="BH398" s="241">
        <f>IF(N398="sníž. přenesená",J398,0)</f>
        <v>0</v>
      </c>
      <c r="BI398" s="241">
        <f>IF(N398="nulová",J398,0)</f>
        <v>0</v>
      </c>
      <c r="BJ398" s="18" t="s">
        <v>83</v>
      </c>
      <c r="BK398" s="241">
        <f>ROUND(I398*H398,2)</f>
        <v>0</v>
      </c>
      <c r="BL398" s="18" t="s">
        <v>179</v>
      </c>
      <c r="BM398" s="240" t="s">
        <v>1631</v>
      </c>
    </row>
    <row r="399" spans="1:47" s="2" customFormat="1" ht="12">
      <c r="A399" s="39"/>
      <c r="B399" s="40"/>
      <c r="C399" s="41"/>
      <c r="D399" s="244" t="s">
        <v>192</v>
      </c>
      <c r="E399" s="41"/>
      <c r="F399" s="286" t="s">
        <v>1568</v>
      </c>
      <c r="G399" s="41"/>
      <c r="H399" s="41"/>
      <c r="I399" s="287"/>
      <c r="J399" s="41"/>
      <c r="K399" s="41"/>
      <c r="L399" s="45"/>
      <c r="M399" s="288"/>
      <c r="N399" s="289"/>
      <c r="O399" s="92"/>
      <c r="P399" s="92"/>
      <c r="Q399" s="92"/>
      <c r="R399" s="92"/>
      <c r="S399" s="92"/>
      <c r="T399" s="93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192</v>
      </c>
      <c r="AU399" s="18" t="s">
        <v>83</v>
      </c>
    </row>
    <row r="400" spans="1:65" s="2" customFormat="1" ht="16.5" customHeight="1">
      <c r="A400" s="39"/>
      <c r="B400" s="40"/>
      <c r="C400" s="229" t="s">
        <v>76</v>
      </c>
      <c r="D400" s="229" t="s">
        <v>174</v>
      </c>
      <c r="E400" s="230" t="s">
        <v>1632</v>
      </c>
      <c r="F400" s="231" t="s">
        <v>1633</v>
      </c>
      <c r="G400" s="232" t="s">
        <v>402</v>
      </c>
      <c r="H400" s="233">
        <v>31</v>
      </c>
      <c r="I400" s="234"/>
      <c r="J400" s="235">
        <f>ROUND(I400*H400,2)</f>
        <v>0</v>
      </c>
      <c r="K400" s="231" t="s">
        <v>1</v>
      </c>
      <c r="L400" s="45"/>
      <c r="M400" s="236" t="s">
        <v>1</v>
      </c>
      <c r="N400" s="237" t="s">
        <v>41</v>
      </c>
      <c r="O400" s="92"/>
      <c r="P400" s="238">
        <f>O400*H400</f>
        <v>0</v>
      </c>
      <c r="Q400" s="238">
        <v>0</v>
      </c>
      <c r="R400" s="238">
        <f>Q400*H400</f>
        <v>0</v>
      </c>
      <c r="S400" s="238">
        <v>0</v>
      </c>
      <c r="T400" s="239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0" t="s">
        <v>179</v>
      </c>
      <c r="AT400" s="240" t="s">
        <v>174</v>
      </c>
      <c r="AU400" s="240" t="s">
        <v>83</v>
      </c>
      <c r="AY400" s="18" t="s">
        <v>172</v>
      </c>
      <c r="BE400" s="241">
        <f>IF(N400="základní",J400,0)</f>
        <v>0</v>
      </c>
      <c r="BF400" s="241">
        <f>IF(N400="snížená",J400,0)</f>
        <v>0</v>
      </c>
      <c r="BG400" s="241">
        <f>IF(N400="zákl. přenesená",J400,0)</f>
        <v>0</v>
      </c>
      <c r="BH400" s="241">
        <f>IF(N400="sníž. přenesená",J400,0)</f>
        <v>0</v>
      </c>
      <c r="BI400" s="241">
        <f>IF(N400="nulová",J400,0)</f>
        <v>0</v>
      </c>
      <c r="BJ400" s="18" t="s">
        <v>83</v>
      </c>
      <c r="BK400" s="241">
        <f>ROUND(I400*H400,2)</f>
        <v>0</v>
      </c>
      <c r="BL400" s="18" t="s">
        <v>179</v>
      </c>
      <c r="BM400" s="240" t="s">
        <v>1634</v>
      </c>
    </row>
    <row r="401" spans="1:47" s="2" customFormat="1" ht="12">
      <c r="A401" s="39"/>
      <c r="B401" s="40"/>
      <c r="C401" s="41"/>
      <c r="D401" s="244" t="s">
        <v>192</v>
      </c>
      <c r="E401" s="41"/>
      <c r="F401" s="286" t="s">
        <v>1604</v>
      </c>
      <c r="G401" s="41"/>
      <c r="H401" s="41"/>
      <c r="I401" s="287"/>
      <c r="J401" s="41"/>
      <c r="K401" s="41"/>
      <c r="L401" s="45"/>
      <c r="M401" s="288"/>
      <c r="N401" s="289"/>
      <c r="O401" s="92"/>
      <c r="P401" s="92"/>
      <c r="Q401" s="92"/>
      <c r="R401" s="92"/>
      <c r="S401" s="92"/>
      <c r="T401" s="93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192</v>
      </c>
      <c r="AU401" s="18" t="s">
        <v>83</v>
      </c>
    </row>
    <row r="402" spans="1:65" s="2" customFormat="1" ht="16.5" customHeight="1">
      <c r="A402" s="39"/>
      <c r="B402" s="40"/>
      <c r="C402" s="229" t="s">
        <v>76</v>
      </c>
      <c r="D402" s="229" t="s">
        <v>174</v>
      </c>
      <c r="E402" s="230" t="s">
        <v>1635</v>
      </c>
      <c r="F402" s="231" t="s">
        <v>1633</v>
      </c>
      <c r="G402" s="232" t="s">
        <v>402</v>
      </c>
      <c r="H402" s="233">
        <v>31</v>
      </c>
      <c r="I402" s="234"/>
      <c r="J402" s="235">
        <f>ROUND(I402*H402,2)</f>
        <v>0</v>
      </c>
      <c r="K402" s="231" t="s">
        <v>1</v>
      </c>
      <c r="L402" s="45"/>
      <c r="M402" s="236" t="s">
        <v>1</v>
      </c>
      <c r="N402" s="237" t="s">
        <v>41</v>
      </c>
      <c r="O402" s="92"/>
      <c r="P402" s="238">
        <f>O402*H402</f>
        <v>0</v>
      </c>
      <c r="Q402" s="238">
        <v>0</v>
      </c>
      <c r="R402" s="238">
        <f>Q402*H402</f>
        <v>0</v>
      </c>
      <c r="S402" s="238">
        <v>0</v>
      </c>
      <c r="T402" s="239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40" t="s">
        <v>179</v>
      </c>
      <c r="AT402" s="240" t="s">
        <v>174</v>
      </c>
      <c r="AU402" s="240" t="s">
        <v>83</v>
      </c>
      <c r="AY402" s="18" t="s">
        <v>172</v>
      </c>
      <c r="BE402" s="241">
        <f>IF(N402="základní",J402,0)</f>
        <v>0</v>
      </c>
      <c r="BF402" s="241">
        <f>IF(N402="snížená",J402,0)</f>
        <v>0</v>
      </c>
      <c r="BG402" s="241">
        <f>IF(N402="zákl. přenesená",J402,0)</f>
        <v>0</v>
      </c>
      <c r="BH402" s="241">
        <f>IF(N402="sníž. přenesená",J402,0)</f>
        <v>0</v>
      </c>
      <c r="BI402" s="241">
        <f>IF(N402="nulová",J402,0)</f>
        <v>0</v>
      </c>
      <c r="BJ402" s="18" t="s">
        <v>83</v>
      </c>
      <c r="BK402" s="241">
        <f>ROUND(I402*H402,2)</f>
        <v>0</v>
      </c>
      <c r="BL402" s="18" t="s">
        <v>179</v>
      </c>
      <c r="BM402" s="240" t="s">
        <v>1636</v>
      </c>
    </row>
    <row r="403" spans="1:47" s="2" customFormat="1" ht="12">
      <c r="A403" s="39"/>
      <c r="B403" s="40"/>
      <c r="C403" s="41"/>
      <c r="D403" s="244" t="s">
        <v>192</v>
      </c>
      <c r="E403" s="41"/>
      <c r="F403" s="286" t="s">
        <v>1568</v>
      </c>
      <c r="G403" s="41"/>
      <c r="H403" s="41"/>
      <c r="I403" s="287"/>
      <c r="J403" s="41"/>
      <c r="K403" s="41"/>
      <c r="L403" s="45"/>
      <c r="M403" s="288"/>
      <c r="N403" s="289"/>
      <c r="O403" s="92"/>
      <c r="P403" s="92"/>
      <c r="Q403" s="92"/>
      <c r="R403" s="92"/>
      <c r="S403" s="92"/>
      <c r="T403" s="93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192</v>
      </c>
      <c r="AU403" s="18" t="s">
        <v>83</v>
      </c>
    </row>
    <row r="404" spans="1:65" s="2" customFormat="1" ht="16.5" customHeight="1">
      <c r="A404" s="39"/>
      <c r="B404" s="40"/>
      <c r="C404" s="229" t="s">
        <v>76</v>
      </c>
      <c r="D404" s="229" t="s">
        <v>174</v>
      </c>
      <c r="E404" s="230" t="s">
        <v>1637</v>
      </c>
      <c r="F404" s="231" t="s">
        <v>1638</v>
      </c>
      <c r="G404" s="232" t="s">
        <v>402</v>
      </c>
      <c r="H404" s="233">
        <v>165</v>
      </c>
      <c r="I404" s="234"/>
      <c r="J404" s="235">
        <f>ROUND(I404*H404,2)</f>
        <v>0</v>
      </c>
      <c r="K404" s="231" t="s">
        <v>1</v>
      </c>
      <c r="L404" s="45"/>
      <c r="M404" s="236" t="s">
        <v>1</v>
      </c>
      <c r="N404" s="237" t="s">
        <v>41</v>
      </c>
      <c r="O404" s="92"/>
      <c r="P404" s="238">
        <f>O404*H404</f>
        <v>0</v>
      </c>
      <c r="Q404" s="238">
        <v>0</v>
      </c>
      <c r="R404" s="238">
        <f>Q404*H404</f>
        <v>0</v>
      </c>
      <c r="S404" s="238">
        <v>0</v>
      </c>
      <c r="T404" s="23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0" t="s">
        <v>179</v>
      </c>
      <c r="AT404" s="240" t="s">
        <v>174</v>
      </c>
      <c r="AU404" s="240" t="s">
        <v>83</v>
      </c>
      <c r="AY404" s="18" t="s">
        <v>172</v>
      </c>
      <c r="BE404" s="241">
        <f>IF(N404="základní",J404,0)</f>
        <v>0</v>
      </c>
      <c r="BF404" s="241">
        <f>IF(N404="snížená",J404,0)</f>
        <v>0</v>
      </c>
      <c r="BG404" s="241">
        <f>IF(N404="zákl. přenesená",J404,0)</f>
        <v>0</v>
      </c>
      <c r="BH404" s="241">
        <f>IF(N404="sníž. přenesená",J404,0)</f>
        <v>0</v>
      </c>
      <c r="BI404" s="241">
        <f>IF(N404="nulová",J404,0)</f>
        <v>0</v>
      </c>
      <c r="BJ404" s="18" t="s">
        <v>83</v>
      </c>
      <c r="BK404" s="241">
        <f>ROUND(I404*H404,2)</f>
        <v>0</v>
      </c>
      <c r="BL404" s="18" t="s">
        <v>179</v>
      </c>
      <c r="BM404" s="240" t="s">
        <v>1639</v>
      </c>
    </row>
    <row r="405" spans="1:47" s="2" customFormat="1" ht="12">
      <c r="A405" s="39"/>
      <c r="B405" s="40"/>
      <c r="C405" s="41"/>
      <c r="D405" s="244" t="s">
        <v>192</v>
      </c>
      <c r="E405" s="41"/>
      <c r="F405" s="286" t="s">
        <v>1640</v>
      </c>
      <c r="G405" s="41"/>
      <c r="H405" s="41"/>
      <c r="I405" s="287"/>
      <c r="J405" s="41"/>
      <c r="K405" s="41"/>
      <c r="L405" s="45"/>
      <c r="M405" s="288"/>
      <c r="N405" s="289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192</v>
      </c>
      <c r="AU405" s="18" t="s">
        <v>83</v>
      </c>
    </row>
    <row r="406" spans="1:65" s="2" customFormat="1" ht="16.5" customHeight="1">
      <c r="A406" s="39"/>
      <c r="B406" s="40"/>
      <c r="C406" s="229" t="s">
        <v>76</v>
      </c>
      <c r="D406" s="229" t="s">
        <v>174</v>
      </c>
      <c r="E406" s="230" t="s">
        <v>1641</v>
      </c>
      <c r="F406" s="231" t="s">
        <v>1638</v>
      </c>
      <c r="G406" s="232" t="s">
        <v>402</v>
      </c>
      <c r="H406" s="233">
        <v>165</v>
      </c>
      <c r="I406" s="234"/>
      <c r="J406" s="235">
        <f>ROUND(I406*H406,2)</f>
        <v>0</v>
      </c>
      <c r="K406" s="231" t="s">
        <v>1</v>
      </c>
      <c r="L406" s="45"/>
      <c r="M406" s="236" t="s">
        <v>1</v>
      </c>
      <c r="N406" s="237" t="s">
        <v>41</v>
      </c>
      <c r="O406" s="92"/>
      <c r="P406" s="238">
        <f>O406*H406</f>
        <v>0</v>
      </c>
      <c r="Q406" s="238">
        <v>0</v>
      </c>
      <c r="R406" s="238">
        <f>Q406*H406</f>
        <v>0</v>
      </c>
      <c r="S406" s="238">
        <v>0</v>
      </c>
      <c r="T406" s="239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40" t="s">
        <v>179</v>
      </c>
      <c r="AT406" s="240" t="s">
        <v>174</v>
      </c>
      <c r="AU406" s="240" t="s">
        <v>83</v>
      </c>
      <c r="AY406" s="18" t="s">
        <v>172</v>
      </c>
      <c r="BE406" s="241">
        <f>IF(N406="základní",J406,0)</f>
        <v>0</v>
      </c>
      <c r="BF406" s="241">
        <f>IF(N406="snížená",J406,0)</f>
        <v>0</v>
      </c>
      <c r="BG406" s="241">
        <f>IF(N406="zákl. přenesená",J406,0)</f>
        <v>0</v>
      </c>
      <c r="BH406" s="241">
        <f>IF(N406="sníž. přenesená",J406,0)</f>
        <v>0</v>
      </c>
      <c r="BI406" s="241">
        <f>IF(N406="nulová",J406,0)</f>
        <v>0</v>
      </c>
      <c r="BJ406" s="18" t="s">
        <v>83</v>
      </c>
      <c r="BK406" s="241">
        <f>ROUND(I406*H406,2)</f>
        <v>0</v>
      </c>
      <c r="BL406" s="18" t="s">
        <v>179</v>
      </c>
      <c r="BM406" s="240" t="s">
        <v>1642</v>
      </c>
    </row>
    <row r="407" spans="1:47" s="2" customFormat="1" ht="12">
      <c r="A407" s="39"/>
      <c r="B407" s="40"/>
      <c r="C407" s="41"/>
      <c r="D407" s="244" t="s">
        <v>192</v>
      </c>
      <c r="E407" s="41"/>
      <c r="F407" s="286" t="s">
        <v>1595</v>
      </c>
      <c r="G407" s="41"/>
      <c r="H407" s="41"/>
      <c r="I407" s="287"/>
      <c r="J407" s="41"/>
      <c r="K407" s="41"/>
      <c r="L407" s="45"/>
      <c r="M407" s="288"/>
      <c r="N407" s="289"/>
      <c r="O407" s="92"/>
      <c r="P407" s="92"/>
      <c r="Q407" s="92"/>
      <c r="R407" s="92"/>
      <c r="S407" s="92"/>
      <c r="T407" s="93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192</v>
      </c>
      <c r="AU407" s="18" t="s">
        <v>83</v>
      </c>
    </row>
    <row r="408" spans="1:65" s="2" customFormat="1" ht="16.5" customHeight="1">
      <c r="A408" s="39"/>
      <c r="B408" s="40"/>
      <c r="C408" s="229" t="s">
        <v>76</v>
      </c>
      <c r="D408" s="229" t="s">
        <v>174</v>
      </c>
      <c r="E408" s="230" t="s">
        <v>1643</v>
      </c>
      <c r="F408" s="231" t="s">
        <v>1644</v>
      </c>
      <c r="G408" s="232" t="s">
        <v>402</v>
      </c>
      <c r="H408" s="233">
        <v>46</v>
      </c>
      <c r="I408" s="234"/>
      <c r="J408" s="235">
        <f>ROUND(I408*H408,2)</f>
        <v>0</v>
      </c>
      <c r="K408" s="231" t="s">
        <v>1</v>
      </c>
      <c r="L408" s="45"/>
      <c r="M408" s="236" t="s">
        <v>1</v>
      </c>
      <c r="N408" s="237" t="s">
        <v>41</v>
      </c>
      <c r="O408" s="92"/>
      <c r="P408" s="238">
        <f>O408*H408</f>
        <v>0</v>
      </c>
      <c r="Q408" s="238">
        <v>0</v>
      </c>
      <c r="R408" s="238">
        <f>Q408*H408</f>
        <v>0</v>
      </c>
      <c r="S408" s="238">
        <v>0</v>
      </c>
      <c r="T408" s="239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40" t="s">
        <v>179</v>
      </c>
      <c r="AT408" s="240" t="s">
        <v>174</v>
      </c>
      <c r="AU408" s="240" t="s">
        <v>83</v>
      </c>
      <c r="AY408" s="18" t="s">
        <v>172</v>
      </c>
      <c r="BE408" s="241">
        <f>IF(N408="základní",J408,0)</f>
        <v>0</v>
      </c>
      <c r="BF408" s="241">
        <f>IF(N408="snížená",J408,0)</f>
        <v>0</v>
      </c>
      <c r="BG408" s="241">
        <f>IF(N408="zákl. přenesená",J408,0)</f>
        <v>0</v>
      </c>
      <c r="BH408" s="241">
        <f>IF(N408="sníž. přenesená",J408,0)</f>
        <v>0</v>
      </c>
      <c r="BI408" s="241">
        <f>IF(N408="nulová",J408,0)</f>
        <v>0</v>
      </c>
      <c r="BJ408" s="18" t="s">
        <v>83</v>
      </c>
      <c r="BK408" s="241">
        <f>ROUND(I408*H408,2)</f>
        <v>0</v>
      </c>
      <c r="BL408" s="18" t="s">
        <v>179</v>
      </c>
      <c r="BM408" s="240" t="s">
        <v>1645</v>
      </c>
    </row>
    <row r="409" spans="1:47" s="2" customFormat="1" ht="12">
      <c r="A409" s="39"/>
      <c r="B409" s="40"/>
      <c r="C409" s="41"/>
      <c r="D409" s="244" t="s">
        <v>192</v>
      </c>
      <c r="E409" s="41"/>
      <c r="F409" s="286" t="s">
        <v>1646</v>
      </c>
      <c r="G409" s="41"/>
      <c r="H409" s="41"/>
      <c r="I409" s="287"/>
      <c r="J409" s="41"/>
      <c r="K409" s="41"/>
      <c r="L409" s="45"/>
      <c r="M409" s="288"/>
      <c r="N409" s="289"/>
      <c r="O409" s="92"/>
      <c r="P409" s="92"/>
      <c r="Q409" s="92"/>
      <c r="R409" s="92"/>
      <c r="S409" s="92"/>
      <c r="T409" s="93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192</v>
      </c>
      <c r="AU409" s="18" t="s">
        <v>83</v>
      </c>
    </row>
    <row r="410" spans="1:65" s="2" customFormat="1" ht="16.5" customHeight="1">
      <c r="A410" s="39"/>
      <c r="B410" s="40"/>
      <c r="C410" s="229" t="s">
        <v>76</v>
      </c>
      <c r="D410" s="229" t="s">
        <v>174</v>
      </c>
      <c r="E410" s="230" t="s">
        <v>1647</v>
      </c>
      <c r="F410" s="231" t="s">
        <v>1644</v>
      </c>
      <c r="G410" s="232" t="s">
        <v>402</v>
      </c>
      <c r="H410" s="233">
        <v>46</v>
      </c>
      <c r="I410" s="234"/>
      <c r="J410" s="235">
        <f>ROUND(I410*H410,2)</f>
        <v>0</v>
      </c>
      <c r="K410" s="231" t="s">
        <v>1</v>
      </c>
      <c r="L410" s="45"/>
      <c r="M410" s="236" t="s">
        <v>1</v>
      </c>
      <c r="N410" s="237" t="s">
        <v>41</v>
      </c>
      <c r="O410" s="92"/>
      <c r="P410" s="238">
        <f>O410*H410</f>
        <v>0</v>
      </c>
      <c r="Q410" s="238">
        <v>0</v>
      </c>
      <c r="R410" s="238">
        <f>Q410*H410</f>
        <v>0</v>
      </c>
      <c r="S410" s="238">
        <v>0</v>
      </c>
      <c r="T410" s="23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40" t="s">
        <v>179</v>
      </c>
      <c r="AT410" s="240" t="s">
        <v>174</v>
      </c>
      <c r="AU410" s="240" t="s">
        <v>83</v>
      </c>
      <c r="AY410" s="18" t="s">
        <v>172</v>
      </c>
      <c r="BE410" s="241">
        <f>IF(N410="základní",J410,0)</f>
        <v>0</v>
      </c>
      <c r="BF410" s="241">
        <f>IF(N410="snížená",J410,0)</f>
        <v>0</v>
      </c>
      <c r="BG410" s="241">
        <f>IF(N410="zákl. přenesená",J410,0)</f>
        <v>0</v>
      </c>
      <c r="BH410" s="241">
        <f>IF(N410="sníž. přenesená",J410,0)</f>
        <v>0</v>
      </c>
      <c r="BI410" s="241">
        <f>IF(N410="nulová",J410,0)</f>
        <v>0</v>
      </c>
      <c r="BJ410" s="18" t="s">
        <v>83</v>
      </c>
      <c r="BK410" s="241">
        <f>ROUND(I410*H410,2)</f>
        <v>0</v>
      </c>
      <c r="BL410" s="18" t="s">
        <v>179</v>
      </c>
      <c r="BM410" s="240" t="s">
        <v>1648</v>
      </c>
    </row>
    <row r="411" spans="1:47" s="2" customFormat="1" ht="12">
      <c r="A411" s="39"/>
      <c r="B411" s="40"/>
      <c r="C411" s="41"/>
      <c r="D411" s="244" t="s">
        <v>192</v>
      </c>
      <c r="E411" s="41"/>
      <c r="F411" s="286" t="s">
        <v>1568</v>
      </c>
      <c r="G411" s="41"/>
      <c r="H411" s="41"/>
      <c r="I411" s="287"/>
      <c r="J411" s="41"/>
      <c r="K411" s="41"/>
      <c r="L411" s="45"/>
      <c r="M411" s="288"/>
      <c r="N411" s="289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192</v>
      </c>
      <c r="AU411" s="18" t="s">
        <v>83</v>
      </c>
    </row>
    <row r="412" spans="1:65" s="2" customFormat="1" ht="16.5" customHeight="1">
      <c r="A412" s="39"/>
      <c r="B412" s="40"/>
      <c r="C412" s="229" t="s">
        <v>76</v>
      </c>
      <c r="D412" s="229" t="s">
        <v>174</v>
      </c>
      <c r="E412" s="230" t="s">
        <v>1649</v>
      </c>
      <c r="F412" s="231" t="s">
        <v>1650</v>
      </c>
      <c r="G412" s="232" t="s">
        <v>402</v>
      </c>
      <c r="H412" s="233">
        <v>26</v>
      </c>
      <c r="I412" s="234"/>
      <c r="J412" s="235">
        <f>ROUND(I412*H412,2)</f>
        <v>0</v>
      </c>
      <c r="K412" s="231" t="s">
        <v>1</v>
      </c>
      <c r="L412" s="45"/>
      <c r="M412" s="236" t="s">
        <v>1</v>
      </c>
      <c r="N412" s="237" t="s">
        <v>41</v>
      </c>
      <c r="O412" s="92"/>
      <c r="P412" s="238">
        <f>O412*H412</f>
        <v>0</v>
      </c>
      <c r="Q412" s="238">
        <v>0</v>
      </c>
      <c r="R412" s="238">
        <f>Q412*H412</f>
        <v>0</v>
      </c>
      <c r="S412" s="238">
        <v>0</v>
      </c>
      <c r="T412" s="23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40" t="s">
        <v>179</v>
      </c>
      <c r="AT412" s="240" t="s">
        <v>174</v>
      </c>
      <c r="AU412" s="240" t="s">
        <v>83</v>
      </c>
      <c r="AY412" s="18" t="s">
        <v>172</v>
      </c>
      <c r="BE412" s="241">
        <f>IF(N412="základní",J412,0)</f>
        <v>0</v>
      </c>
      <c r="BF412" s="241">
        <f>IF(N412="snížená",J412,0)</f>
        <v>0</v>
      </c>
      <c r="BG412" s="241">
        <f>IF(N412="zákl. přenesená",J412,0)</f>
        <v>0</v>
      </c>
      <c r="BH412" s="241">
        <f>IF(N412="sníž. přenesená",J412,0)</f>
        <v>0</v>
      </c>
      <c r="BI412" s="241">
        <f>IF(N412="nulová",J412,0)</f>
        <v>0</v>
      </c>
      <c r="BJ412" s="18" t="s">
        <v>83</v>
      </c>
      <c r="BK412" s="241">
        <f>ROUND(I412*H412,2)</f>
        <v>0</v>
      </c>
      <c r="BL412" s="18" t="s">
        <v>179</v>
      </c>
      <c r="BM412" s="240" t="s">
        <v>1651</v>
      </c>
    </row>
    <row r="413" spans="1:47" s="2" customFormat="1" ht="12">
      <c r="A413" s="39"/>
      <c r="B413" s="40"/>
      <c r="C413" s="41"/>
      <c r="D413" s="244" t="s">
        <v>192</v>
      </c>
      <c r="E413" s="41"/>
      <c r="F413" s="286" t="s">
        <v>1646</v>
      </c>
      <c r="G413" s="41"/>
      <c r="H413" s="41"/>
      <c r="I413" s="287"/>
      <c r="J413" s="41"/>
      <c r="K413" s="41"/>
      <c r="L413" s="45"/>
      <c r="M413" s="288"/>
      <c r="N413" s="289"/>
      <c r="O413" s="92"/>
      <c r="P413" s="92"/>
      <c r="Q413" s="92"/>
      <c r="R413" s="92"/>
      <c r="S413" s="92"/>
      <c r="T413" s="93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192</v>
      </c>
      <c r="AU413" s="18" t="s">
        <v>83</v>
      </c>
    </row>
    <row r="414" spans="1:65" s="2" customFormat="1" ht="16.5" customHeight="1">
      <c r="A414" s="39"/>
      <c r="B414" s="40"/>
      <c r="C414" s="229" t="s">
        <v>76</v>
      </c>
      <c r="D414" s="229" t="s">
        <v>174</v>
      </c>
      <c r="E414" s="230" t="s">
        <v>1652</v>
      </c>
      <c r="F414" s="231" t="s">
        <v>1650</v>
      </c>
      <c r="G414" s="232" t="s">
        <v>402</v>
      </c>
      <c r="H414" s="233">
        <v>26</v>
      </c>
      <c r="I414" s="234"/>
      <c r="J414" s="235">
        <f>ROUND(I414*H414,2)</f>
        <v>0</v>
      </c>
      <c r="K414" s="231" t="s">
        <v>1</v>
      </c>
      <c r="L414" s="45"/>
      <c r="M414" s="236" t="s">
        <v>1</v>
      </c>
      <c r="N414" s="237" t="s">
        <v>41</v>
      </c>
      <c r="O414" s="92"/>
      <c r="P414" s="238">
        <f>O414*H414</f>
        <v>0</v>
      </c>
      <c r="Q414" s="238">
        <v>0</v>
      </c>
      <c r="R414" s="238">
        <f>Q414*H414</f>
        <v>0</v>
      </c>
      <c r="S414" s="238">
        <v>0</v>
      </c>
      <c r="T414" s="23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0" t="s">
        <v>179</v>
      </c>
      <c r="AT414" s="240" t="s">
        <v>174</v>
      </c>
      <c r="AU414" s="240" t="s">
        <v>83</v>
      </c>
      <c r="AY414" s="18" t="s">
        <v>172</v>
      </c>
      <c r="BE414" s="241">
        <f>IF(N414="základní",J414,0)</f>
        <v>0</v>
      </c>
      <c r="BF414" s="241">
        <f>IF(N414="snížená",J414,0)</f>
        <v>0</v>
      </c>
      <c r="BG414" s="241">
        <f>IF(N414="zákl. přenesená",J414,0)</f>
        <v>0</v>
      </c>
      <c r="BH414" s="241">
        <f>IF(N414="sníž. přenesená",J414,0)</f>
        <v>0</v>
      </c>
      <c r="BI414" s="241">
        <f>IF(N414="nulová",J414,0)</f>
        <v>0</v>
      </c>
      <c r="BJ414" s="18" t="s">
        <v>83</v>
      </c>
      <c r="BK414" s="241">
        <f>ROUND(I414*H414,2)</f>
        <v>0</v>
      </c>
      <c r="BL414" s="18" t="s">
        <v>179</v>
      </c>
      <c r="BM414" s="240" t="s">
        <v>1653</v>
      </c>
    </row>
    <row r="415" spans="1:47" s="2" customFormat="1" ht="12">
      <c r="A415" s="39"/>
      <c r="B415" s="40"/>
      <c r="C415" s="41"/>
      <c r="D415" s="244" t="s">
        <v>192</v>
      </c>
      <c r="E415" s="41"/>
      <c r="F415" s="286" t="s">
        <v>1568</v>
      </c>
      <c r="G415" s="41"/>
      <c r="H415" s="41"/>
      <c r="I415" s="287"/>
      <c r="J415" s="41"/>
      <c r="K415" s="41"/>
      <c r="L415" s="45"/>
      <c r="M415" s="288"/>
      <c r="N415" s="289"/>
      <c r="O415" s="92"/>
      <c r="P415" s="92"/>
      <c r="Q415" s="92"/>
      <c r="R415" s="92"/>
      <c r="S415" s="92"/>
      <c r="T415" s="93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192</v>
      </c>
      <c r="AU415" s="18" t="s">
        <v>83</v>
      </c>
    </row>
    <row r="416" spans="1:65" s="2" customFormat="1" ht="16.5" customHeight="1">
      <c r="A416" s="39"/>
      <c r="B416" s="40"/>
      <c r="C416" s="229" t="s">
        <v>76</v>
      </c>
      <c r="D416" s="229" t="s">
        <v>174</v>
      </c>
      <c r="E416" s="230" t="s">
        <v>1654</v>
      </c>
      <c r="F416" s="231" t="s">
        <v>1655</v>
      </c>
      <c r="G416" s="232" t="s">
        <v>402</v>
      </c>
      <c r="H416" s="233">
        <v>16</v>
      </c>
      <c r="I416" s="234"/>
      <c r="J416" s="235">
        <f>ROUND(I416*H416,2)</f>
        <v>0</v>
      </c>
      <c r="K416" s="231" t="s">
        <v>1</v>
      </c>
      <c r="L416" s="45"/>
      <c r="M416" s="236" t="s">
        <v>1</v>
      </c>
      <c r="N416" s="237" t="s">
        <v>41</v>
      </c>
      <c r="O416" s="92"/>
      <c r="P416" s="238">
        <f>O416*H416</f>
        <v>0</v>
      </c>
      <c r="Q416" s="238">
        <v>0</v>
      </c>
      <c r="R416" s="238">
        <f>Q416*H416</f>
        <v>0</v>
      </c>
      <c r="S416" s="238">
        <v>0</v>
      </c>
      <c r="T416" s="23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40" t="s">
        <v>179</v>
      </c>
      <c r="AT416" s="240" t="s">
        <v>174</v>
      </c>
      <c r="AU416" s="240" t="s">
        <v>83</v>
      </c>
      <c r="AY416" s="18" t="s">
        <v>172</v>
      </c>
      <c r="BE416" s="241">
        <f>IF(N416="základní",J416,0)</f>
        <v>0</v>
      </c>
      <c r="BF416" s="241">
        <f>IF(N416="snížená",J416,0)</f>
        <v>0</v>
      </c>
      <c r="BG416" s="241">
        <f>IF(N416="zákl. přenesená",J416,0)</f>
        <v>0</v>
      </c>
      <c r="BH416" s="241">
        <f>IF(N416="sníž. přenesená",J416,0)</f>
        <v>0</v>
      </c>
      <c r="BI416" s="241">
        <f>IF(N416="nulová",J416,0)</f>
        <v>0</v>
      </c>
      <c r="BJ416" s="18" t="s">
        <v>83</v>
      </c>
      <c r="BK416" s="241">
        <f>ROUND(I416*H416,2)</f>
        <v>0</v>
      </c>
      <c r="BL416" s="18" t="s">
        <v>179</v>
      </c>
      <c r="BM416" s="240" t="s">
        <v>1656</v>
      </c>
    </row>
    <row r="417" spans="1:47" s="2" customFormat="1" ht="12">
      <c r="A417" s="39"/>
      <c r="B417" s="40"/>
      <c r="C417" s="41"/>
      <c r="D417" s="244" t="s">
        <v>192</v>
      </c>
      <c r="E417" s="41"/>
      <c r="F417" s="286" t="s">
        <v>1646</v>
      </c>
      <c r="G417" s="41"/>
      <c r="H417" s="41"/>
      <c r="I417" s="287"/>
      <c r="J417" s="41"/>
      <c r="K417" s="41"/>
      <c r="L417" s="45"/>
      <c r="M417" s="288"/>
      <c r="N417" s="289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192</v>
      </c>
      <c r="AU417" s="18" t="s">
        <v>83</v>
      </c>
    </row>
    <row r="418" spans="1:65" s="2" customFormat="1" ht="16.5" customHeight="1">
      <c r="A418" s="39"/>
      <c r="B418" s="40"/>
      <c r="C418" s="229" t="s">
        <v>76</v>
      </c>
      <c r="D418" s="229" t="s">
        <v>174</v>
      </c>
      <c r="E418" s="230" t="s">
        <v>1657</v>
      </c>
      <c r="F418" s="231" t="s">
        <v>1655</v>
      </c>
      <c r="G418" s="232" t="s">
        <v>402</v>
      </c>
      <c r="H418" s="233">
        <v>16</v>
      </c>
      <c r="I418" s="234"/>
      <c r="J418" s="235">
        <f>ROUND(I418*H418,2)</f>
        <v>0</v>
      </c>
      <c r="K418" s="231" t="s">
        <v>1</v>
      </c>
      <c r="L418" s="45"/>
      <c r="M418" s="236" t="s">
        <v>1</v>
      </c>
      <c r="N418" s="237" t="s">
        <v>41</v>
      </c>
      <c r="O418" s="92"/>
      <c r="P418" s="238">
        <f>O418*H418</f>
        <v>0</v>
      </c>
      <c r="Q418" s="238">
        <v>0</v>
      </c>
      <c r="R418" s="238">
        <f>Q418*H418</f>
        <v>0</v>
      </c>
      <c r="S418" s="238">
        <v>0</v>
      </c>
      <c r="T418" s="239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40" t="s">
        <v>179</v>
      </c>
      <c r="AT418" s="240" t="s">
        <v>174</v>
      </c>
      <c r="AU418" s="240" t="s">
        <v>83</v>
      </c>
      <c r="AY418" s="18" t="s">
        <v>172</v>
      </c>
      <c r="BE418" s="241">
        <f>IF(N418="základní",J418,0)</f>
        <v>0</v>
      </c>
      <c r="BF418" s="241">
        <f>IF(N418="snížená",J418,0)</f>
        <v>0</v>
      </c>
      <c r="BG418" s="241">
        <f>IF(N418="zákl. přenesená",J418,0)</f>
        <v>0</v>
      </c>
      <c r="BH418" s="241">
        <f>IF(N418="sníž. přenesená",J418,0)</f>
        <v>0</v>
      </c>
      <c r="BI418" s="241">
        <f>IF(N418="nulová",J418,0)</f>
        <v>0</v>
      </c>
      <c r="BJ418" s="18" t="s">
        <v>83</v>
      </c>
      <c r="BK418" s="241">
        <f>ROUND(I418*H418,2)</f>
        <v>0</v>
      </c>
      <c r="BL418" s="18" t="s">
        <v>179</v>
      </c>
      <c r="BM418" s="240" t="s">
        <v>1658</v>
      </c>
    </row>
    <row r="419" spans="1:47" s="2" customFormat="1" ht="12">
      <c r="A419" s="39"/>
      <c r="B419" s="40"/>
      <c r="C419" s="41"/>
      <c r="D419" s="244" t="s">
        <v>192</v>
      </c>
      <c r="E419" s="41"/>
      <c r="F419" s="286" t="s">
        <v>1568</v>
      </c>
      <c r="G419" s="41"/>
      <c r="H419" s="41"/>
      <c r="I419" s="287"/>
      <c r="J419" s="41"/>
      <c r="K419" s="41"/>
      <c r="L419" s="45"/>
      <c r="M419" s="288"/>
      <c r="N419" s="289"/>
      <c r="O419" s="92"/>
      <c r="P419" s="92"/>
      <c r="Q419" s="92"/>
      <c r="R419" s="92"/>
      <c r="S419" s="92"/>
      <c r="T419" s="93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192</v>
      </c>
      <c r="AU419" s="18" t="s">
        <v>83</v>
      </c>
    </row>
    <row r="420" spans="1:65" s="2" customFormat="1" ht="16.5" customHeight="1">
      <c r="A420" s="39"/>
      <c r="B420" s="40"/>
      <c r="C420" s="229" t="s">
        <v>76</v>
      </c>
      <c r="D420" s="229" t="s">
        <v>174</v>
      </c>
      <c r="E420" s="230" t="s">
        <v>1659</v>
      </c>
      <c r="F420" s="231" t="s">
        <v>1660</v>
      </c>
      <c r="G420" s="232" t="s">
        <v>402</v>
      </c>
      <c r="H420" s="233">
        <v>195</v>
      </c>
      <c r="I420" s="234"/>
      <c r="J420" s="235">
        <f>ROUND(I420*H420,2)</f>
        <v>0</v>
      </c>
      <c r="K420" s="231" t="s">
        <v>1</v>
      </c>
      <c r="L420" s="45"/>
      <c r="M420" s="236" t="s">
        <v>1</v>
      </c>
      <c r="N420" s="237" t="s">
        <v>41</v>
      </c>
      <c r="O420" s="92"/>
      <c r="P420" s="238">
        <f>O420*H420</f>
        <v>0</v>
      </c>
      <c r="Q420" s="238">
        <v>0</v>
      </c>
      <c r="R420" s="238">
        <f>Q420*H420</f>
        <v>0</v>
      </c>
      <c r="S420" s="238">
        <v>0</v>
      </c>
      <c r="T420" s="23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40" t="s">
        <v>179</v>
      </c>
      <c r="AT420" s="240" t="s">
        <v>174</v>
      </c>
      <c r="AU420" s="240" t="s">
        <v>83</v>
      </c>
      <c r="AY420" s="18" t="s">
        <v>172</v>
      </c>
      <c r="BE420" s="241">
        <f>IF(N420="základní",J420,0)</f>
        <v>0</v>
      </c>
      <c r="BF420" s="241">
        <f>IF(N420="snížená",J420,0)</f>
        <v>0</v>
      </c>
      <c r="BG420" s="241">
        <f>IF(N420="zákl. přenesená",J420,0)</f>
        <v>0</v>
      </c>
      <c r="BH420" s="241">
        <f>IF(N420="sníž. přenesená",J420,0)</f>
        <v>0</v>
      </c>
      <c r="BI420" s="241">
        <f>IF(N420="nulová",J420,0)</f>
        <v>0</v>
      </c>
      <c r="BJ420" s="18" t="s">
        <v>83</v>
      </c>
      <c r="BK420" s="241">
        <f>ROUND(I420*H420,2)</f>
        <v>0</v>
      </c>
      <c r="BL420" s="18" t="s">
        <v>179</v>
      </c>
      <c r="BM420" s="240" t="s">
        <v>1661</v>
      </c>
    </row>
    <row r="421" spans="1:47" s="2" customFormat="1" ht="12">
      <c r="A421" s="39"/>
      <c r="B421" s="40"/>
      <c r="C421" s="41"/>
      <c r="D421" s="244" t="s">
        <v>192</v>
      </c>
      <c r="E421" s="41"/>
      <c r="F421" s="286" t="s">
        <v>1662</v>
      </c>
      <c r="G421" s="41"/>
      <c r="H421" s="41"/>
      <c r="I421" s="287"/>
      <c r="J421" s="41"/>
      <c r="K421" s="41"/>
      <c r="L421" s="45"/>
      <c r="M421" s="288"/>
      <c r="N421" s="289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192</v>
      </c>
      <c r="AU421" s="18" t="s">
        <v>83</v>
      </c>
    </row>
    <row r="422" spans="1:65" s="2" customFormat="1" ht="16.5" customHeight="1">
      <c r="A422" s="39"/>
      <c r="B422" s="40"/>
      <c r="C422" s="229" t="s">
        <v>76</v>
      </c>
      <c r="D422" s="229" t="s">
        <v>174</v>
      </c>
      <c r="E422" s="230" t="s">
        <v>1663</v>
      </c>
      <c r="F422" s="231" t="s">
        <v>1660</v>
      </c>
      <c r="G422" s="232" t="s">
        <v>402</v>
      </c>
      <c r="H422" s="233">
        <v>195</v>
      </c>
      <c r="I422" s="234"/>
      <c r="J422" s="235">
        <f>ROUND(I422*H422,2)</f>
        <v>0</v>
      </c>
      <c r="K422" s="231" t="s">
        <v>1</v>
      </c>
      <c r="L422" s="45"/>
      <c r="M422" s="236" t="s">
        <v>1</v>
      </c>
      <c r="N422" s="237" t="s">
        <v>41</v>
      </c>
      <c r="O422" s="92"/>
      <c r="P422" s="238">
        <f>O422*H422</f>
        <v>0</v>
      </c>
      <c r="Q422" s="238">
        <v>0</v>
      </c>
      <c r="R422" s="238">
        <f>Q422*H422</f>
        <v>0</v>
      </c>
      <c r="S422" s="238">
        <v>0</v>
      </c>
      <c r="T422" s="23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40" t="s">
        <v>179</v>
      </c>
      <c r="AT422" s="240" t="s">
        <v>174</v>
      </c>
      <c r="AU422" s="240" t="s">
        <v>83</v>
      </c>
      <c r="AY422" s="18" t="s">
        <v>172</v>
      </c>
      <c r="BE422" s="241">
        <f>IF(N422="základní",J422,0)</f>
        <v>0</v>
      </c>
      <c r="BF422" s="241">
        <f>IF(N422="snížená",J422,0)</f>
        <v>0</v>
      </c>
      <c r="BG422" s="241">
        <f>IF(N422="zákl. přenesená",J422,0)</f>
        <v>0</v>
      </c>
      <c r="BH422" s="241">
        <f>IF(N422="sníž. přenesená",J422,0)</f>
        <v>0</v>
      </c>
      <c r="BI422" s="241">
        <f>IF(N422="nulová",J422,0)</f>
        <v>0</v>
      </c>
      <c r="BJ422" s="18" t="s">
        <v>83</v>
      </c>
      <c r="BK422" s="241">
        <f>ROUND(I422*H422,2)</f>
        <v>0</v>
      </c>
      <c r="BL422" s="18" t="s">
        <v>179</v>
      </c>
      <c r="BM422" s="240" t="s">
        <v>1664</v>
      </c>
    </row>
    <row r="423" spans="1:47" s="2" customFormat="1" ht="12">
      <c r="A423" s="39"/>
      <c r="B423" s="40"/>
      <c r="C423" s="41"/>
      <c r="D423" s="244" t="s">
        <v>192</v>
      </c>
      <c r="E423" s="41"/>
      <c r="F423" s="286" t="s">
        <v>1665</v>
      </c>
      <c r="G423" s="41"/>
      <c r="H423" s="41"/>
      <c r="I423" s="287"/>
      <c r="J423" s="41"/>
      <c r="K423" s="41"/>
      <c r="L423" s="45"/>
      <c r="M423" s="288"/>
      <c r="N423" s="289"/>
      <c r="O423" s="92"/>
      <c r="P423" s="92"/>
      <c r="Q423" s="92"/>
      <c r="R423" s="92"/>
      <c r="S423" s="92"/>
      <c r="T423" s="93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192</v>
      </c>
      <c r="AU423" s="18" t="s">
        <v>83</v>
      </c>
    </row>
    <row r="424" spans="1:65" s="2" customFormat="1" ht="16.5" customHeight="1">
      <c r="A424" s="39"/>
      <c r="B424" s="40"/>
      <c r="C424" s="229" t="s">
        <v>76</v>
      </c>
      <c r="D424" s="229" t="s">
        <v>174</v>
      </c>
      <c r="E424" s="230" t="s">
        <v>1666</v>
      </c>
      <c r="F424" s="231" t="s">
        <v>1667</v>
      </c>
      <c r="G424" s="232" t="s">
        <v>402</v>
      </c>
      <c r="H424" s="233">
        <v>54</v>
      </c>
      <c r="I424" s="234"/>
      <c r="J424" s="235">
        <f>ROUND(I424*H424,2)</f>
        <v>0</v>
      </c>
      <c r="K424" s="231" t="s">
        <v>1</v>
      </c>
      <c r="L424" s="45"/>
      <c r="M424" s="236" t="s">
        <v>1</v>
      </c>
      <c r="N424" s="237" t="s">
        <v>41</v>
      </c>
      <c r="O424" s="92"/>
      <c r="P424" s="238">
        <f>O424*H424</f>
        <v>0</v>
      </c>
      <c r="Q424" s="238">
        <v>0</v>
      </c>
      <c r="R424" s="238">
        <f>Q424*H424</f>
        <v>0</v>
      </c>
      <c r="S424" s="238">
        <v>0</v>
      </c>
      <c r="T424" s="239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40" t="s">
        <v>179</v>
      </c>
      <c r="AT424" s="240" t="s">
        <v>174</v>
      </c>
      <c r="AU424" s="240" t="s">
        <v>83</v>
      </c>
      <c r="AY424" s="18" t="s">
        <v>172</v>
      </c>
      <c r="BE424" s="241">
        <f>IF(N424="základní",J424,0)</f>
        <v>0</v>
      </c>
      <c r="BF424" s="241">
        <f>IF(N424="snížená",J424,0)</f>
        <v>0</v>
      </c>
      <c r="BG424" s="241">
        <f>IF(N424="zákl. přenesená",J424,0)</f>
        <v>0</v>
      </c>
      <c r="BH424" s="241">
        <f>IF(N424="sníž. přenesená",J424,0)</f>
        <v>0</v>
      </c>
      <c r="BI424" s="241">
        <f>IF(N424="nulová",J424,0)</f>
        <v>0</v>
      </c>
      <c r="BJ424" s="18" t="s">
        <v>83</v>
      </c>
      <c r="BK424" s="241">
        <f>ROUND(I424*H424,2)</f>
        <v>0</v>
      </c>
      <c r="BL424" s="18" t="s">
        <v>179</v>
      </c>
      <c r="BM424" s="240" t="s">
        <v>1668</v>
      </c>
    </row>
    <row r="425" spans="1:47" s="2" customFormat="1" ht="12">
      <c r="A425" s="39"/>
      <c r="B425" s="40"/>
      <c r="C425" s="41"/>
      <c r="D425" s="244" t="s">
        <v>192</v>
      </c>
      <c r="E425" s="41"/>
      <c r="F425" s="286" t="s">
        <v>1669</v>
      </c>
      <c r="G425" s="41"/>
      <c r="H425" s="41"/>
      <c r="I425" s="287"/>
      <c r="J425" s="41"/>
      <c r="K425" s="41"/>
      <c r="L425" s="45"/>
      <c r="M425" s="288"/>
      <c r="N425" s="289"/>
      <c r="O425" s="92"/>
      <c r="P425" s="92"/>
      <c r="Q425" s="92"/>
      <c r="R425" s="92"/>
      <c r="S425" s="92"/>
      <c r="T425" s="93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192</v>
      </c>
      <c r="AU425" s="18" t="s">
        <v>83</v>
      </c>
    </row>
    <row r="426" spans="1:65" s="2" customFormat="1" ht="16.5" customHeight="1">
      <c r="A426" s="39"/>
      <c r="B426" s="40"/>
      <c r="C426" s="229" t="s">
        <v>76</v>
      </c>
      <c r="D426" s="229" t="s">
        <v>174</v>
      </c>
      <c r="E426" s="230" t="s">
        <v>1670</v>
      </c>
      <c r="F426" s="231" t="s">
        <v>1667</v>
      </c>
      <c r="G426" s="232" t="s">
        <v>402</v>
      </c>
      <c r="H426" s="233">
        <v>54</v>
      </c>
      <c r="I426" s="234"/>
      <c r="J426" s="235">
        <f>ROUND(I426*H426,2)</f>
        <v>0</v>
      </c>
      <c r="K426" s="231" t="s">
        <v>1</v>
      </c>
      <c r="L426" s="45"/>
      <c r="M426" s="236" t="s">
        <v>1</v>
      </c>
      <c r="N426" s="237" t="s">
        <v>41</v>
      </c>
      <c r="O426" s="92"/>
      <c r="P426" s="238">
        <f>O426*H426</f>
        <v>0</v>
      </c>
      <c r="Q426" s="238">
        <v>0</v>
      </c>
      <c r="R426" s="238">
        <f>Q426*H426</f>
        <v>0</v>
      </c>
      <c r="S426" s="238">
        <v>0</v>
      </c>
      <c r="T426" s="23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40" t="s">
        <v>179</v>
      </c>
      <c r="AT426" s="240" t="s">
        <v>174</v>
      </c>
      <c r="AU426" s="240" t="s">
        <v>83</v>
      </c>
      <c r="AY426" s="18" t="s">
        <v>172</v>
      </c>
      <c r="BE426" s="241">
        <f>IF(N426="základní",J426,0)</f>
        <v>0</v>
      </c>
      <c r="BF426" s="241">
        <f>IF(N426="snížená",J426,0)</f>
        <v>0</v>
      </c>
      <c r="BG426" s="241">
        <f>IF(N426="zákl. přenesená",J426,0)</f>
        <v>0</v>
      </c>
      <c r="BH426" s="241">
        <f>IF(N426="sníž. přenesená",J426,0)</f>
        <v>0</v>
      </c>
      <c r="BI426" s="241">
        <f>IF(N426="nulová",J426,0)</f>
        <v>0</v>
      </c>
      <c r="BJ426" s="18" t="s">
        <v>83</v>
      </c>
      <c r="BK426" s="241">
        <f>ROUND(I426*H426,2)</f>
        <v>0</v>
      </c>
      <c r="BL426" s="18" t="s">
        <v>179</v>
      </c>
      <c r="BM426" s="240" t="s">
        <v>1671</v>
      </c>
    </row>
    <row r="427" spans="1:47" s="2" customFormat="1" ht="12">
      <c r="A427" s="39"/>
      <c r="B427" s="40"/>
      <c r="C427" s="41"/>
      <c r="D427" s="244" t="s">
        <v>192</v>
      </c>
      <c r="E427" s="41"/>
      <c r="F427" s="286" t="s">
        <v>1568</v>
      </c>
      <c r="G427" s="41"/>
      <c r="H427" s="41"/>
      <c r="I427" s="287"/>
      <c r="J427" s="41"/>
      <c r="K427" s="41"/>
      <c r="L427" s="45"/>
      <c r="M427" s="288"/>
      <c r="N427" s="289"/>
      <c r="O427" s="92"/>
      <c r="P427" s="92"/>
      <c r="Q427" s="92"/>
      <c r="R427" s="92"/>
      <c r="S427" s="92"/>
      <c r="T427" s="93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192</v>
      </c>
      <c r="AU427" s="18" t="s">
        <v>83</v>
      </c>
    </row>
    <row r="428" spans="1:63" s="12" customFormat="1" ht="25.9" customHeight="1">
      <c r="A428" s="12"/>
      <c r="B428" s="213"/>
      <c r="C428" s="214"/>
      <c r="D428" s="215" t="s">
        <v>75</v>
      </c>
      <c r="E428" s="216" t="s">
        <v>1672</v>
      </c>
      <c r="F428" s="216" t="s">
        <v>1673</v>
      </c>
      <c r="G428" s="214"/>
      <c r="H428" s="214"/>
      <c r="I428" s="217"/>
      <c r="J428" s="218">
        <f>BK428</f>
        <v>0</v>
      </c>
      <c r="K428" s="214"/>
      <c r="L428" s="219"/>
      <c r="M428" s="220"/>
      <c r="N428" s="221"/>
      <c r="O428" s="221"/>
      <c r="P428" s="222">
        <f>SUM(P429:P496)</f>
        <v>0</v>
      </c>
      <c r="Q428" s="221"/>
      <c r="R428" s="222">
        <f>SUM(R429:R496)</f>
        <v>0</v>
      </c>
      <c r="S428" s="221"/>
      <c r="T428" s="223">
        <f>SUM(T429:T496)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24" t="s">
        <v>83</v>
      </c>
      <c r="AT428" s="225" t="s">
        <v>75</v>
      </c>
      <c r="AU428" s="225" t="s">
        <v>76</v>
      </c>
      <c r="AY428" s="224" t="s">
        <v>172</v>
      </c>
      <c r="BK428" s="226">
        <f>SUM(BK429:BK496)</f>
        <v>0</v>
      </c>
    </row>
    <row r="429" spans="1:65" s="2" customFormat="1" ht="16.5" customHeight="1">
      <c r="A429" s="39"/>
      <c r="B429" s="40"/>
      <c r="C429" s="229" t="s">
        <v>76</v>
      </c>
      <c r="D429" s="229" t="s">
        <v>174</v>
      </c>
      <c r="E429" s="230" t="s">
        <v>1674</v>
      </c>
      <c r="F429" s="231" t="s">
        <v>1675</v>
      </c>
      <c r="G429" s="232" t="s">
        <v>402</v>
      </c>
      <c r="H429" s="233">
        <v>3</v>
      </c>
      <c r="I429" s="234"/>
      <c r="J429" s="235">
        <f>ROUND(I429*H429,2)</f>
        <v>0</v>
      </c>
      <c r="K429" s="231" t="s">
        <v>1</v>
      </c>
      <c r="L429" s="45"/>
      <c r="M429" s="236" t="s">
        <v>1</v>
      </c>
      <c r="N429" s="237" t="s">
        <v>41</v>
      </c>
      <c r="O429" s="92"/>
      <c r="P429" s="238">
        <f>O429*H429</f>
        <v>0</v>
      </c>
      <c r="Q429" s="238">
        <v>0</v>
      </c>
      <c r="R429" s="238">
        <f>Q429*H429</f>
        <v>0</v>
      </c>
      <c r="S429" s="238">
        <v>0</v>
      </c>
      <c r="T429" s="23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0" t="s">
        <v>179</v>
      </c>
      <c r="AT429" s="240" t="s">
        <v>174</v>
      </c>
      <c r="AU429" s="240" t="s">
        <v>83</v>
      </c>
      <c r="AY429" s="18" t="s">
        <v>172</v>
      </c>
      <c r="BE429" s="241">
        <f>IF(N429="základní",J429,0)</f>
        <v>0</v>
      </c>
      <c r="BF429" s="241">
        <f>IF(N429="snížená",J429,0)</f>
        <v>0</v>
      </c>
      <c r="BG429" s="241">
        <f>IF(N429="zákl. přenesená",J429,0)</f>
        <v>0</v>
      </c>
      <c r="BH429" s="241">
        <f>IF(N429="sníž. přenesená",J429,0)</f>
        <v>0</v>
      </c>
      <c r="BI429" s="241">
        <f>IF(N429="nulová",J429,0)</f>
        <v>0</v>
      </c>
      <c r="BJ429" s="18" t="s">
        <v>83</v>
      </c>
      <c r="BK429" s="241">
        <f>ROUND(I429*H429,2)</f>
        <v>0</v>
      </c>
      <c r="BL429" s="18" t="s">
        <v>179</v>
      </c>
      <c r="BM429" s="240" t="s">
        <v>1676</v>
      </c>
    </row>
    <row r="430" spans="1:47" s="2" customFormat="1" ht="12">
      <c r="A430" s="39"/>
      <c r="B430" s="40"/>
      <c r="C430" s="41"/>
      <c r="D430" s="244" t="s">
        <v>192</v>
      </c>
      <c r="E430" s="41"/>
      <c r="F430" s="286" t="s">
        <v>1677</v>
      </c>
      <c r="G430" s="41"/>
      <c r="H430" s="41"/>
      <c r="I430" s="287"/>
      <c r="J430" s="41"/>
      <c r="K430" s="41"/>
      <c r="L430" s="45"/>
      <c r="M430" s="288"/>
      <c r="N430" s="289"/>
      <c r="O430" s="92"/>
      <c r="P430" s="92"/>
      <c r="Q430" s="92"/>
      <c r="R430" s="92"/>
      <c r="S430" s="92"/>
      <c r="T430" s="9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192</v>
      </c>
      <c r="AU430" s="18" t="s">
        <v>83</v>
      </c>
    </row>
    <row r="431" spans="1:65" s="2" customFormat="1" ht="16.5" customHeight="1">
      <c r="A431" s="39"/>
      <c r="B431" s="40"/>
      <c r="C431" s="229" t="s">
        <v>76</v>
      </c>
      <c r="D431" s="229" t="s">
        <v>174</v>
      </c>
      <c r="E431" s="230" t="s">
        <v>1678</v>
      </c>
      <c r="F431" s="231" t="s">
        <v>1675</v>
      </c>
      <c r="G431" s="232" t="s">
        <v>402</v>
      </c>
      <c r="H431" s="233">
        <v>3</v>
      </c>
      <c r="I431" s="234"/>
      <c r="J431" s="235">
        <f>ROUND(I431*H431,2)</f>
        <v>0</v>
      </c>
      <c r="K431" s="231" t="s">
        <v>1</v>
      </c>
      <c r="L431" s="45"/>
      <c r="M431" s="236" t="s">
        <v>1</v>
      </c>
      <c r="N431" s="237" t="s">
        <v>41</v>
      </c>
      <c r="O431" s="92"/>
      <c r="P431" s="238">
        <f>O431*H431</f>
        <v>0</v>
      </c>
      <c r="Q431" s="238">
        <v>0</v>
      </c>
      <c r="R431" s="238">
        <f>Q431*H431</f>
        <v>0</v>
      </c>
      <c r="S431" s="238">
        <v>0</v>
      </c>
      <c r="T431" s="23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40" t="s">
        <v>179</v>
      </c>
      <c r="AT431" s="240" t="s">
        <v>174</v>
      </c>
      <c r="AU431" s="240" t="s">
        <v>83</v>
      </c>
      <c r="AY431" s="18" t="s">
        <v>172</v>
      </c>
      <c r="BE431" s="241">
        <f>IF(N431="základní",J431,0)</f>
        <v>0</v>
      </c>
      <c r="BF431" s="241">
        <f>IF(N431="snížená",J431,0)</f>
        <v>0</v>
      </c>
      <c r="BG431" s="241">
        <f>IF(N431="zákl. přenesená",J431,0)</f>
        <v>0</v>
      </c>
      <c r="BH431" s="241">
        <f>IF(N431="sníž. přenesená",J431,0)</f>
        <v>0</v>
      </c>
      <c r="BI431" s="241">
        <f>IF(N431="nulová",J431,0)</f>
        <v>0</v>
      </c>
      <c r="BJ431" s="18" t="s">
        <v>83</v>
      </c>
      <c r="BK431" s="241">
        <f>ROUND(I431*H431,2)</f>
        <v>0</v>
      </c>
      <c r="BL431" s="18" t="s">
        <v>179</v>
      </c>
      <c r="BM431" s="240" t="s">
        <v>1679</v>
      </c>
    </row>
    <row r="432" spans="1:47" s="2" customFormat="1" ht="12">
      <c r="A432" s="39"/>
      <c r="B432" s="40"/>
      <c r="C432" s="41"/>
      <c r="D432" s="244" t="s">
        <v>192</v>
      </c>
      <c r="E432" s="41"/>
      <c r="F432" s="286" t="s">
        <v>1680</v>
      </c>
      <c r="G432" s="41"/>
      <c r="H432" s="41"/>
      <c r="I432" s="287"/>
      <c r="J432" s="41"/>
      <c r="K432" s="41"/>
      <c r="L432" s="45"/>
      <c r="M432" s="288"/>
      <c r="N432" s="289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192</v>
      </c>
      <c r="AU432" s="18" t="s">
        <v>83</v>
      </c>
    </row>
    <row r="433" spans="1:65" s="2" customFormat="1" ht="16.5" customHeight="1">
      <c r="A433" s="39"/>
      <c r="B433" s="40"/>
      <c r="C433" s="229" t="s">
        <v>76</v>
      </c>
      <c r="D433" s="229" t="s">
        <v>174</v>
      </c>
      <c r="E433" s="230" t="s">
        <v>1681</v>
      </c>
      <c r="F433" s="231" t="s">
        <v>1682</v>
      </c>
      <c r="G433" s="232" t="s">
        <v>402</v>
      </c>
      <c r="H433" s="233">
        <v>95</v>
      </c>
      <c r="I433" s="234"/>
      <c r="J433" s="235">
        <f>ROUND(I433*H433,2)</f>
        <v>0</v>
      </c>
      <c r="K433" s="231" t="s">
        <v>1</v>
      </c>
      <c r="L433" s="45"/>
      <c r="M433" s="236" t="s">
        <v>1</v>
      </c>
      <c r="N433" s="237" t="s">
        <v>41</v>
      </c>
      <c r="O433" s="92"/>
      <c r="P433" s="238">
        <f>O433*H433</f>
        <v>0</v>
      </c>
      <c r="Q433" s="238">
        <v>0</v>
      </c>
      <c r="R433" s="238">
        <f>Q433*H433</f>
        <v>0</v>
      </c>
      <c r="S433" s="238">
        <v>0</v>
      </c>
      <c r="T433" s="239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40" t="s">
        <v>179</v>
      </c>
      <c r="AT433" s="240" t="s">
        <v>174</v>
      </c>
      <c r="AU433" s="240" t="s">
        <v>83</v>
      </c>
      <c r="AY433" s="18" t="s">
        <v>172</v>
      </c>
      <c r="BE433" s="241">
        <f>IF(N433="základní",J433,0)</f>
        <v>0</v>
      </c>
      <c r="BF433" s="241">
        <f>IF(N433="snížená",J433,0)</f>
        <v>0</v>
      </c>
      <c r="BG433" s="241">
        <f>IF(N433="zákl. přenesená",J433,0)</f>
        <v>0</v>
      </c>
      <c r="BH433" s="241">
        <f>IF(N433="sníž. přenesená",J433,0)</f>
        <v>0</v>
      </c>
      <c r="BI433" s="241">
        <f>IF(N433="nulová",J433,0)</f>
        <v>0</v>
      </c>
      <c r="BJ433" s="18" t="s">
        <v>83</v>
      </c>
      <c r="BK433" s="241">
        <f>ROUND(I433*H433,2)</f>
        <v>0</v>
      </c>
      <c r="BL433" s="18" t="s">
        <v>179</v>
      </c>
      <c r="BM433" s="240" t="s">
        <v>1683</v>
      </c>
    </row>
    <row r="434" spans="1:47" s="2" customFormat="1" ht="12">
      <c r="A434" s="39"/>
      <c r="B434" s="40"/>
      <c r="C434" s="41"/>
      <c r="D434" s="244" t="s">
        <v>192</v>
      </c>
      <c r="E434" s="41"/>
      <c r="F434" s="286" t="s">
        <v>1677</v>
      </c>
      <c r="G434" s="41"/>
      <c r="H434" s="41"/>
      <c r="I434" s="287"/>
      <c r="J434" s="41"/>
      <c r="K434" s="41"/>
      <c r="L434" s="45"/>
      <c r="M434" s="288"/>
      <c r="N434" s="289"/>
      <c r="O434" s="92"/>
      <c r="P434" s="92"/>
      <c r="Q434" s="92"/>
      <c r="R434" s="92"/>
      <c r="S434" s="92"/>
      <c r="T434" s="93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192</v>
      </c>
      <c r="AU434" s="18" t="s">
        <v>83</v>
      </c>
    </row>
    <row r="435" spans="1:65" s="2" customFormat="1" ht="16.5" customHeight="1">
      <c r="A435" s="39"/>
      <c r="B435" s="40"/>
      <c r="C435" s="229" t="s">
        <v>76</v>
      </c>
      <c r="D435" s="229" t="s">
        <v>174</v>
      </c>
      <c r="E435" s="230" t="s">
        <v>1684</v>
      </c>
      <c r="F435" s="231" t="s">
        <v>1682</v>
      </c>
      <c r="G435" s="232" t="s">
        <v>402</v>
      </c>
      <c r="H435" s="233">
        <v>95</v>
      </c>
      <c r="I435" s="234"/>
      <c r="J435" s="235">
        <f>ROUND(I435*H435,2)</f>
        <v>0</v>
      </c>
      <c r="K435" s="231" t="s">
        <v>1</v>
      </c>
      <c r="L435" s="45"/>
      <c r="M435" s="236" t="s">
        <v>1</v>
      </c>
      <c r="N435" s="237" t="s">
        <v>41</v>
      </c>
      <c r="O435" s="92"/>
      <c r="P435" s="238">
        <f>O435*H435</f>
        <v>0</v>
      </c>
      <c r="Q435" s="238">
        <v>0</v>
      </c>
      <c r="R435" s="238">
        <f>Q435*H435</f>
        <v>0</v>
      </c>
      <c r="S435" s="238">
        <v>0</v>
      </c>
      <c r="T435" s="23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40" t="s">
        <v>179</v>
      </c>
      <c r="AT435" s="240" t="s">
        <v>174</v>
      </c>
      <c r="AU435" s="240" t="s">
        <v>83</v>
      </c>
      <c r="AY435" s="18" t="s">
        <v>172</v>
      </c>
      <c r="BE435" s="241">
        <f>IF(N435="základní",J435,0)</f>
        <v>0</v>
      </c>
      <c r="BF435" s="241">
        <f>IF(N435="snížená",J435,0)</f>
        <v>0</v>
      </c>
      <c r="BG435" s="241">
        <f>IF(N435="zákl. přenesená",J435,0)</f>
        <v>0</v>
      </c>
      <c r="BH435" s="241">
        <f>IF(N435="sníž. přenesená",J435,0)</f>
        <v>0</v>
      </c>
      <c r="BI435" s="241">
        <f>IF(N435="nulová",J435,0)</f>
        <v>0</v>
      </c>
      <c r="BJ435" s="18" t="s">
        <v>83</v>
      </c>
      <c r="BK435" s="241">
        <f>ROUND(I435*H435,2)</f>
        <v>0</v>
      </c>
      <c r="BL435" s="18" t="s">
        <v>179</v>
      </c>
      <c r="BM435" s="240" t="s">
        <v>1685</v>
      </c>
    </row>
    <row r="436" spans="1:47" s="2" customFormat="1" ht="12">
      <c r="A436" s="39"/>
      <c r="B436" s="40"/>
      <c r="C436" s="41"/>
      <c r="D436" s="244" t="s">
        <v>192</v>
      </c>
      <c r="E436" s="41"/>
      <c r="F436" s="286" t="s">
        <v>1680</v>
      </c>
      <c r="G436" s="41"/>
      <c r="H436" s="41"/>
      <c r="I436" s="287"/>
      <c r="J436" s="41"/>
      <c r="K436" s="41"/>
      <c r="L436" s="45"/>
      <c r="M436" s="288"/>
      <c r="N436" s="289"/>
      <c r="O436" s="92"/>
      <c r="P436" s="92"/>
      <c r="Q436" s="92"/>
      <c r="R436" s="92"/>
      <c r="S436" s="92"/>
      <c r="T436" s="93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192</v>
      </c>
      <c r="AU436" s="18" t="s">
        <v>83</v>
      </c>
    </row>
    <row r="437" spans="1:65" s="2" customFormat="1" ht="16.5" customHeight="1">
      <c r="A437" s="39"/>
      <c r="B437" s="40"/>
      <c r="C437" s="229" t="s">
        <v>76</v>
      </c>
      <c r="D437" s="229" t="s">
        <v>174</v>
      </c>
      <c r="E437" s="230" t="s">
        <v>1686</v>
      </c>
      <c r="F437" s="231" t="s">
        <v>1687</v>
      </c>
      <c r="G437" s="232" t="s">
        <v>402</v>
      </c>
      <c r="H437" s="233">
        <v>886</v>
      </c>
      <c r="I437" s="234"/>
      <c r="J437" s="235">
        <f>ROUND(I437*H437,2)</f>
        <v>0</v>
      </c>
      <c r="K437" s="231" t="s">
        <v>1</v>
      </c>
      <c r="L437" s="45"/>
      <c r="M437" s="236" t="s">
        <v>1</v>
      </c>
      <c r="N437" s="237" t="s">
        <v>41</v>
      </c>
      <c r="O437" s="92"/>
      <c r="P437" s="238">
        <f>O437*H437</f>
        <v>0</v>
      </c>
      <c r="Q437" s="238">
        <v>0</v>
      </c>
      <c r="R437" s="238">
        <f>Q437*H437</f>
        <v>0</v>
      </c>
      <c r="S437" s="238">
        <v>0</v>
      </c>
      <c r="T437" s="23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40" t="s">
        <v>179</v>
      </c>
      <c r="AT437" s="240" t="s">
        <v>174</v>
      </c>
      <c r="AU437" s="240" t="s">
        <v>83</v>
      </c>
      <c r="AY437" s="18" t="s">
        <v>172</v>
      </c>
      <c r="BE437" s="241">
        <f>IF(N437="základní",J437,0)</f>
        <v>0</v>
      </c>
      <c r="BF437" s="241">
        <f>IF(N437="snížená",J437,0)</f>
        <v>0</v>
      </c>
      <c r="BG437" s="241">
        <f>IF(N437="zákl. přenesená",J437,0)</f>
        <v>0</v>
      </c>
      <c r="BH437" s="241">
        <f>IF(N437="sníž. přenesená",J437,0)</f>
        <v>0</v>
      </c>
      <c r="BI437" s="241">
        <f>IF(N437="nulová",J437,0)</f>
        <v>0</v>
      </c>
      <c r="BJ437" s="18" t="s">
        <v>83</v>
      </c>
      <c r="BK437" s="241">
        <f>ROUND(I437*H437,2)</f>
        <v>0</v>
      </c>
      <c r="BL437" s="18" t="s">
        <v>179</v>
      </c>
      <c r="BM437" s="240" t="s">
        <v>1688</v>
      </c>
    </row>
    <row r="438" spans="1:47" s="2" customFormat="1" ht="12">
      <c r="A438" s="39"/>
      <c r="B438" s="40"/>
      <c r="C438" s="41"/>
      <c r="D438" s="244" t="s">
        <v>192</v>
      </c>
      <c r="E438" s="41"/>
      <c r="F438" s="286" t="s">
        <v>1677</v>
      </c>
      <c r="G438" s="41"/>
      <c r="H438" s="41"/>
      <c r="I438" s="287"/>
      <c r="J438" s="41"/>
      <c r="K438" s="41"/>
      <c r="L438" s="45"/>
      <c r="M438" s="288"/>
      <c r="N438" s="289"/>
      <c r="O438" s="92"/>
      <c r="P438" s="92"/>
      <c r="Q438" s="92"/>
      <c r="R438" s="92"/>
      <c r="S438" s="92"/>
      <c r="T438" s="9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192</v>
      </c>
      <c r="AU438" s="18" t="s">
        <v>83</v>
      </c>
    </row>
    <row r="439" spans="1:65" s="2" customFormat="1" ht="16.5" customHeight="1">
      <c r="A439" s="39"/>
      <c r="B439" s="40"/>
      <c r="C439" s="229" t="s">
        <v>76</v>
      </c>
      <c r="D439" s="229" t="s">
        <v>174</v>
      </c>
      <c r="E439" s="230" t="s">
        <v>1689</v>
      </c>
      <c r="F439" s="231" t="s">
        <v>1687</v>
      </c>
      <c r="G439" s="232" t="s">
        <v>402</v>
      </c>
      <c r="H439" s="233">
        <v>886</v>
      </c>
      <c r="I439" s="234"/>
      <c r="J439" s="235">
        <f>ROUND(I439*H439,2)</f>
        <v>0</v>
      </c>
      <c r="K439" s="231" t="s">
        <v>1</v>
      </c>
      <c r="L439" s="45"/>
      <c r="M439" s="236" t="s">
        <v>1</v>
      </c>
      <c r="N439" s="237" t="s">
        <v>41</v>
      </c>
      <c r="O439" s="92"/>
      <c r="P439" s="238">
        <f>O439*H439</f>
        <v>0</v>
      </c>
      <c r="Q439" s="238">
        <v>0</v>
      </c>
      <c r="R439" s="238">
        <f>Q439*H439</f>
        <v>0</v>
      </c>
      <c r="S439" s="238">
        <v>0</v>
      </c>
      <c r="T439" s="23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40" t="s">
        <v>179</v>
      </c>
      <c r="AT439" s="240" t="s">
        <v>174</v>
      </c>
      <c r="AU439" s="240" t="s">
        <v>83</v>
      </c>
      <c r="AY439" s="18" t="s">
        <v>172</v>
      </c>
      <c r="BE439" s="241">
        <f>IF(N439="základní",J439,0)</f>
        <v>0</v>
      </c>
      <c r="BF439" s="241">
        <f>IF(N439="snížená",J439,0)</f>
        <v>0</v>
      </c>
      <c r="BG439" s="241">
        <f>IF(N439="zákl. přenesená",J439,0)</f>
        <v>0</v>
      </c>
      <c r="BH439" s="241">
        <f>IF(N439="sníž. přenesená",J439,0)</f>
        <v>0</v>
      </c>
      <c r="BI439" s="241">
        <f>IF(N439="nulová",J439,0)</f>
        <v>0</v>
      </c>
      <c r="BJ439" s="18" t="s">
        <v>83</v>
      </c>
      <c r="BK439" s="241">
        <f>ROUND(I439*H439,2)</f>
        <v>0</v>
      </c>
      <c r="BL439" s="18" t="s">
        <v>179</v>
      </c>
      <c r="BM439" s="240" t="s">
        <v>1690</v>
      </c>
    </row>
    <row r="440" spans="1:47" s="2" customFormat="1" ht="12">
      <c r="A440" s="39"/>
      <c r="B440" s="40"/>
      <c r="C440" s="41"/>
      <c r="D440" s="244" t="s">
        <v>192</v>
      </c>
      <c r="E440" s="41"/>
      <c r="F440" s="286" t="s">
        <v>1680</v>
      </c>
      <c r="G440" s="41"/>
      <c r="H440" s="41"/>
      <c r="I440" s="287"/>
      <c r="J440" s="41"/>
      <c r="K440" s="41"/>
      <c r="L440" s="45"/>
      <c r="M440" s="288"/>
      <c r="N440" s="289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192</v>
      </c>
      <c r="AU440" s="18" t="s">
        <v>83</v>
      </c>
    </row>
    <row r="441" spans="1:65" s="2" customFormat="1" ht="16.5" customHeight="1">
      <c r="A441" s="39"/>
      <c r="B441" s="40"/>
      <c r="C441" s="229" t="s">
        <v>76</v>
      </c>
      <c r="D441" s="229" t="s">
        <v>174</v>
      </c>
      <c r="E441" s="230" t="s">
        <v>1691</v>
      </c>
      <c r="F441" s="231" t="s">
        <v>1692</v>
      </c>
      <c r="G441" s="232" t="s">
        <v>402</v>
      </c>
      <c r="H441" s="233">
        <v>475</v>
      </c>
      <c r="I441" s="234"/>
      <c r="J441" s="235">
        <f>ROUND(I441*H441,2)</f>
        <v>0</v>
      </c>
      <c r="K441" s="231" t="s">
        <v>1</v>
      </c>
      <c r="L441" s="45"/>
      <c r="M441" s="236" t="s">
        <v>1</v>
      </c>
      <c r="N441" s="237" t="s">
        <v>41</v>
      </c>
      <c r="O441" s="92"/>
      <c r="P441" s="238">
        <f>O441*H441</f>
        <v>0</v>
      </c>
      <c r="Q441" s="238">
        <v>0</v>
      </c>
      <c r="R441" s="238">
        <f>Q441*H441</f>
        <v>0</v>
      </c>
      <c r="S441" s="238">
        <v>0</v>
      </c>
      <c r="T441" s="23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40" t="s">
        <v>179</v>
      </c>
      <c r="AT441" s="240" t="s">
        <v>174</v>
      </c>
      <c r="AU441" s="240" t="s">
        <v>83</v>
      </c>
      <c r="AY441" s="18" t="s">
        <v>172</v>
      </c>
      <c r="BE441" s="241">
        <f>IF(N441="základní",J441,0)</f>
        <v>0</v>
      </c>
      <c r="BF441" s="241">
        <f>IF(N441="snížená",J441,0)</f>
        <v>0</v>
      </c>
      <c r="BG441" s="241">
        <f>IF(N441="zákl. přenesená",J441,0)</f>
        <v>0</v>
      </c>
      <c r="BH441" s="241">
        <f>IF(N441="sníž. přenesená",J441,0)</f>
        <v>0</v>
      </c>
      <c r="BI441" s="241">
        <f>IF(N441="nulová",J441,0)</f>
        <v>0</v>
      </c>
      <c r="BJ441" s="18" t="s">
        <v>83</v>
      </c>
      <c r="BK441" s="241">
        <f>ROUND(I441*H441,2)</f>
        <v>0</v>
      </c>
      <c r="BL441" s="18" t="s">
        <v>179</v>
      </c>
      <c r="BM441" s="240" t="s">
        <v>1693</v>
      </c>
    </row>
    <row r="442" spans="1:47" s="2" customFormat="1" ht="12">
      <c r="A442" s="39"/>
      <c r="B442" s="40"/>
      <c r="C442" s="41"/>
      <c r="D442" s="244" t="s">
        <v>192</v>
      </c>
      <c r="E442" s="41"/>
      <c r="F442" s="286" t="s">
        <v>1677</v>
      </c>
      <c r="G442" s="41"/>
      <c r="H442" s="41"/>
      <c r="I442" s="287"/>
      <c r="J442" s="41"/>
      <c r="K442" s="41"/>
      <c r="L442" s="45"/>
      <c r="M442" s="288"/>
      <c r="N442" s="289"/>
      <c r="O442" s="92"/>
      <c r="P442" s="92"/>
      <c r="Q442" s="92"/>
      <c r="R442" s="92"/>
      <c r="S442" s="92"/>
      <c r="T442" s="93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192</v>
      </c>
      <c r="AU442" s="18" t="s">
        <v>83</v>
      </c>
    </row>
    <row r="443" spans="1:65" s="2" customFormat="1" ht="16.5" customHeight="1">
      <c r="A443" s="39"/>
      <c r="B443" s="40"/>
      <c r="C443" s="229" t="s">
        <v>76</v>
      </c>
      <c r="D443" s="229" t="s">
        <v>174</v>
      </c>
      <c r="E443" s="230" t="s">
        <v>1694</v>
      </c>
      <c r="F443" s="231" t="s">
        <v>1692</v>
      </c>
      <c r="G443" s="232" t="s">
        <v>402</v>
      </c>
      <c r="H443" s="233">
        <v>475</v>
      </c>
      <c r="I443" s="234"/>
      <c r="J443" s="235">
        <f>ROUND(I443*H443,2)</f>
        <v>0</v>
      </c>
      <c r="K443" s="231" t="s">
        <v>1</v>
      </c>
      <c r="L443" s="45"/>
      <c r="M443" s="236" t="s">
        <v>1</v>
      </c>
      <c r="N443" s="237" t="s">
        <v>41</v>
      </c>
      <c r="O443" s="92"/>
      <c r="P443" s="238">
        <f>O443*H443</f>
        <v>0</v>
      </c>
      <c r="Q443" s="238">
        <v>0</v>
      </c>
      <c r="R443" s="238">
        <f>Q443*H443</f>
        <v>0</v>
      </c>
      <c r="S443" s="238">
        <v>0</v>
      </c>
      <c r="T443" s="239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40" t="s">
        <v>179</v>
      </c>
      <c r="AT443" s="240" t="s">
        <v>174</v>
      </c>
      <c r="AU443" s="240" t="s">
        <v>83</v>
      </c>
      <c r="AY443" s="18" t="s">
        <v>172</v>
      </c>
      <c r="BE443" s="241">
        <f>IF(N443="základní",J443,0)</f>
        <v>0</v>
      </c>
      <c r="BF443" s="241">
        <f>IF(N443="snížená",J443,0)</f>
        <v>0</v>
      </c>
      <c r="BG443" s="241">
        <f>IF(N443="zákl. přenesená",J443,0)</f>
        <v>0</v>
      </c>
      <c r="BH443" s="241">
        <f>IF(N443="sníž. přenesená",J443,0)</f>
        <v>0</v>
      </c>
      <c r="BI443" s="241">
        <f>IF(N443="nulová",J443,0)</f>
        <v>0</v>
      </c>
      <c r="BJ443" s="18" t="s">
        <v>83</v>
      </c>
      <c r="BK443" s="241">
        <f>ROUND(I443*H443,2)</f>
        <v>0</v>
      </c>
      <c r="BL443" s="18" t="s">
        <v>179</v>
      </c>
      <c r="BM443" s="240" t="s">
        <v>1695</v>
      </c>
    </row>
    <row r="444" spans="1:47" s="2" customFormat="1" ht="12">
      <c r="A444" s="39"/>
      <c r="B444" s="40"/>
      <c r="C444" s="41"/>
      <c r="D444" s="244" t="s">
        <v>192</v>
      </c>
      <c r="E444" s="41"/>
      <c r="F444" s="286" t="s">
        <v>1680</v>
      </c>
      <c r="G444" s="41"/>
      <c r="H444" s="41"/>
      <c r="I444" s="287"/>
      <c r="J444" s="41"/>
      <c r="K444" s="41"/>
      <c r="L444" s="45"/>
      <c r="M444" s="288"/>
      <c r="N444" s="289"/>
      <c r="O444" s="92"/>
      <c r="P444" s="92"/>
      <c r="Q444" s="92"/>
      <c r="R444" s="92"/>
      <c r="S444" s="92"/>
      <c r="T444" s="93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192</v>
      </c>
      <c r="AU444" s="18" t="s">
        <v>83</v>
      </c>
    </row>
    <row r="445" spans="1:65" s="2" customFormat="1" ht="16.5" customHeight="1">
      <c r="A445" s="39"/>
      <c r="B445" s="40"/>
      <c r="C445" s="229" t="s">
        <v>76</v>
      </c>
      <c r="D445" s="229" t="s">
        <v>174</v>
      </c>
      <c r="E445" s="230" t="s">
        <v>1696</v>
      </c>
      <c r="F445" s="231" t="s">
        <v>1697</v>
      </c>
      <c r="G445" s="232" t="s">
        <v>402</v>
      </c>
      <c r="H445" s="233">
        <v>305</v>
      </c>
      <c r="I445" s="234"/>
      <c r="J445" s="235">
        <f>ROUND(I445*H445,2)</f>
        <v>0</v>
      </c>
      <c r="K445" s="231" t="s">
        <v>1</v>
      </c>
      <c r="L445" s="45"/>
      <c r="M445" s="236" t="s">
        <v>1</v>
      </c>
      <c r="N445" s="237" t="s">
        <v>41</v>
      </c>
      <c r="O445" s="92"/>
      <c r="P445" s="238">
        <f>O445*H445</f>
        <v>0</v>
      </c>
      <c r="Q445" s="238">
        <v>0</v>
      </c>
      <c r="R445" s="238">
        <f>Q445*H445</f>
        <v>0</v>
      </c>
      <c r="S445" s="238">
        <v>0</v>
      </c>
      <c r="T445" s="23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40" t="s">
        <v>179</v>
      </c>
      <c r="AT445" s="240" t="s">
        <v>174</v>
      </c>
      <c r="AU445" s="240" t="s">
        <v>83</v>
      </c>
      <c r="AY445" s="18" t="s">
        <v>172</v>
      </c>
      <c r="BE445" s="241">
        <f>IF(N445="základní",J445,0)</f>
        <v>0</v>
      </c>
      <c r="BF445" s="241">
        <f>IF(N445="snížená",J445,0)</f>
        <v>0</v>
      </c>
      <c r="BG445" s="241">
        <f>IF(N445="zákl. přenesená",J445,0)</f>
        <v>0</v>
      </c>
      <c r="BH445" s="241">
        <f>IF(N445="sníž. přenesená",J445,0)</f>
        <v>0</v>
      </c>
      <c r="BI445" s="241">
        <f>IF(N445="nulová",J445,0)</f>
        <v>0</v>
      </c>
      <c r="BJ445" s="18" t="s">
        <v>83</v>
      </c>
      <c r="BK445" s="241">
        <f>ROUND(I445*H445,2)</f>
        <v>0</v>
      </c>
      <c r="BL445" s="18" t="s">
        <v>179</v>
      </c>
      <c r="BM445" s="240" t="s">
        <v>1698</v>
      </c>
    </row>
    <row r="446" spans="1:47" s="2" customFormat="1" ht="12">
      <c r="A446" s="39"/>
      <c r="B446" s="40"/>
      <c r="C446" s="41"/>
      <c r="D446" s="244" t="s">
        <v>192</v>
      </c>
      <c r="E446" s="41"/>
      <c r="F446" s="286" t="s">
        <v>1677</v>
      </c>
      <c r="G446" s="41"/>
      <c r="H446" s="41"/>
      <c r="I446" s="287"/>
      <c r="J446" s="41"/>
      <c r="K446" s="41"/>
      <c r="L446" s="45"/>
      <c r="M446" s="288"/>
      <c r="N446" s="289"/>
      <c r="O446" s="92"/>
      <c r="P446" s="92"/>
      <c r="Q446" s="92"/>
      <c r="R446" s="92"/>
      <c r="S446" s="92"/>
      <c r="T446" s="93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192</v>
      </c>
      <c r="AU446" s="18" t="s">
        <v>83</v>
      </c>
    </row>
    <row r="447" spans="1:65" s="2" customFormat="1" ht="16.5" customHeight="1">
      <c r="A447" s="39"/>
      <c r="B447" s="40"/>
      <c r="C447" s="229" t="s">
        <v>76</v>
      </c>
      <c r="D447" s="229" t="s">
        <v>174</v>
      </c>
      <c r="E447" s="230" t="s">
        <v>1699</v>
      </c>
      <c r="F447" s="231" t="s">
        <v>1697</v>
      </c>
      <c r="G447" s="232" t="s">
        <v>402</v>
      </c>
      <c r="H447" s="233">
        <v>305</v>
      </c>
      <c r="I447" s="234"/>
      <c r="J447" s="235">
        <f>ROUND(I447*H447,2)</f>
        <v>0</v>
      </c>
      <c r="K447" s="231" t="s">
        <v>1</v>
      </c>
      <c r="L447" s="45"/>
      <c r="M447" s="236" t="s">
        <v>1</v>
      </c>
      <c r="N447" s="237" t="s">
        <v>41</v>
      </c>
      <c r="O447" s="92"/>
      <c r="P447" s="238">
        <f>O447*H447</f>
        <v>0</v>
      </c>
      <c r="Q447" s="238">
        <v>0</v>
      </c>
      <c r="R447" s="238">
        <f>Q447*H447</f>
        <v>0</v>
      </c>
      <c r="S447" s="238">
        <v>0</v>
      </c>
      <c r="T447" s="23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40" t="s">
        <v>179</v>
      </c>
      <c r="AT447" s="240" t="s">
        <v>174</v>
      </c>
      <c r="AU447" s="240" t="s">
        <v>83</v>
      </c>
      <c r="AY447" s="18" t="s">
        <v>172</v>
      </c>
      <c r="BE447" s="241">
        <f>IF(N447="základní",J447,0)</f>
        <v>0</v>
      </c>
      <c r="BF447" s="241">
        <f>IF(N447="snížená",J447,0)</f>
        <v>0</v>
      </c>
      <c r="BG447" s="241">
        <f>IF(N447="zákl. přenesená",J447,0)</f>
        <v>0</v>
      </c>
      <c r="BH447" s="241">
        <f>IF(N447="sníž. přenesená",J447,0)</f>
        <v>0</v>
      </c>
      <c r="BI447" s="241">
        <f>IF(N447="nulová",J447,0)</f>
        <v>0</v>
      </c>
      <c r="BJ447" s="18" t="s">
        <v>83</v>
      </c>
      <c r="BK447" s="241">
        <f>ROUND(I447*H447,2)</f>
        <v>0</v>
      </c>
      <c r="BL447" s="18" t="s">
        <v>179</v>
      </c>
      <c r="BM447" s="240" t="s">
        <v>1700</v>
      </c>
    </row>
    <row r="448" spans="1:47" s="2" customFormat="1" ht="12">
      <c r="A448" s="39"/>
      <c r="B448" s="40"/>
      <c r="C448" s="41"/>
      <c r="D448" s="244" t="s">
        <v>192</v>
      </c>
      <c r="E448" s="41"/>
      <c r="F448" s="286" t="s">
        <v>1680</v>
      </c>
      <c r="G448" s="41"/>
      <c r="H448" s="41"/>
      <c r="I448" s="287"/>
      <c r="J448" s="41"/>
      <c r="K448" s="41"/>
      <c r="L448" s="45"/>
      <c r="M448" s="288"/>
      <c r="N448" s="289"/>
      <c r="O448" s="92"/>
      <c r="P448" s="92"/>
      <c r="Q448" s="92"/>
      <c r="R448" s="92"/>
      <c r="S448" s="92"/>
      <c r="T448" s="93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192</v>
      </c>
      <c r="AU448" s="18" t="s">
        <v>83</v>
      </c>
    </row>
    <row r="449" spans="1:65" s="2" customFormat="1" ht="16.5" customHeight="1">
      <c r="A449" s="39"/>
      <c r="B449" s="40"/>
      <c r="C449" s="229" t="s">
        <v>76</v>
      </c>
      <c r="D449" s="229" t="s">
        <v>174</v>
      </c>
      <c r="E449" s="230" t="s">
        <v>1701</v>
      </c>
      <c r="F449" s="231" t="s">
        <v>1702</v>
      </c>
      <c r="G449" s="232" t="s">
        <v>402</v>
      </c>
      <c r="H449" s="233">
        <v>169</v>
      </c>
      <c r="I449" s="234"/>
      <c r="J449" s="235">
        <f>ROUND(I449*H449,2)</f>
        <v>0</v>
      </c>
      <c r="K449" s="231" t="s">
        <v>1</v>
      </c>
      <c r="L449" s="45"/>
      <c r="M449" s="236" t="s">
        <v>1</v>
      </c>
      <c r="N449" s="237" t="s">
        <v>41</v>
      </c>
      <c r="O449" s="92"/>
      <c r="P449" s="238">
        <f>O449*H449</f>
        <v>0</v>
      </c>
      <c r="Q449" s="238">
        <v>0</v>
      </c>
      <c r="R449" s="238">
        <f>Q449*H449</f>
        <v>0</v>
      </c>
      <c r="S449" s="238">
        <v>0</v>
      </c>
      <c r="T449" s="23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40" t="s">
        <v>179</v>
      </c>
      <c r="AT449" s="240" t="s">
        <v>174</v>
      </c>
      <c r="AU449" s="240" t="s">
        <v>83</v>
      </c>
      <c r="AY449" s="18" t="s">
        <v>172</v>
      </c>
      <c r="BE449" s="241">
        <f>IF(N449="základní",J449,0)</f>
        <v>0</v>
      </c>
      <c r="BF449" s="241">
        <f>IF(N449="snížená",J449,0)</f>
        <v>0</v>
      </c>
      <c r="BG449" s="241">
        <f>IF(N449="zákl. přenesená",J449,0)</f>
        <v>0</v>
      </c>
      <c r="BH449" s="241">
        <f>IF(N449="sníž. přenesená",J449,0)</f>
        <v>0</v>
      </c>
      <c r="BI449" s="241">
        <f>IF(N449="nulová",J449,0)</f>
        <v>0</v>
      </c>
      <c r="BJ449" s="18" t="s">
        <v>83</v>
      </c>
      <c r="BK449" s="241">
        <f>ROUND(I449*H449,2)</f>
        <v>0</v>
      </c>
      <c r="BL449" s="18" t="s">
        <v>179</v>
      </c>
      <c r="BM449" s="240" t="s">
        <v>1703</v>
      </c>
    </row>
    <row r="450" spans="1:47" s="2" customFormat="1" ht="12">
      <c r="A450" s="39"/>
      <c r="B450" s="40"/>
      <c r="C450" s="41"/>
      <c r="D450" s="244" t="s">
        <v>192</v>
      </c>
      <c r="E450" s="41"/>
      <c r="F450" s="286" t="s">
        <v>1704</v>
      </c>
      <c r="G450" s="41"/>
      <c r="H450" s="41"/>
      <c r="I450" s="287"/>
      <c r="J450" s="41"/>
      <c r="K450" s="41"/>
      <c r="L450" s="45"/>
      <c r="M450" s="288"/>
      <c r="N450" s="289"/>
      <c r="O450" s="92"/>
      <c r="P450" s="92"/>
      <c r="Q450" s="92"/>
      <c r="R450" s="92"/>
      <c r="S450" s="92"/>
      <c r="T450" s="93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192</v>
      </c>
      <c r="AU450" s="18" t="s">
        <v>83</v>
      </c>
    </row>
    <row r="451" spans="1:65" s="2" customFormat="1" ht="16.5" customHeight="1">
      <c r="A451" s="39"/>
      <c r="B451" s="40"/>
      <c r="C451" s="229" t="s">
        <v>76</v>
      </c>
      <c r="D451" s="229" t="s">
        <v>174</v>
      </c>
      <c r="E451" s="230" t="s">
        <v>1705</v>
      </c>
      <c r="F451" s="231" t="s">
        <v>1702</v>
      </c>
      <c r="G451" s="232" t="s">
        <v>402</v>
      </c>
      <c r="H451" s="233">
        <v>169</v>
      </c>
      <c r="I451" s="234"/>
      <c r="J451" s="235">
        <f>ROUND(I451*H451,2)</f>
        <v>0</v>
      </c>
      <c r="K451" s="231" t="s">
        <v>1</v>
      </c>
      <c r="L451" s="45"/>
      <c r="M451" s="236" t="s">
        <v>1</v>
      </c>
      <c r="N451" s="237" t="s">
        <v>41</v>
      </c>
      <c r="O451" s="92"/>
      <c r="P451" s="238">
        <f>O451*H451</f>
        <v>0</v>
      </c>
      <c r="Q451" s="238">
        <v>0</v>
      </c>
      <c r="R451" s="238">
        <f>Q451*H451</f>
        <v>0</v>
      </c>
      <c r="S451" s="238">
        <v>0</v>
      </c>
      <c r="T451" s="239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40" t="s">
        <v>179</v>
      </c>
      <c r="AT451" s="240" t="s">
        <v>174</v>
      </c>
      <c r="AU451" s="240" t="s">
        <v>83</v>
      </c>
      <c r="AY451" s="18" t="s">
        <v>172</v>
      </c>
      <c r="BE451" s="241">
        <f>IF(N451="základní",J451,0)</f>
        <v>0</v>
      </c>
      <c r="BF451" s="241">
        <f>IF(N451="snížená",J451,0)</f>
        <v>0</v>
      </c>
      <c r="BG451" s="241">
        <f>IF(N451="zákl. přenesená",J451,0)</f>
        <v>0</v>
      </c>
      <c r="BH451" s="241">
        <f>IF(N451="sníž. přenesená",J451,0)</f>
        <v>0</v>
      </c>
      <c r="BI451" s="241">
        <f>IF(N451="nulová",J451,0)</f>
        <v>0</v>
      </c>
      <c r="BJ451" s="18" t="s">
        <v>83</v>
      </c>
      <c r="BK451" s="241">
        <f>ROUND(I451*H451,2)</f>
        <v>0</v>
      </c>
      <c r="BL451" s="18" t="s">
        <v>179</v>
      </c>
      <c r="BM451" s="240" t="s">
        <v>1706</v>
      </c>
    </row>
    <row r="452" spans="1:47" s="2" customFormat="1" ht="12">
      <c r="A452" s="39"/>
      <c r="B452" s="40"/>
      <c r="C452" s="41"/>
      <c r="D452" s="244" t="s">
        <v>192</v>
      </c>
      <c r="E452" s="41"/>
      <c r="F452" s="286" t="s">
        <v>1707</v>
      </c>
      <c r="G452" s="41"/>
      <c r="H452" s="41"/>
      <c r="I452" s="287"/>
      <c r="J452" s="41"/>
      <c r="K452" s="41"/>
      <c r="L452" s="45"/>
      <c r="M452" s="288"/>
      <c r="N452" s="289"/>
      <c r="O452" s="92"/>
      <c r="P452" s="92"/>
      <c r="Q452" s="92"/>
      <c r="R452" s="92"/>
      <c r="S452" s="92"/>
      <c r="T452" s="93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192</v>
      </c>
      <c r="AU452" s="18" t="s">
        <v>83</v>
      </c>
    </row>
    <row r="453" spans="1:65" s="2" customFormat="1" ht="16.5" customHeight="1">
      <c r="A453" s="39"/>
      <c r="B453" s="40"/>
      <c r="C453" s="229" t="s">
        <v>76</v>
      </c>
      <c r="D453" s="229" t="s">
        <v>174</v>
      </c>
      <c r="E453" s="230" t="s">
        <v>1708</v>
      </c>
      <c r="F453" s="231" t="s">
        <v>1709</v>
      </c>
      <c r="G453" s="232" t="s">
        <v>402</v>
      </c>
      <c r="H453" s="233">
        <v>41</v>
      </c>
      <c r="I453" s="234"/>
      <c r="J453" s="235">
        <f>ROUND(I453*H453,2)</f>
        <v>0</v>
      </c>
      <c r="K453" s="231" t="s">
        <v>1</v>
      </c>
      <c r="L453" s="45"/>
      <c r="M453" s="236" t="s">
        <v>1</v>
      </c>
      <c r="N453" s="237" t="s">
        <v>41</v>
      </c>
      <c r="O453" s="92"/>
      <c r="P453" s="238">
        <f>O453*H453</f>
        <v>0</v>
      </c>
      <c r="Q453" s="238">
        <v>0</v>
      </c>
      <c r="R453" s="238">
        <f>Q453*H453</f>
        <v>0</v>
      </c>
      <c r="S453" s="238">
        <v>0</v>
      </c>
      <c r="T453" s="239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40" t="s">
        <v>179</v>
      </c>
      <c r="AT453" s="240" t="s">
        <v>174</v>
      </c>
      <c r="AU453" s="240" t="s">
        <v>83</v>
      </c>
      <c r="AY453" s="18" t="s">
        <v>172</v>
      </c>
      <c r="BE453" s="241">
        <f>IF(N453="základní",J453,0)</f>
        <v>0</v>
      </c>
      <c r="BF453" s="241">
        <f>IF(N453="snížená",J453,0)</f>
        <v>0</v>
      </c>
      <c r="BG453" s="241">
        <f>IF(N453="zákl. přenesená",J453,0)</f>
        <v>0</v>
      </c>
      <c r="BH453" s="241">
        <f>IF(N453="sníž. přenesená",J453,0)</f>
        <v>0</v>
      </c>
      <c r="BI453" s="241">
        <f>IF(N453="nulová",J453,0)</f>
        <v>0</v>
      </c>
      <c r="BJ453" s="18" t="s">
        <v>83</v>
      </c>
      <c r="BK453" s="241">
        <f>ROUND(I453*H453,2)</f>
        <v>0</v>
      </c>
      <c r="BL453" s="18" t="s">
        <v>179</v>
      </c>
      <c r="BM453" s="240" t="s">
        <v>1710</v>
      </c>
    </row>
    <row r="454" spans="1:47" s="2" customFormat="1" ht="12">
      <c r="A454" s="39"/>
      <c r="B454" s="40"/>
      <c r="C454" s="41"/>
      <c r="D454" s="244" t="s">
        <v>192</v>
      </c>
      <c r="E454" s="41"/>
      <c r="F454" s="286" t="s">
        <v>1677</v>
      </c>
      <c r="G454" s="41"/>
      <c r="H454" s="41"/>
      <c r="I454" s="287"/>
      <c r="J454" s="41"/>
      <c r="K454" s="41"/>
      <c r="L454" s="45"/>
      <c r="M454" s="288"/>
      <c r="N454" s="289"/>
      <c r="O454" s="92"/>
      <c r="P454" s="92"/>
      <c r="Q454" s="92"/>
      <c r="R454" s="92"/>
      <c r="S454" s="92"/>
      <c r="T454" s="93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192</v>
      </c>
      <c r="AU454" s="18" t="s">
        <v>83</v>
      </c>
    </row>
    <row r="455" spans="1:65" s="2" customFormat="1" ht="16.5" customHeight="1">
      <c r="A455" s="39"/>
      <c r="B455" s="40"/>
      <c r="C455" s="229" t="s">
        <v>76</v>
      </c>
      <c r="D455" s="229" t="s">
        <v>174</v>
      </c>
      <c r="E455" s="230" t="s">
        <v>1711</v>
      </c>
      <c r="F455" s="231" t="s">
        <v>1709</v>
      </c>
      <c r="G455" s="232" t="s">
        <v>402</v>
      </c>
      <c r="H455" s="233">
        <v>41</v>
      </c>
      <c r="I455" s="234"/>
      <c r="J455" s="235">
        <f>ROUND(I455*H455,2)</f>
        <v>0</v>
      </c>
      <c r="K455" s="231" t="s">
        <v>1</v>
      </c>
      <c r="L455" s="45"/>
      <c r="M455" s="236" t="s">
        <v>1</v>
      </c>
      <c r="N455" s="237" t="s">
        <v>41</v>
      </c>
      <c r="O455" s="92"/>
      <c r="P455" s="238">
        <f>O455*H455</f>
        <v>0</v>
      </c>
      <c r="Q455" s="238">
        <v>0</v>
      </c>
      <c r="R455" s="238">
        <f>Q455*H455</f>
        <v>0</v>
      </c>
      <c r="S455" s="238">
        <v>0</v>
      </c>
      <c r="T455" s="23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40" t="s">
        <v>179</v>
      </c>
      <c r="AT455" s="240" t="s">
        <v>174</v>
      </c>
      <c r="AU455" s="240" t="s">
        <v>83</v>
      </c>
      <c r="AY455" s="18" t="s">
        <v>172</v>
      </c>
      <c r="BE455" s="241">
        <f>IF(N455="základní",J455,0)</f>
        <v>0</v>
      </c>
      <c r="BF455" s="241">
        <f>IF(N455="snížená",J455,0)</f>
        <v>0</v>
      </c>
      <c r="BG455" s="241">
        <f>IF(N455="zákl. přenesená",J455,0)</f>
        <v>0</v>
      </c>
      <c r="BH455" s="241">
        <f>IF(N455="sníž. přenesená",J455,0)</f>
        <v>0</v>
      </c>
      <c r="BI455" s="241">
        <f>IF(N455="nulová",J455,0)</f>
        <v>0</v>
      </c>
      <c r="BJ455" s="18" t="s">
        <v>83</v>
      </c>
      <c r="BK455" s="241">
        <f>ROUND(I455*H455,2)</f>
        <v>0</v>
      </c>
      <c r="BL455" s="18" t="s">
        <v>179</v>
      </c>
      <c r="BM455" s="240" t="s">
        <v>1712</v>
      </c>
    </row>
    <row r="456" spans="1:47" s="2" customFormat="1" ht="12">
      <c r="A456" s="39"/>
      <c r="B456" s="40"/>
      <c r="C456" s="41"/>
      <c r="D456" s="244" t="s">
        <v>192</v>
      </c>
      <c r="E456" s="41"/>
      <c r="F456" s="286" t="s">
        <v>1680</v>
      </c>
      <c r="G456" s="41"/>
      <c r="H456" s="41"/>
      <c r="I456" s="287"/>
      <c r="J456" s="41"/>
      <c r="K456" s="41"/>
      <c r="L456" s="45"/>
      <c r="M456" s="288"/>
      <c r="N456" s="289"/>
      <c r="O456" s="92"/>
      <c r="P456" s="92"/>
      <c r="Q456" s="92"/>
      <c r="R456" s="92"/>
      <c r="S456" s="92"/>
      <c r="T456" s="93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192</v>
      </c>
      <c r="AU456" s="18" t="s">
        <v>83</v>
      </c>
    </row>
    <row r="457" spans="1:65" s="2" customFormat="1" ht="16.5" customHeight="1">
      <c r="A457" s="39"/>
      <c r="B457" s="40"/>
      <c r="C457" s="229" t="s">
        <v>76</v>
      </c>
      <c r="D457" s="229" t="s">
        <v>174</v>
      </c>
      <c r="E457" s="230" t="s">
        <v>1713</v>
      </c>
      <c r="F457" s="231" t="s">
        <v>1714</v>
      </c>
      <c r="G457" s="232" t="s">
        <v>402</v>
      </c>
      <c r="H457" s="233">
        <v>6</v>
      </c>
      <c r="I457" s="234"/>
      <c r="J457" s="235">
        <f>ROUND(I457*H457,2)</f>
        <v>0</v>
      </c>
      <c r="K457" s="231" t="s">
        <v>1</v>
      </c>
      <c r="L457" s="45"/>
      <c r="M457" s="236" t="s">
        <v>1</v>
      </c>
      <c r="N457" s="237" t="s">
        <v>41</v>
      </c>
      <c r="O457" s="92"/>
      <c r="P457" s="238">
        <f>O457*H457</f>
        <v>0</v>
      </c>
      <c r="Q457" s="238">
        <v>0</v>
      </c>
      <c r="R457" s="238">
        <f>Q457*H457</f>
        <v>0</v>
      </c>
      <c r="S457" s="238">
        <v>0</v>
      </c>
      <c r="T457" s="23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40" t="s">
        <v>179</v>
      </c>
      <c r="AT457" s="240" t="s">
        <v>174</v>
      </c>
      <c r="AU457" s="240" t="s">
        <v>83</v>
      </c>
      <c r="AY457" s="18" t="s">
        <v>172</v>
      </c>
      <c r="BE457" s="241">
        <f>IF(N457="základní",J457,0)</f>
        <v>0</v>
      </c>
      <c r="BF457" s="241">
        <f>IF(N457="snížená",J457,0)</f>
        <v>0</v>
      </c>
      <c r="BG457" s="241">
        <f>IF(N457="zákl. přenesená",J457,0)</f>
        <v>0</v>
      </c>
      <c r="BH457" s="241">
        <f>IF(N457="sníž. přenesená",J457,0)</f>
        <v>0</v>
      </c>
      <c r="BI457" s="241">
        <f>IF(N457="nulová",J457,0)</f>
        <v>0</v>
      </c>
      <c r="BJ457" s="18" t="s">
        <v>83</v>
      </c>
      <c r="BK457" s="241">
        <f>ROUND(I457*H457,2)</f>
        <v>0</v>
      </c>
      <c r="BL457" s="18" t="s">
        <v>179</v>
      </c>
      <c r="BM457" s="240" t="s">
        <v>1715</v>
      </c>
    </row>
    <row r="458" spans="1:47" s="2" customFormat="1" ht="12">
      <c r="A458" s="39"/>
      <c r="B458" s="40"/>
      <c r="C458" s="41"/>
      <c r="D458" s="244" t="s">
        <v>192</v>
      </c>
      <c r="E458" s="41"/>
      <c r="F458" s="286" t="s">
        <v>1677</v>
      </c>
      <c r="G458" s="41"/>
      <c r="H458" s="41"/>
      <c r="I458" s="287"/>
      <c r="J458" s="41"/>
      <c r="K458" s="41"/>
      <c r="L458" s="45"/>
      <c r="M458" s="288"/>
      <c r="N458" s="289"/>
      <c r="O458" s="92"/>
      <c r="P458" s="92"/>
      <c r="Q458" s="92"/>
      <c r="R458" s="92"/>
      <c r="S458" s="92"/>
      <c r="T458" s="93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192</v>
      </c>
      <c r="AU458" s="18" t="s">
        <v>83</v>
      </c>
    </row>
    <row r="459" spans="1:65" s="2" customFormat="1" ht="16.5" customHeight="1">
      <c r="A459" s="39"/>
      <c r="B459" s="40"/>
      <c r="C459" s="229" t="s">
        <v>76</v>
      </c>
      <c r="D459" s="229" t="s">
        <v>174</v>
      </c>
      <c r="E459" s="230" t="s">
        <v>1716</v>
      </c>
      <c r="F459" s="231" t="s">
        <v>1714</v>
      </c>
      <c r="G459" s="232" t="s">
        <v>402</v>
      </c>
      <c r="H459" s="233">
        <v>6</v>
      </c>
      <c r="I459" s="234"/>
      <c r="J459" s="235">
        <f>ROUND(I459*H459,2)</f>
        <v>0</v>
      </c>
      <c r="K459" s="231" t="s">
        <v>1</v>
      </c>
      <c r="L459" s="45"/>
      <c r="M459" s="236" t="s">
        <v>1</v>
      </c>
      <c r="N459" s="237" t="s">
        <v>41</v>
      </c>
      <c r="O459" s="92"/>
      <c r="P459" s="238">
        <f>O459*H459</f>
        <v>0</v>
      </c>
      <c r="Q459" s="238">
        <v>0</v>
      </c>
      <c r="R459" s="238">
        <f>Q459*H459</f>
        <v>0</v>
      </c>
      <c r="S459" s="238">
        <v>0</v>
      </c>
      <c r="T459" s="23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40" t="s">
        <v>179</v>
      </c>
      <c r="AT459" s="240" t="s">
        <v>174</v>
      </c>
      <c r="AU459" s="240" t="s">
        <v>83</v>
      </c>
      <c r="AY459" s="18" t="s">
        <v>172</v>
      </c>
      <c r="BE459" s="241">
        <f>IF(N459="základní",J459,0)</f>
        <v>0</v>
      </c>
      <c r="BF459" s="241">
        <f>IF(N459="snížená",J459,0)</f>
        <v>0</v>
      </c>
      <c r="BG459" s="241">
        <f>IF(N459="zákl. přenesená",J459,0)</f>
        <v>0</v>
      </c>
      <c r="BH459" s="241">
        <f>IF(N459="sníž. přenesená",J459,0)</f>
        <v>0</v>
      </c>
      <c r="BI459" s="241">
        <f>IF(N459="nulová",J459,0)</f>
        <v>0</v>
      </c>
      <c r="BJ459" s="18" t="s">
        <v>83</v>
      </c>
      <c r="BK459" s="241">
        <f>ROUND(I459*H459,2)</f>
        <v>0</v>
      </c>
      <c r="BL459" s="18" t="s">
        <v>179</v>
      </c>
      <c r="BM459" s="240" t="s">
        <v>1717</v>
      </c>
    </row>
    <row r="460" spans="1:47" s="2" customFormat="1" ht="12">
      <c r="A460" s="39"/>
      <c r="B460" s="40"/>
      <c r="C460" s="41"/>
      <c r="D460" s="244" t="s">
        <v>192</v>
      </c>
      <c r="E460" s="41"/>
      <c r="F460" s="286" t="s">
        <v>1680</v>
      </c>
      <c r="G460" s="41"/>
      <c r="H460" s="41"/>
      <c r="I460" s="287"/>
      <c r="J460" s="41"/>
      <c r="K460" s="41"/>
      <c r="L460" s="45"/>
      <c r="M460" s="288"/>
      <c r="N460" s="289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192</v>
      </c>
      <c r="AU460" s="18" t="s">
        <v>83</v>
      </c>
    </row>
    <row r="461" spans="1:65" s="2" customFormat="1" ht="16.5" customHeight="1">
      <c r="A461" s="39"/>
      <c r="B461" s="40"/>
      <c r="C461" s="229" t="s">
        <v>76</v>
      </c>
      <c r="D461" s="229" t="s">
        <v>174</v>
      </c>
      <c r="E461" s="230" t="s">
        <v>1718</v>
      </c>
      <c r="F461" s="231" t="s">
        <v>1719</v>
      </c>
      <c r="G461" s="232" t="s">
        <v>402</v>
      </c>
      <c r="H461" s="233">
        <v>615</v>
      </c>
      <c r="I461" s="234"/>
      <c r="J461" s="235">
        <f>ROUND(I461*H461,2)</f>
        <v>0</v>
      </c>
      <c r="K461" s="231" t="s">
        <v>1</v>
      </c>
      <c r="L461" s="45"/>
      <c r="M461" s="236" t="s">
        <v>1</v>
      </c>
      <c r="N461" s="237" t="s">
        <v>41</v>
      </c>
      <c r="O461" s="92"/>
      <c r="P461" s="238">
        <f>O461*H461</f>
        <v>0</v>
      </c>
      <c r="Q461" s="238">
        <v>0</v>
      </c>
      <c r="R461" s="238">
        <f>Q461*H461</f>
        <v>0</v>
      </c>
      <c r="S461" s="238">
        <v>0</v>
      </c>
      <c r="T461" s="23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40" t="s">
        <v>179</v>
      </c>
      <c r="AT461" s="240" t="s">
        <v>174</v>
      </c>
      <c r="AU461" s="240" t="s">
        <v>83</v>
      </c>
      <c r="AY461" s="18" t="s">
        <v>172</v>
      </c>
      <c r="BE461" s="241">
        <f>IF(N461="základní",J461,0)</f>
        <v>0</v>
      </c>
      <c r="BF461" s="241">
        <f>IF(N461="snížená",J461,0)</f>
        <v>0</v>
      </c>
      <c r="BG461" s="241">
        <f>IF(N461="zákl. přenesená",J461,0)</f>
        <v>0</v>
      </c>
      <c r="BH461" s="241">
        <f>IF(N461="sníž. přenesená",J461,0)</f>
        <v>0</v>
      </c>
      <c r="BI461" s="241">
        <f>IF(N461="nulová",J461,0)</f>
        <v>0</v>
      </c>
      <c r="BJ461" s="18" t="s">
        <v>83</v>
      </c>
      <c r="BK461" s="241">
        <f>ROUND(I461*H461,2)</f>
        <v>0</v>
      </c>
      <c r="BL461" s="18" t="s">
        <v>179</v>
      </c>
      <c r="BM461" s="240" t="s">
        <v>1720</v>
      </c>
    </row>
    <row r="462" spans="1:47" s="2" customFormat="1" ht="12">
      <c r="A462" s="39"/>
      <c r="B462" s="40"/>
      <c r="C462" s="41"/>
      <c r="D462" s="244" t="s">
        <v>192</v>
      </c>
      <c r="E462" s="41"/>
      <c r="F462" s="286" t="s">
        <v>1677</v>
      </c>
      <c r="G462" s="41"/>
      <c r="H462" s="41"/>
      <c r="I462" s="287"/>
      <c r="J462" s="41"/>
      <c r="K462" s="41"/>
      <c r="L462" s="45"/>
      <c r="M462" s="288"/>
      <c r="N462" s="289"/>
      <c r="O462" s="92"/>
      <c r="P462" s="92"/>
      <c r="Q462" s="92"/>
      <c r="R462" s="92"/>
      <c r="S462" s="92"/>
      <c r="T462" s="9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192</v>
      </c>
      <c r="AU462" s="18" t="s">
        <v>83</v>
      </c>
    </row>
    <row r="463" spans="1:65" s="2" customFormat="1" ht="16.5" customHeight="1">
      <c r="A463" s="39"/>
      <c r="B463" s="40"/>
      <c r="C463" s="229" t="s">
        <v>76</v>
      </c>
      <c r="D463" s="229" t="s">
        <v>174</v>
      </c>
      <c r="E463" s="230" t="s">
        <v>1721</v>
      </c>
      <c r="F463" s="231" t="s">
        <v>1719</v>
      </c>
      <c r="G463" s="232" t="s">
        <v>402</v>
      </c>
      <c r="H463" s="233">
        <v>615</v>
      </c>
      <c r="I463" s="234"/>
      <c r="J463" s="235">
        <f>ROUND(I463*H463,2)</f>
        <v>0</v>
      </c>
      <c r="K463" s="231" t="s">
        <v>1</v>
      </c>
      <c r="L463" s="45"/>
      <c r="M463" s="236" t="s">
        <v>1</v>
      </c>
      <c r="N463" s="237" t="s">
        <v>41</v>
      </c>
      <c r="O463" s="92"/>
      <c r="P463" s="238">
        <f>O463*H463</f>
        <v>0</v>
      </c>
      <c r="Q463" s="238">
        <v>0</v>
      </c>
      <c r="R463" s="238">
        <f>Q463*H463</f>
        <v>0</v>
      </c>
      <c r="S463" s="238">
        <v>0</v>
      </c>
      <c r="T463" s="239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40" t="s">
        <v>179</v>
      </c>
      <c r="AT463" s="240" t="s">
        <v>174</v>
      </c>
      <c r="AU463" s="240" t="s">
        <v>83</v>
      </c>
      <c r="AY463" s="18" t="s">
        <v>172</v>
      </c>
      <c r="BE463" s="241">
        <f>IF(N463="základní",J463,0)</f>
        <v>0</v>
      </c>
      <c r="BF463" s="241">
        <f>IF(N463="snížená",J463,0)</f>
        <v>0</v>
      </c>
      <c r="BG463" s="241">
        <f>IF(N463="zákl. přenesená",J463,0)</f>
        <v>0</v>
      </c>
      <c r="BH463" s="241">
        <f>IF(N463="sníž. přenesená",J463,0)</f>
        <v>0</v>
      </c>
      <c r="BI463" s="241">
        <f>IF(N463="nulová",J463,0)</f>
        <v>0</v>
      </c>
      <c r="BJ463" s="18" t="s">
        <v>83</v>
      </c>
      <c r="BK463" s="241">
        <f>ROUND(I463*H463,2)</f>
        <v>0</v>
      </c>
      <c r="BL463" s="18" t="s">
        <v>179</v>
      </c>
      <c r="BM463" s="240" t="s">
        <v>1722</v>
      </c>
    </row>
    <row r="464" spans="1:47" s="2" customFormat="1" ht="12">
      <c r="A464" s="39"/>
      <c r="B464" s="40"/>
      <c r="C464" s="41"/>
      <c r="D464" s="244" t="s">
        <v>192</v>
      </c>
      <c r="E464" s="41"/>
      <c r="F464" s="286" t="s">
        <v>1680</v>
      </c>
      <c r="G464" s="41"/>
      <c r="H464" s="41"/>
      <c r="I464" s="287"/>
      <c r="J464" s="41"/>
      <c r="K464" s="41"/>
      <c r="L464" s="45"/>
      <c r="M464" s="288"/>
      <c r="N464" s="289"/>
      <c r="O464" s="92"/>
      <c r="P464" s="92"/>
      <c r="Q464" s="92"/>
      <c r="R464" s="92"/>
      <c r="S464" s="92"/>
      <c r="T464" s="93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192</v>
      </c>
      <c r="AU464" s="18" t="s">
        <v>83</v>
      </c>
    </row>
    <row r="465" spans="1:65" s="2" customFormat="1" ht="16.5" customHeight="1">
      <c r="A465" s="39"/>
      <c r="B465" s="40"/>
      <c r="C465" s="229" t="s">
        <v>76</v>
      </c>
      <c r="D465" s="229" t="s">
        <v>174</v>
      </c>
      <c r="E465" s="230" t="s">
        <v>1723</v>
      </c>
      <c r="F465" s="231" t="s">
        <v>1724</v>
      </c>
      <c r="G465" s="232" t="s">
        <v>402</v>
      </c>
      <c r="H465" s="233">
        <v>165</v>
      </c>
      <c r="I465" s="234"/>
      <c r="J465" s="235">
        <f>ROUND(I465*H465,2)</f>
        <v>0</v>
      </c>
      <c r="K465" s="231" t="s">
        <v>1</v>
      </c>
      <c r="L465" s="45"/>
      <c r="M465" s="236" t="s">
        <v>1</v>
      </c>
      <c r="N465" s="237" t="s">
        <v>41</v>
      </c>
      <c r="O465" s="92"/>
      <c r="P465" s="238">
        <f>O465*H465</f>
        <v>0</v>
      </c>
      <c r="Q465" s="238">
        <v>0</v>
      </c>
      <c r="R465" s="238">
        <f>Q465*H465</f>
        <v>0</v>
      </c>
      <c r="S465" s="238">
        <v>0</v>
      </c>
      <c r="T465" s="23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40" t="s">
        <v>179</v>
      </c>
      <c r="AT465" s="240" t="s">
        <v>174</v>
      </c>
      <c r="AU465" s="240" t="s">
        <v>83</v>
      </c>
      <c r="AY465" s="18" t="s">
        <v>172</v>
      </c>
      <c r="BE465" s="241">
        <f>IF(N465="základní",J465,0)</f>
        <v>0</v>
      </c>
      <c r="BF465" s="241">
        <f>IF(N465="snížená",J465,0)</f>
        <v>0</v>
      </c>
      <c r="BG465" s="241">
        <f>IF(N465="zákl. přenesená",J465,0)</f>
        <v>0</v>
      </c>
      <c r="BH465" s="241">
        <f>IF(N465="sníž. přenesená",J465,0)</f>
        <v>0</v>
      </c>
      <c r="BI465" s="241">
        <f>IF(N465="nulová",J465,0)</f>
        <v>0</v>
      </c>
      <c r="BJ465" s="18" t="s">
        <v>83</v>
      </c>
      <c r="BK465" s="241">
        <f>ROUND(I465*H465,2)</f>
        <v>0</v>
      </c>
      <c r="BL465" s="18" t="s">
        <v>179</v>
      </c>
      <c r="BM465" s="240" t="s">
        <v>1725</v>
      </c>
    </row>
    <row r="466" spans="1:47" s="2" customFormat="1" ht="12">
      <c r="A466" s="39"/>
      <c r="B466" s="40"/>
      <c r="C466" s="41"/>
      <c r="D466" s="244" t="s">
        <v>192</v>
      </c>
      <c r="E466" s="41"/>
      <c r="F466" s="286" t="s">
        <v>1677</v>
      </c>
      <c r="G466" s="41"/>
      <c r="H466" s="41"/>
      <c r="I466" s="287"/>
      <c r="J466" s="41"/>
      <c r="K466" s="41"/>
      <c r="L466" s="45"/>
      <c r="M466" s="288"/>
      <c r="N466" s="289"/>
      <c r="O466" s="92"/>
      <c r="P466" s="92"/>
      <c r="Q466" s="92"/>
      <c r="R466" s="92"/>
      <c r="S466" s="92"/>
      <c r="T466" s="93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192</v>
      </c>
      <c r="AU466" s="18" t="s">
        <v>83</v>
      </c>
    </row>
    <row r="467" spans="1:65" s="2" customFormat="1" ht="16.5" customHeight="1">
      <c r="A467" s="39"/>
      <c r="B467" s="40"/>
      <c r="C467" s="229" t="s">
        <v>76</v>
      </c>
      <c r="D467" s="229" t="s">
        <v>174</v>
      </c>
      <c r="E467" s="230" t="s">
        <v>1726</v>
      </c>
      <c r="F467" s="231" t="s">
        <v>1724</v>
      </c>
      <c r="G467" s="232" t="s">
        <v>402</v>
      </c>
      <c r="H467" s="233">
        <v>165</v>
      </c>
      <c r="I467" s="234"/>
      <c r="J467" s="235">
        <f>ROUND(I467*H467,2)</f>
        <v>0</v>
      </c>
      <c r="K467" s="231" t="s">
        <v>1</v>
      </c>
      <c r="L467" s="45"/>
      <c r="M467" s="236" t="s">
        <v>1</v>
      </c>
      <c r="N467" s="237" t="s">
        <v>41</v>
      </c>
      <c r="O467" s="92"/>
      <c r="P467" s="238">
        <f>O467*H467</f>
        <v>0</v>
      </c>
      <c r="Q467" s="238">
        <v>0</v>
      </c>
      <c r="R467" s="238">
        <f>Q467*H467</f>
        <v>0</v>
      </c>
      <c r="S467" s="238">
        <v>0</v>
      </c>
      <c r="T467" s="23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40" t="s">
        <v>179</v>
      </c>
      <c r="AT467" s="240" t="s">
        <v>174</v>
      </c>
      <c r="AU467" s="240" t="s">
        <v>83</v>
      </c>
      <c r="AY467" s="18" t="s">
        <v>172</v>
      </c>
      <c r="BE467" s="241">
        <f>IF(N467="základní",J467,0)</f>
        <v>0</v>
      </c>
      <c r="BF467" s="241">
        <f>IF(N467="snížená",J467,0)</f>
        <v>0</v>
      </c>
      <c r="BG467" s="241">
        <f>IF(N467="zákl. přenesená",J467,0)</f>
        <v>0</v>
      </c>
      <c r="BH467" s="241">
        <f>IF(N467="sníž. přenesená",J467,0)</f>
        <v>0</v>
      </c>
      <c r="BI467" s="241">
        <f>IF(N467="nulová",J467,0)</f>
        <v>0</v>
      </c>
      <c r="BJ467" s="18" t="s">
        <v>83</v>
      </c>
      <c r="BK467" s="241">
        <f>ROUND(I467*H467,2)</f>
        <v>0</v>
      </c>
      <c r="BL467" s="18" t="s">
        <v>179</v>
      </c>
      <c r="BM467" s="240" t="s">
        <v>1727</v>
      </c>
    </row>
    <row r="468" spans="1:47" s="2" customFormat="1" ht="12">
      <c r="A468" s="39"/>
      <c r="B468" s="40"/>
      <c r="C468" s="41"/>
      <c r="D468" s="244" t="s">
        <v>192</v>
      </c>
      <c r="E468" s="41"/>
      <c r="F468" s="286" t="s">
        <v>1680</v>
      </c>
      <c r="G468" s="41"/>
      <c r="H468" s="41"/>
      <c r="I468" s="287"/>
      <c r="J468" s="41"/>
      <c r="K468" s="41"/>
      <c r="L468" s="45"/>
      <c r="M468" s="288"/>
      <c r="N468" s="289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192</v>
      </c>
      <c r="AU468" s="18" t="s">
        <v>83</v>
      </c>
    </row>
    <row r="469" spans="1:65" s="2" customFormat="1" ht="16.5" customHeight="1">
      <c r="A469" s="39"/>
      <c r="B469" s="40"/>
      <c r="C469" s="229" t="s">
        <v>76</v>
      </c>
      <c r="D469" s="229" t="s">
        <v>174</v>
      </c>
      <c r="E469" s="230" t="s">
        <v>1728</v>
      </c>
      <c r="F469" s="231" t="s">
        <v>1729</v>
      </c>
      <c r="G469" s="232" t="s">
        <v>402</v>
      </c>
      <c r="H469" s="233">
        <v>82</v>
      </c>
      <c r="I469" s="234"/>
      <c r="J469" s="235">
        <f>ROUND(I469*H469,2)</f>
        <v>0</v>
      </c>
      <c r="K469" s="231" t="s">
        <v>1</v>
      </c>
      <c r="L469" s="45"/>
      <c r="M469" s="236" t="s">
        <v>1</v>
      </c>
      <c r="N469" s="237" t="s">
        <v>41</v>
      </c>
      <c r="O469" s="92"/>
      <c r="P469" s="238">
        <f>O469*H469</f>
        <v>0</v>
      </c>
      <c r="Q469" s="238">
        <v>0</v>
      </c>
      <c r="R469" s="238">
        <f>Q469*H469</f>
        <v>0</v>
      </c>
      <c r="S469" s="238">
        <v>0</v>
      </c>
      <c r="T469" s="23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40" t="s">
        <v>179</v>
      </c>
      <c r="AT469" s="240" t="s">
        <v>174</v>
      </c>
      <c r="AU469" s="240" t="s">
        <v>83</v>
      </c>
      <c r="AY469" s="18" t="s">
        <v>172</v>
      </c>
      <c r="BE469" s="241">
        <f>IF(N469="základní",J469,0)</f>
        <v>0</v>
      </c>
      <c r="BF469" s="241">
        <f>IF(N469="snížená",J469,0)</f>
        <v>0</v>
      </c>
      <c r="BG469" s="241">
        <f>IF(N469="zákl. přenesená",J469,0)</f>
        <v>0</v>
      </c>
      <c r="BH469" s="241">
        <f>IF(N469="sníž. přenesená",J469,0)</f>
        <v>0</v>
      </c>
      <c r="BI469" s="241">
        <f>IF(N469="nulová",J469,0)</f>
        <v>0</v>
      </c>
      <c r="BJ469" s="18" t="s">
        <v>83</v>
      </c>
      <c r="BK469" s="241">
        <f>ROUND(I469*H469,2)</f>
        <v>0</v>
      </c>
      <c r="BL469" s="18" t="s">
        <v>179</v>
      </c>
      <c r="BM469" s="240" t="s">
        <v>1730</v>
      </c>
    </row>
    <row r="470" spans="1:47" s="2" customFormat="1" ht="12">
      <c r="A470" s="39"/>
      <c r="B470" s="40"/>
      <c r="C470" s="41"/>
      <c r="D470" s="244" t="s">
        <v>192</v>
      </c>
      <c r="E470" s="41"/>
      <c r="F470" s="286" t="s">
        <v>1677</v>
      </c>
      <c r="G470" s="41"/>
      <c r="H470" s="41"/>
      <c r="I470" s="287"/>
      <c r="J470" s="41"/>
      <c r="K470" s="41"/>
      <c r="L470" s="45"/>
      <c r="M470" s="288"/>
      <c r="N470" s="289"/>
      <c r="O470" s="92"/>
      <c r="P470" s="92"/>
      <c r="Q470" s="92"/>
      <c r="R470" s="92"/>
      <c r="S470" s="92"/>
      <c r="T470" s="93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192</v>
      </c>
      <c r="AU470" s="18" t="s">
        <v>83</v>
      </c>
    </row>
    <row r="471" spans="1:65" s="2" customFormat="1" ht="16.5" customHeight="1">
      <c r="A471" s="39"/>
      <c r="B471" s="40"/>
      <c r="C471" s="229" t="s">
        <v>76</v>
      </c>
      <c r="D471" s="229" t="s">
        <v>174</v>
      </c>
      <c r="E471" s="230" t="s">
        <v>1731</v>
      </c>
      <c r="F471" s="231" t="s">
        <v>1729</v>
      </c>
      <c r="G471" s="232" t="s">
        <v>402</v>
      </c>
      <c r="H471" s="233">
        <v>82</v>
      </c>
      <c r="I471" s="234"/>
      <c r="J471" s="235">
        <f>ROUND(I471*H471,2)</f>
        <v>0</v>
      </c>
      <c r="K471" s="231" t="s">
        <v>1</v>
      </c>
      <c r="L471" s="45"/>
      <c r="M471" s="236" t="s">
        <v>1</v>
      </c>
      <c r="N471" s="237" t="s">
        <v>41</v>
      </c>
      <c r="O471" s="92"/>
      <c r="P471" s="238">
        <f>O471*H471</f>
        <v>0</v>
      </c>
      <c r="Q471" s="238">
        <v>0</v>
      </c>
      <c r="R471" s="238">
        <f>Q471*H471</f>
        <v>0</v>
      </c>
      <c r="S471" s="238">
        <v>0</v>
      </c>
      <c r="T471" s="23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40" t="s">
        <v>179</v>
      </c>
      <c r="AT471" s="240" t="s">
        <v>174</v>
      </c>
      <c r="AU471" s="240" t="s">
        <v>83</v>
      </c>
      <c r="AY471" s="18" t="s">
        <v>172</v>
      </c>
      <c r="BE471" s="241">
        <f>IF(N471="základní",J471,0)</f>
        <v>0</v>
      </c>
      <c r="BF471" s="241">
        <f>IF(N471="snížená",J471,0)</f>
        <v>0</v>
      </c>
      <c r="BG471" s="241">
        <f>IF(N471="zákl. přenesená",J471,0)</f>
        <v>0</v>
      </c>
      <c r="BH471" s="241">
        <f>IF(N471="sníž. přenesená",J471,0)</f>
        <v>0</v>
      </c>
      <c r="BI471" s="241">
        <f>IF(N471="nulová",J471,0)</f>
        <v>0</v>
      </c>
      <c r="BJ471" s="18" t="s">
        <v>83</v>
      </c>
      <c r="BK471" s="241">
        <f>ROUND(I471*H471,2)</f>
        <v>0</v>
      </c>
      <c r="BL471" s="18" t="s">
        <v>179</v>
      </c>
      <c r="BM471" s="240" t="s">
        <v>1732</v>
      </c>
    </row>
    <row r="472" spans="1:47" s="2" customFormat="1" ht="12">
      <c r="A472" s="39"/>
      <c r="B472" s="40"/>
      <c r="C472" s="41"/>
      <c r="D472" s="244" t="s">
        <v>192</v>
      </c>
      <c r="E472" s="41"/>
      <c r="F472" s="286" t="s">
        <v>1680</v>
      </c>
      <c r="G472" s="41"/>
      <c r="H472" s="41"/>
      <c r="I472" s="287"/>
      <c r="J472" s="41"/>
      <c r="K472" s="41"/>
      <c r="L472" s="45"/>
      <c r="M472" s="288"/>
      <c r="N472" s="289"/>
      <c r="O472" s="92"/>
      <c r="P472" s="92"/>
      <c r="Q472" s="92"/>
      <c r="R472" s="92"/>
      <c r="S472" s="92"/>
      <c r="T472" s="93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192</v>
      </c>
      <c r="AU472" s="18" t="s">
        <v>83</v>
      </c>
    </row>
    <row r="473" spans="1:65" s="2" customFormat="1" ht="16.5" customHeight="1">
      <c r="A473" s="39"/>
      <c r="B473" s="40"/>
      <c r="C473" s="229" t="s">
        <v>76</v>
      </c>
      <c r="D473" s="229" t="s">
        <v>174</v>
      </c>
      <c r="E473" s="230" t="s">
        <v>1733</v>
      </c>
      <c r="F473" s="231" t="s">
        <v>1734</v>
      </c>
      <c r="G473" s="232" t="s">
        <v>402</v>
      </c>
      <c r="H473" s="233">
        <v>52</v>
      </c>
      <c r="I473" s="234"/>
      <c r="J473" s="235">
        <f>ROUND(I473*H473,2)</f>
        <v>0</v>
      </c>
      <c r="K473" s="231" t="s">
        <v>1</v>
      </c>
      <c r="L473" s="45"/>
      <c r="M473" s="236" t="s">
        <v>1</v>
      </c>
      <c r="N473" s="237" t="s">
        <v>41</v>
      </c>
      <c r="O473" s="92"/>
      <c r="P473" s="238">
        <f>O473*H473</f>
        <v>0</v>
      </c>
      <c r="Q473" s="238">
        <v>0</v>
      </c>
      <c r="R473" s="238">
        <f>Q473*H473</f>
        <v>0</v>
      </c>
      <c r="S473" s="238">
        <v>0</v>
      </c>
      <c r="T473" s="23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40" t="s">
        <v>179</v>
      </c>
      <c r="AT473" s="240" t="s">
        <v>174</v>
      </c>
      <c r="AU473" s="240" t="s">
        <v>83</v>
      </c>
      <c r="AY473" s="18" t="s">
        <v>172</v>
      </c>
      <c r="BE473" s="241">
        <f>IF(N473="základní",J473,0)</f>
        <v>0</v>
      </c>
      <c r="BF473" s="241">
        <f>IF(N473="snížená",J473,0)</f>
        <v>0</v>
      </c>
      <c r="BG473" s="241">
        <f>IF(N473="zákl. přenesená",J473,0)</f>
        <v>0</v>
      </c>
      <c r="BH473" s="241">
        <f>IF(N473="sníž. přenesená",J473,0)</f>
        <v>0</v>
      </c>
      <c r="BI473" s="241">
        <f>IF(N473="nulová",J473,0)</f>
        <v>0</v>
      </c>
      <c r="BJ473" s="18" t="s">
        <v>83</v>
      </c>
      <c r="BK473" s="241">
        <f>ROUND(I473*H473,2)</f>
        <v>0</v>
      </c>
      <c r="BL473" s="18" t="s">
        <v>179</v>
      </c>
      <c r="BM473" s="240" t="s">
        <v>1735</v>
      </c>
    </row>
    <row r="474" spans="1:47" s="2" customFormat="1" ht="12">
      <c r="A474" s="39"/>
      <c r="B474" s="40"/>
      <c r="C474" s="41"/>
      <c r="D474" s="244" t="s">
        <v>192</v>
      </c>
      <c r="E474" s="41"/>
      <c r="F474" s="286" t="s">
        <v>1704</v>
      </c>
      <c r="G474" s="41"/>
      <c r="H474" s="41"/>
      <c r="I474" s="287"/>
      <c r="J474" s="41"/>
      <c r="K474" s="41"/>
      <c r="L474" s="45"/>
      <c r="M474" s="288"/>
      <c r="N474" s="289"/>
      <c r="O474" s="92"/>
      <c r="P474" s="92"/>
      <c r="Q474" s="92"/>
      <c r="R474" s="92"/>
      <c r="S474" s="92"/>
      <c r="T474" s="93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192</v>
      </c>
      <c r="AU474" s="18" t="s">
        <v>83</v>
      </c>
    </row>
    <row r="475" spans="1:65" s="2" customFormat="1" ht="16.5" customHeight="1">
      <c r="A475" s="39"/>
      <c r="B475" s="40"/>
      <c r="C475" s="229" t="s">
        <v>76</v>
      </c>
      <c r="D475" s="229" t="s">
        <v>174</v>
      </c>
      <c r="E475" s="230" t="s">
        <v>1736</v>
      </c>
      <c r="F475" s="231" t="s">
        <v>1734</v>
      </c>
      <c r="G475" s="232" t="s">
        <v>402</v>
      </c>
      <c r="H475" s="233">
        <v>52</v>
      </c>
      <c r="I475" s="234"/>
      <c r="J475" s="235">
        <f>ROUND(I475*H475,2)</f>
        <v>0</v>
      </c>
      <c r="K475" s="231" t="s">
        <v>1</v>
      </c>
      <c r="L475" s="45"/>
      <c r="M475" s="236" t="s">
        <v>1</v>
      </c>
      <c r="N475" s="237" t="s">
        <v>41</v>
      </c>
      <c r="O475" s="92"/>
      <c r="P475" s="238">
        <f>O475*H475</f>
        <v>0</v>
      </c>
      <c r="Q475" s="238">
        <v>0</v>
      </c>
      <c r="R475" s="238">
        <f>Q475*H475</f>
        <v>0</v>
      </c>
      <c r="S475" s="238">
        <v>0</v>
      </c>
      <c r="T475" s="23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40" t="s">
        <v>179</v>
      </c>
      <c r="AT475" s="240" t="s">
        <v>174</v>
      </c>
      <c r="AU475" s="240" t="s">
        <v>83</v>
      </c>
      <c r="AY475" s="18" t="s">
        <v>172</v>
      </c>
      <c r="BE475" s="241">
        <f>IF(N475="základní",J475,0)</f>
        <v>0</v>
      </c>
      <c r="BF475" s="241">
        <f>IF(N475="snížená",J475,0)</f>
        <v>0</v>
      </c>
      <c r="BG475" s="241">
        <f>IF(N475="zákl. přenesená",J475,0)</f>
        <v>0</v>
      </c>
      <c r="BH475" s="241">
        <f>IF(N475="sníž. přenesená",J475,0)</f>
        <v>0</v>
      </c>
      <c r="BI475" s="241">
        <f>IF(N475="nulová",J475,0)</f>
        <v>0</v>
      </c>
      <c r="BJ475" s="18" t="s">
        <v>83</v>
      </c>
      <c r="BK475" s="241">
        <f>ROUND(I475*H475,2)</f>
        <v>0</v>
      </c>
      <c r="BL475" s="18" t="s">
        <v>179</v>
      </c>
      <c r="BM475" s="240" t="s">
        <v>1737</v>
      </c>
    </row>
    <row r="476" spans="1:47" s="2" customFormat="1" ht="12">
      <c r="A476" s="39"/>
      <c r="B476" s="40"/>
      <c r="C476" s="41"/>
      <c r="D476" s="244" t="s">
        <v>192</v>
      </c>
      <c r="E476" s="41"/>
      <c r="F476" s="286" t="s">
        <v>1707</v>
      </c>
      <c r="G476" s="41"/>
      <c r="H476" s="41"/>
      <c r="I476" s="287"/>
      <c r="J476" s="41"/>
      <c r="K476" s="41"/>
      <c r="L476" s="45"/>
      <c r="M476" s="288"/>
      <c r="N476" s="289"/>
      <c r="O476" s="92"/>
      <c r="P476" s="92"/>
      <c r="Q476" s="92"/>
      <c r="R476" s="92"/>
      <c r="S476" s="92"/>
      <c r="T476" s="93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192</v>
      </c>
      <c r="AU476" s="18" t="s">
        <v>83</v>
      </c>
    </row>
    <row r="477" spans="1:65" s="2" customFormat="1" ht="16.5" customHeight="1">
      <c r="A477" s="39"/>
      <c r="B477" s="40"/>
      <c r="C477" s="229" t="s">
        <v>76</v>
      </c>
      <c r="D477" s="229" t="s">
        <v>174</v>
      </c>
      <c r="E477" s="230" t="s">
        <v>1738</v>
      </c>
      <c r="F477" s="231" t="s">
        <v>1739</v>
      </c>
      <c r="G477" s="232" t="s">
        <v>402</v>
      </c>
      <c r="H477" s="233">
        <v>498</v>
      </c>
      <c r="I477" s="234"/>
      <c r="J477" s="235">
        <f>ROUND(I477*H477,2)</f>
        <v>0</v>
      </c>
      <c r="K477" s="231" t="s">
        <v>1</v>
      </c>
      <c r="L477" s="45"/>
      <c r="M477" s="236" t="s">
        <v>1</v>
      </c>
      <c r="N477" s="237" t="s">
        <v>41</v>
      </c>
      <c r="O477" s="92"/>
      <c r="P477" s="238">
        <f>O477*H477</f>
        <v>0</v>
      </c>
      <c r="Q477" s="238">
        <v>0</v>
      </c>
      <c r="R477" s="238">
        <f>Q477*H477</f>
        <v>0</v>
      </c>
      <c r="S477" s="238">
        <v>0</v>
      </c>
      <c r="T477" s="23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40" t="s">
        <v>179</v>
      </c>
      <c r="AT477" s="240" t="s">
        <v>174</v>
      </c>
      <c r="AU477" s="240" t="s">
        <v>83</v>
      </c>
      <c r="AY477" s="18" t="s">
        <v>172</v>
      </c>
      <c r="BE477" s="241">
        <f>IF(N477="základní",J477,0)</f>
        <v>0</v>
      </c>
      <c r="BF477" s="241">
        <f>IF(N477="snížená",J477,0)</f>
        <v>0</v>
      </c>
      <c r="BG477" s="241">
        <f>IF(N477="zákl. přenesená",J477,0)</f>
        <v>0</v>
      </c>
      <c r="BH477" s="241">
        <f>IF(N477="sníž. přenesená",J477,0)</f>
        <v>0</v>
      </c>
      <c r="BI477" s="241">
        <f>IF(N477="nulová",J477,0)</f>
        <v>0</v>
      </c>
      <c r="BJ477" s="18" t="s">
        <v>83</v>
      </c>
      <c r="BK477" s="241">
        <f>ROUND(I477*H477,2)</f>
        <v>0</v>
      </c>
      <c r="BL477" s="18" t="s">
        <v>179</v>
      </c>
      <c r="BM477" s="240" t="s">
        <v>1740</v>
      </c>
    </row>
    <row r="478" spans="1:47" s="2" customFormat="1" ht="12">
      <c r="A478" s="39"/>
      <c r="B478" s="40"/>
      <c r="C478" s="41"/>
      <c r="D478" s="244" t="s">
        <v>192</v>
      </c>
      <c r="E478" s="41"/>
      <c r="F478" s="286" t="s">
        <v>1704</v>
      </c>
      <c r="G478" s="41"/>
      <c r="H478" s="41"/>
      <c r="I478" s="287"/>
      <c r="J478" s="41"/>
      <c r="K478" s="41"/>
      <c r="L478" s="45"/>
      <c r="M478" s="288"/>
      <c r="N478" s="289"/>
      <c r="O478" s="92"/>
      <c r="P478" s="92"/>
      <c r="Q478" s="92"/>
      <c r="R478" s="92"/>
      <c r="S478" s="92"/>
      <c r="T478" s="93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192</v>
      </c>
      <c r="AU478" s="18" t="s">
        <v>83</v>
      </c>
    </row>
    <row r="479" spans="1:65" s="2" customFormat="1" ht="16.5" customHeight="1">
      <c r="A479" s="39"/>
      <c r="B479" s="40"/>
      <c r="C479" s="229" t="s">
        <v>76</v>
      </c>
      <c r="D479" s="229" t="s">
        <v>174</v>
      </c>
      <c r="E479" s="230" t="s">
        <v>1741</v>
      </c>
      <c r="F479" s="231" t="s">
        <v>1739</v>
      </c>
      <c r="G479" s="232" t="s">
        <v>402</v>
      </c>
      <c r="H479" s="233">
        <v>498</v>
      </c>
      <c r="I479" s="234"/>
      <c r="J479" s="235">
        <f>ROUND(I479*H479,2)</f>
        <v>0</v>
      </c>
      <c r="K479" s="231" t="s">
        <v>1</v>
      </c>
      <c r="L479" s="45"/>
      <c r="M479" s="236" t="s">
        <v>1</v>
      </c>
      <c r="N479" s="237" t="s">
        <v>41</v>
      </c>
      <c r="O479" s="92"/>
      <c r="P479" s="238">
        <f>O479*H479</f>
        <v>0</v>
      </c>
      <c r="Q479" s="238">
        <v>0</v>
      </c>
      <c r="R479" s="238">
        <f>Q479*H479</f>
        <v>0</v>
      </c>
      <c r="S479" s="238">
        <v>0</v>
      </c>
      <c r="T479" s="23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40" t="s">
        <v>179</v>
      </c>
      <c r="AT479" s="240" t="s">
        <v>174</v>
      </c>
      <c r="AU479" s="240" t="s">
        <v>83</v>
      </c>
      <c r="AY479" s="18" t="s">
        <v>172</v>
      </c>
      <c r="BE479" s="241">
        <f>IF(N479="základní",J479,0)</f>
        <v>0</v>
      </c>
      <c r="BF479" s="241">
        <f>IF(N479="snížená",J479,0)</f>
        <v>0</v>
      </c>
      <c r="BG479" s="241">
        <f>IF(N479="zákl. přenesená",J479,0)</f>
        <v>0</v>
      </c>
      <c r="BH479" s="241">
        <f>IF(N479="sníž. přenesená",J479,0)</f>
        <v>0</v>
      </c>
      <c r="BI479" s="241">
        <f>IF(N479="nulová",J479,0)</f>
        <v>0</v>
      </c>
      <c r="BJ479" s="18" t="s">
        <v>83</v>
      </c>
      <c r="BK479" s="241">
        <f>ROUND(I479*H479,2)</f>
        <v>0</v>
      </c>
      <c r="BL479" s="18" t="s">
        <v>179</v>
      </c>
      <c r="BM479" s="240" t="s">
        <v>1742</v>
      </c>
    </row>
    <row r="480" spans="1:47" s="2" customFormat="1" ht="12">
      <c r="A480" s="39"/>
      <c r="B480" s="40"/>
      <c r="C480" s="41"/>
      <c r="D480" s="244" t="s">
        <v>192</v>
      </c>
      <c r="E480" s="41"/>
      <c r="F480" s="286" t="s">
        <v>1707</v>
      </c>
      <c r="G480" s="41"/>
      <c r="H480" s="41"/>
      <c r="I480" s="287"/>
      <c r="J480" s="41"/>
      <c r="K480" s="41"/>
      <c r="L480" s="45"/>
      <c r="M480" s="288"/>
      <c r="N480" s="289"/>
      <c r="O480" s="92"/>
      <c r="P480" s="92"/>
      <c r="Q480" s="92"/>
      <c r="R480" s="92"/>
      <c r="S480" s="92"/>
      <c r="T480" s="93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192</v>
      </c>
      <c r="AU480" s="18" t="s">
        <v>83</v>
      </c>
    </row>
    <row r="481" spans="1:65" s="2" customFormat="1" ht="16.5" customHeight="1">
      <c r="A481" s="39"/>
      <c r="B481" s="40"/>
      <c r="C481" s="229" t="s">
        <v>76</v>
      </c>
      <c r="D481" s="229" t="s">
        <v>174</v>
      </c>
      <c r="E481" s="230" t="s">
        <v>1743</v>
      </c>
      <c r="F481" s="231" t="s">
        <v>1744</v>
      </c>
      <c r="G481" s="232" t="s">
        <v>402</v>
      </c>
      <c r="H481" s="233">
        <v>83</v>
      </c>
      <c r="I481" s="234"/>
      <c r="J481" s="235">
        <f>ROUND(I481*H481,2)</f>
        <v>0</v>
      </c>
      <c r="K481" s="231" t="s">
        <v>1</v>
      </c>
      <c r="L481" s="45"/>
      <c r="M481" s="236" t="s">
        <v>1</v>
      </c>
      <c r="N481" s="237" t="s">
        <v>41</v>
      </c>
      <c r="O481" s="92"/>
      <c r="P481" s="238">
        <f>O481*H481</f>
        <v>0</v>
      </c>
      <c r="Q481" s="238">
        <v>0</v>
      </c>
      <c r="R481" s="238">
        <f>Q481*H481</f>
        <v>0</v>
      </c>
      <c r="S481" s="238">
        <v>0</v>
      </c>
      <c r="T481" s="239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40" t="s">
        <v>179</v>
      </c>
      <c r="AT481" s="240" t="s">
        <v>174</v>
      </c>
      <c r="AU481" s="240" t="s">
        <v>83</v>
      </c>
      <c r="AY481" s="18" t="s">
        <v>172</v>
      </c>
      <c r="BE481" s="241">
        <f>IF(N481="základní",J481,0)</f>
        <v>0</v>
      </c>
      <c r="BF481" s="241">
        <f>IF(N481="snížená",J481,0)</f>
        <v>0</v>
      </c>
      <c r="BG481" s="241">
        <f>IF(N481="zákl. přenesená",J481,0)</f>
        <v>0</v>
      </c>
      <c r="BH481" s="241">
        <f>IF(N481="sníž. přenesená",J481,0)</f>
        <v>0</v>
      </c>
      <c r="BI481" s="241">
        <f>IF(N481="nulová",J481,0)</f>
        <v>0</v>
      </c>
      <c r="BJ481" s="18" t="s">
        <v>83</v>
      </c>
      <c r="BK481" s="241">
        <f>ROUND(I481*H481,2)</f>
        <v>0</v>
      </c>
      <c r="BL481" s="18" t="s">
        <v>179</v>
      </c>
      <c r="BM481" s="240" t="s">
        <v>1745</v>
      </c>
    </row>
    <row r="482" spans="1:47" s="2" customFormat="1" ht="12">
      <c r="A482" s="39"/>
      <c r="B482" s="40"/>
      <c r="C482" s="41"/>
      <c r="D482" s="244" t="s">
        <v>192</v>
      </c>
      <c r="E482" s="41"/>
      <c r="F482" s="286" t="s">
        <v>1704</v>
      </c>
      <c r="G482" s="41"/>
      <c r="H482" s="41"/>
      <c r="I482" s="287"/>
      <c r="J482" s="41"/>
      <c r="K482" s="41"/>
      <c r="L482" s="45"/>
      <c r="M482" s="288"/>
      <c r="N482" s="289"/>
      <c r="O482" s="92"/>
      <c r="P482" s="92"/>
      <c r="Q482" s="92"/>
      <c r="R482" s="92"/>
      <c r="S482" s="92"/>
      <c r="T482" s="93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192</v>
      </c>
      <c r="AU482" s="18" t="s">
        <v>83</v>
      </c>
    </row>
    <row r="483" spans="1:65" s="2" customFormat="1" ht="16.5" customHeight="1">
      <c r="A483" s="39"/>
      <c r="B483" s="40"/>
      <c r="C483" s="229" t="s">
        <v>76</v>
      </c>
      <c r="D483" s="229" t="s">
        <v>174</v>
      </c>
      <c r="E483" s="230" t="s">
        <v>1746</v>
      </c>
      <c r="F483" s="231" t="s">
        <v>1744</v>
      </c>
      <c r="G483" s="232" t="s">
        <v>402</v>
      </c>
      <c r="H483" s="233">
        <v>83</v>
      </c>
      <c r="I483" s="234"/>
      <c r="J483" s="235">
        <f>ROUND(I483*H483,2)</f>
        <v>0</v>
      </c>
      <c r="K483" s="231" t="s">
        <v>1</v>
      </c>
      <c r="L483" s="45"/>
      <c r="M483" s="236" t="s">
        <v>1</v>
      </c>
      <c r="N483" s="237" t="s">
        <v>41</v>
      </c>
      <c r="O483" s="92"/>
      <c r="P483" s="238">
        <f>O483*H483</f>
        <v>0</v>
      </c>
      <c r="Q483" s="238">
        <v>0</v>
      </c>
      <c r="R483" s="238">
        <f>Q483*H483</f>
        <v>0</v>
      </c>
      <c r="S483" s="238">
        <v>0</v>
      </c>
      <c r="T483" s="23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40" t="s">
        <v>179</v>
      </c>
      <c r="AT483" s="240" t="s">
        <v>174</v>
      </c>
      <c r="AU483" s="240" t="s">
        <v>83</v>
      </c>
      <c r="AY483" s="18" t="s">
        <v>172</v>
      </c>
      <c r="BE483" s="241">
        <f>IF(N483="základní",J483,0)</f>
        <v>0</v>
      </c>
      <c r="BF483" s="241">
        <f>IF(N483="snížená",J483,0)</f>
        <v>0</v>
      </c>
      <c r="BG483" s="241">
        <f>IF(N483="zákl. přenesená",J483,0)</f>
        <v>0</v>
      </c>
      <c r="BH483" s="241">
        <f>IF(N483="sníž. přenesená",J483,0)</f>
        <v>0</v>
      </c>
      <c r="BI483" s="241">
        <f>IF(N483="nulová",J483,0)</f>
        <v>0</v>
      </c>
      <c r="BJ483" s="18" t="s">
        <v>83</v>
      </c>
      <c r="BK483" s="241">
        <f>ROUND(I483*H483,2)</f>
        <v>0</v>
      </c>
      <c r="BL483" s="18" t="s">
        <v>179</v>
      </c>
      <c r="BM483" s="240" t="s">
        <v>1747</v>
      </c>
    </row>
    <row r="484" spans="1:47" s="2" customFormat="1" ht="12">
      <c r="A484" s="39"/>
      <c r="B484" s="40"/>
      <c r="C484" s="41"/>
      <c r="D484" s="244" t="s">
        <v>192</v>
      </c>
      <c r="E484" s="41"/>
      <c r="F484" s="286" t="s">
        <v>1707</v>
      </c>
      <c r="G484" s="41"/>
      <c r="H484" s="41"/>
      <c r="I484" s="287"/>
      <c r="J484" s="41"/>
      <c r="K484" s="41"/>
      <c r="L484" s="45"/>
      <c r="M484" s="288"/>
      <c r="N484" s="289"/>
      <c r="O484" s="92"/>
      <c r="P484" s="92"/>
      <c r="Q484" s="92"/>
      <c r="R484" s="92"/>
      <c r="S484" s="92"/>
      <c r="T484" s="93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192</v>
      </c>
      <c r="AU484" s="18" t="s">
        <v>83</v>
      </c>
    </row>
    <row r="485" spans="1:65" s="2" customFormat="1" ht="16.5" customHeight="1">
      <c r="A485" s="39"/>
      <c r="B485" s="40"/>
      <c r="C485" s="229" t="s">
        <v>76</v>
      </c>
      <c r="D485" s="229" t="s">
        <v>174</v>
      </c>
      <c r="E485" s="230" t="s">
        <v>1748</v>
      </c>
      <c r="F485" s="231" t="s">
        <v>1749</v>
      </c>
      <c r="G485" s="232" t="s">
        <v>402</v>
      </c>
      <c r="H485" s="233">
        <v>16</v>
      </c>
      <c r="I485" s="234"/>
      <c r="J485" s="235">
        <f>ROUND(I485*H485,2)</f>
        <v>0</v>
      </c>
      <c r="K485" s="231" t="s">
        <v>1</v>
      </c>
      <c r="L485" s="45"/>
      <c r="M485" s="236" t="s">
        <v>1</v>
      </c>
      <c r="N485" s="237" t="s">
        <v>41</v>
      </c>
      <c r="O485" s="92"/>
      <c r="P485" s="238">
        <f>O485*H485</f>
        <v>0</v>
      </c>
      <c r="Q485" s="238">
        <v>0</v>
      </c>
      <c r="R485" s="238">
        <f>Q485*H485</f>
        <v>0</v>
      </c>
      <c r="S485" s="238">
        <v>0</v>
      </c>
      <c r="T485" s="23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40" t="s">
        <v>179</v>
      </c>
      <c r="AT485" s="240" t="s">
        <v>174</v>
      </c>
      <c r="AU485" s="240" t="s">
        <v>83</v>
      </c>
      <c r="AY485" s="18" t="s">
        <v>172</v>
      </c>
      <c r="BE485" s="241">
        <f>IF(N485="základní",J485,0)</f>
        <v>0</v>
      </c>
      <c r="BF485" s="241">
        <f>IF(N485="snížená",J485,0)</f>
        <v>0</v>
      </c>
      <c r="BG485" s="241">
        <f>IF(N485="zákl. přenesená",J485,0)</f>
        <v>0</v>
      </c>
      <c r="BH485" s="241">
        <f>IF(N485="sníž. přenesená",J485,0)</f>
        <v>0</v>
      </c>
      <c r="BI485" s="241">
        <f>IF(N485="nulová",J485,0)</f>
        <v>0</v>
      </c>
      <c r="BJ485" s="18" t="s">
        <v>83</v>
      </c>
      <c r="BK485" s="241">
        <f>ROUND(I485*H485,2)</f>
        <v>0</v>
      </c>
      <c r="BL485" s="18" t="s">
        <v>179</v>
      </c>
      <c r="BM485" s="240" t="s">
        <v>1750</v>
      </c>
    </row>
    <row r="486" spans="1:47" s="2" customFormat="1" ht="12">
      <c r="A486" s="39"/>
      <c r="B486" s="40"/>
      <c r="C486" s="41"/>
      <c r="D486" s="244" t="s">
        <v>192</v>
      </c>
      <c r="E486" s="41"/>
      <c r="F486" s="286" t="s">
        <v>1677</v>
      </c>
      <c r="G486" s="41"/>
      <c r="H486" s="41"/>
      <c r="I486" s="287"/>
      <c r="J486" s="41"/>
      <c r="K486" s="41"/>
      <c r="L486" s="45"/>
      <c r="M486" s="288"/>
      <c r="N486" s="289"/>
      <c r="O486" s="92"/>
      <c r="P486" s="92"/>
      <c r="Q486" s="92"/>
      <c r="R486" s="92"/>
      <c r="S486" s="92"/>
      <c r="T486" s="93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192</v>
      </c>
      <c r="AU486" s="18" t="s">
        <v>83</v>
      </c>
    </row>
    <row r="487" spans="1:65" s="2" customFormat="1" ht="16.5" customHeight="1">
      <c r="A487" s="39"/>
      <c r="B487" s="40"/>
      <c r="C487" s="229" t="s">
        <v>76</v>
      </c>
      <c r="D487" s="229" t="s">
        <v>174</v>
      </c>
      <c r="E487" s="230" t="s">
        <v>1751</v>
      </c>
      <c r="F487" s="231" t="s">
        <v>1749</v>
      </c>
      <c r="G487" s="232" t="s">
        <v>402</v>
      </c>
      <c r="H487" s="233">
        <v>16</v>
      </c>
      <c r="I487" s="234"/>
      <c r="J487" s="235">
        <f>ROUND(I487*H487,2)</f>
        <v>0</v>
      </c>
      <c r="K487" s="231" t="s">
        <v>1</v>
      </c>
      <c r="L487" s="45"/>
      <c r="M487" s="236" t="s">
        <v>1</v>
      </c>
      <c r="N487" s="237" t="s">
        <v>41</v>
      </c>
      <c r="O487" s="92"/>
      <c r="P487" s="238">
        <f>O487*H487</f>
        <v>0</v>
      </c>
      <c r="Q487" s="238">
        <v>0</v>
      </c>
      <c r="R487" s="238">
        <f>Q487*H487</f>
        <v>0</v>
      </c>
      <c r="S487" s="238">
        <v>0</v>
      </c>
      <c r="T487" s="23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40" t="s">
        <v>179</v>
      </c>
      <c r="AT487" s="240" t="s">
        <v>174</v>
      </c>
      <c r="AU487" s="240" t="s">
        <v>83</v>
      </c>
      <c r="AY487" s="18" t="s">
        <v>172</v>
      </c>
      <c r="BE487" s="241">
        <f>IF(N487="základní",J487,0)</f>
        <v>0</v>
      </c>
      <c r="BF487" s="241">
        <f>IF(N487="snížená",J487,0)</f>
        <v>0</v>
      </c>
      <c r="BG487" s="241">
        <f>IF(N487="zákl. přenesená",J487,0)</f>
        <v>0</v>
      </c>
      <c r="BH487" s="241">
        <f>IF(N487="sníž. přenesená",J487,0)</f>
        <v>0</v>
      </c>
      <c r="BI487" s="241">
        <f>IF(N487="nulová",J487,0)</f>
        <v>0</v>
      </c>
      <c r="BJ487" s="18" t="s">
        <v>83</v>
      </c>
      <c r="BK487" s="241">
        <f>ROUND(I487*H487,2)</f>
        <v>0</v>
      </c>
      <c r="BL487" s="18" t="s">
        <v>179</v>
      </c>
      <c r="BM487" s="240" t="s">
        <v>1752</v>
      </c>
    </row>
    <row r="488" spans="1:47" s="2" customFormat="1" ht="12">
      <c r="A488" s="39"/>
      <c r="B488" s="40"/>
      <c r="C488" s="41"/>
      <c r="D488" s="244" t="s">
        <v>192</v>
      </c>
      <c r="E488" s="41"/>
      <c r="F488" s="286" t="s">
        <v>1680</v>
      </c>
      <c r="G488" s="41"/>
      <c r="H488" s="41"/>
      <c r="I488" s="287"/>
      <c r="J488" s="41"/>
      <c r="K488" s="41"/>
      <c r="L488" s="45"/>
      <c r="M488" s="288"/>
      <c r="N488" s="289"/>
      <c r="O488" s="92"/>
      <c r="P488" s="92"/>
      <c r="Q488" s="92"/>
      <c r="R488" s="92"/>
      <c r="S488" s="92"/>
      <c r="T488" s="93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192</v>
      </c>
      <c r="AU488" s="18" t="s">
        <v>83</v>
      </c>
    </row>
    <row r="489" spans="1:65" s="2" customFormat="1" ht="16.5" customHeight="1">
      <c r="A489" s="39"/>
      <c r="B489" s="40"/>
      <c r="C489" s="229" t="s">
        <v>76</v>
      </c>
      <c r="D489" s="229" t="s">
        <v>174</v>
      </c>
      <c r="E489" s="230" t="s">
        <v>1753</v>
      </c>
      <c r="F489" s="231" t="s">
        <v>1754</v>
      </c>
      <c r="G489" s="232" t="s">
        <v>402</v>
      </c>
      <c r="H489" s="233">
        <v>15</v>
      </c>
      <c r="I489" s="234"/>
      <c r="J489" s="235">
        <f>ROUND(I489*H489,2)</f>
        <v>0</v>
      </c>
      <c r="K489" s="231" t="s">
        <v>1</v>
      </c>
      <c r="L489" s="45"/>
      <c r="M489" s="236" t="s">
        <v>1</v>
      </c>
      <c r="N489" s="237" t="s">
        <v>41</v>
      </c>
      <c r="O489" s="92"/>
      <c r="P489" s="238">
        <f>O489*H489</f>
        <v>0</v>
      </c>
      <c r="Q489" s="238">
        <v>0</v>
      </c>
      <c r="R489" s="238">
        <f>Q489*H489</f>
        <v>0</v>
      </c>
      <c r="S489" s="238">
        <v>0</v>
      </c>
      <c r="T489" s="239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40" t="s">
        <v>179</v>
      </c>
      <c r="AT489" s="240" t="s">
        <v>174</v>
      </c>
      <c r="AU489" s="240" t="s">
        <v>83</v>
      </c>
      <c r="AY489" s="18" t="s">
        <v>172</v>
      </c>
      <c r="BE489" s="241">
        <f>IF(N489="základní",J489,0)</f>
        <v>0</v>
      </c>
      <c r="BF489" s="241">
        <f>IF(N489="snížená",J489,0)</f>
        <v>0</v>
      </c>
      <c r="BG489" s="241">
        <f>IF(N489="zákl. přenesená",J489,0)</f>
        <v>0</v>
      </c>
      <c r="BH489" s="241">
        <f>IF(N489="sníž. přenesená",J489,0)</f>
        <v>0</v>
      </c>
      <c r="BI489" s="241">
        <f>IF(N489="nulová",J489,0)</f>
        <v>0</v>
      </c>
      <c r="BJ489" s="18" t="s">
        <v>83</v>
      </c>
      <c r="BK489" s="241">
        <f>ROUND(I489*H489,2)</f>
        <v>0</v>
      </c>
      <c r="BL489" s="18" t="s">
        <v>179</v>
      </c>
      <c r="BM489" s="240" t="s">
        <v>1755</v>
      </c>
    </row>
    <row r="490" spans="1:47" s="2" customFormat="1" ht="12">
      <c r="A490" s="39"/>
      <c r="B490" s="40"/>
      <c r="C490" s="41"/>
      <c r="D490" s="244" t="s">
        <v>192</v>
      </c>
      <c r="E490" s="41"/>
      <c r="F490" s="286" t="s">
        <v>1756</v>
      </c>
      <c r="G490" s="41"/>
      <c r="H490" s="41"/>
      <c r="I490" s="287"/>
      <c r="J490" s="41"/>
      <c r="K490" s="41"/>
      <c r="L490" s="45"/>
      <c r="M490" s="288"/>
      <c r="N490" s="289"/>
      <c r="O490" s="92"/>
      <c r="P490" s="92"/>
      <c r="Q490" s="92"/>
      <c r="R490" s="92"/>
      <c r="S490" s="92"/>
      <c r="T490" s="93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192</v>
      </c>
      <c r="AU490" s="18" t="s">
        <v>83</v>
      </c>
    </row>
    <row r="491" spans="1:65" s="2" customFormat="1" ht="16.5" customHeight="1">
      <c r="A491" s="39"/>
      <c r="B491" s="40"/>
      <c r="C491" s="229" t="s">
        <v>76</v>
      </c>
      <c r="D491" s="229" t="s">
        <v>174</v>
      </c>
      <c r="E491" s="230" t="s">
        <v>1757</v>
      </c>
      <c r="F491" s="231" t="s">
        <v>1754</v>
      </c>
      <c r="G491" s="232" t="s">
        <v>402</v>
      </c>
      <c r="H491" s="233">
        <v>15</v>
      </c>
      <c r="I491" s="234"/>
      <c r="J491" s="235">
        <f>ROUND(I491*H491,2)</f>
        <v>0</v>
      </c>
      <c r="K491" s="231" t="s">
        <v>1</v>
      </c>
      <c r="L491" s="45"/>
      <c r="M491" s="236" t="s">
        <v>1</v>
      </c>
      <c r="N491" s="237" t="s">
        <v>41</v>
      </c>
      <c r="O491" s="92"/>
      <c r="P491" s="238">
        <f>O491*H491</f>
        <v>0</v>
      </c>
      <c r="Q491" s="238">
        <v>0</v>
      </c>
      <c r="R491" s="238">
        <f>Q491*H491</f>
        <v>0</v>
      </c>
      <c r="S491" s="238">
        <v>0</v>
      </c>
      <c r="T491" s="239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40" t="s">
        <v>179</v>
      </c>
      <c r="AT491" s="240" t="s">
        <v>174</v>
      </c>
      <c r="AU491" s="240" t="s">
        <v>83</v>
      </c>
      <c r="AY491" s="18" t="s">
        <v>172</v>
      </c>
      <c r="BE491" s="241">
        <f>IF(N491="základní",J491,0)</f>
        <v>0</v>
      </c>
      <c r="BF491" s="241">
        <f>IF(N491="snížená",J491,0)</f>
        <v>0</v>
      </c>
      <c r="BG491" s="241">
        <f>IF(N491="zákl. přenesená",J491,0)</f>
        <v>0</v>
      </c>
      <c r="BH491" s="241">
        <f>IF(N491="sníž. přenesená",J491,0)</f>
        <v>0</v>
      </c>
      <c r="BI491" s="241">
        <f>IF(N491="nulová",J491,0)</f>
        <v>0</v>
      </c>
      <c r="BJ491" s="18" t="s">
        <v>83</v>
      </c>
      <c r="BK491" s="241">
        <f>ROUND(I491*H491,2)</f>
        <v>0</v>
      </c>
      <c r="BL491" s="18" t="s">
        <v>179</v>
      </c>
      <c r="BM491" s="240" t="s">
        <v>1758</v>
      </c>
    </row>
    <row r="492" spans="1:47" s="2" customFormat="1" ht="12">
      <c r="A492" s="39"/>
      <c r="B492" s="40"/>
      <c r="C492" s="41"/>
      <c r="D492" s="244" t="s">
        <v>192</v>
      </c>
      <c r="E492" s="41"/>
      <c r="F492" s="286" t="s">
        <v>1759</v>
      </c>
      <c r="G492" s="41"/>
      <c r="H492" s="41"/>
      <c r="I492" s="287"/>
      <c r="J492" s="41"/>
      <c r="K492" s="41"/>
      <c r="L492" s="45"/>
      <c r="M492" s="288"/>
      <c r="N492" s="289"/>
      <c r="O492" s="92"/>
      <c r="P492" s="92"/>
      <c r="Q492" s="92"/>
      <c r="R492" s="92"/>
      <c r="S492" s="92"/>
      <c r="T492" s="93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192</v>
      </c>
      <c r="AU492" s="18" t="s">
        <v>83</v>
      </c>
    </row>
    <row r="493" spans="1:65" s="2" customFormat="1" ht="16.5" customHeight="1">
      <c r="A493" s="39"/>
      <c r="B493" s="40"/>
      <c r="C493" s="229" t="s">
        <v>76</v>
      </c>
      <c r="D493" s="229" t="s">
        <v>174</v>
      </c>
      <c r="E493" s="230" t="s">
        <v>1760</v>
      </c>
      <c r="F493" s="231" t="s">
        <v>1761</v>
      </c>
      <c r="G493" s="232" t="s">
        <v>402</v>
      </c>
      <c r="H493" s="233">
        <v>61</v>
      </c>
      <c r="I493" s="234"/>
      <c r="J493" s="235">
        <f>ROUND(I493*H493,2)</f>
        <v>0</v>
      </c>
      <c r="K493" s="231" t="s">
        <v>1</v>
      </c>
      <c r="L493" s="45"/>
      <c r="M493" s="236" t="s">
        <v>1</v>
      </c>
      <c r="N493" s="237" t="s">
        <v>41</v>
      </c>
      <c r="O493" s="92"/>
      <c r="P493" s="238">
        <f>O493*H493</f>
        <v>0</v>
      </c>
      <c r="Q493" s="238">
        <v>0</v>
      </c>
      <c r="R493" s="238">
        <f>Q493*H493</f>
        <v>0</v>
      </c>
      <c r="S493" s="238">
        <v>0</v>
      </c>
      <c r="T493" s="239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40" t="s">
        <v>179</v>
      </c>
      <c r="AT493" s="240" t="s">
        <v>174</v>
      </c>
      <c r="AU493" s="240" t="s">
        <v>83</v>
      </c>
      <c r="AY493" s="18" t="s">
        <v>172</v>
      </c>
      <c r="BE493" s="241">
        <f>IF(N493="základní",J493,0)</f>
        <v>0</v>
      </c>
      <c r="BF493" s="241">
        <f>IF(N493="snížená",J493,0)</f>
        <v>0</v>
      </c>
      <c r="BG493" s="241">
        <f>IF(N493="zákl. přenesená",J493,0)</f>
        <v>0</v>
      </c>
      <c r="BH493" s="241">
        <f>IF(N493="sníž. přenesená",J493,0)</f>
        <v>0</v>
      </c>
      <c r="BI493" s="241">
        <f>IF(N493="nulová",J493,0)</f>
        <v>0</v>
      </c>
      <c r="BJ493" s="18" t="s">
        <v>83</v>
      </c>
      <c r="BK493" s="241">
        <f>ROUND(I493*H493,2)</f>
        <v>0</v>
      </c>
      <c r="BL493" s="18" t="s">
        <v>179</v>
      </c>
      <c r="BM493" s="240" t="s">
        <v>1762</v>
      </c>
    </row>
    <row r="494" spans="1:47" s="2" customFormat="1" ht="12">
      <c r="A494" s="39"/>
      <c r="B494" s="40"/>
      <c r="C494" s="41"/>
      <c r="D494" s="244" t="s">
        <v>192</v>
      </c>
      <c r="E494" s="41"/>
      <c r="F494" s="286" t="s">
        <v>1756</v>
      </c>
      <c r="G494" s="41"/>
      <c r="H494" s="41"/>
      <c r="I494" s="287"/>
      <c r="J494" s="41"/>
      <c r="K494" s="41"/>
      <c r="L494" s="45"/>
      <c r="M494" s="288"/>
      <c r="N494" s="289"/>
      <c r="O494" s="92"/>
      <c r="P494" s="92"/>
      <c r="Q494" s="92"/>
      <c r="R494" s="92"/>
      <c r="S494" s="92"/>
      <c r="T494" s="93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192</v>
      </c>
      <c r="AU494" s="18" t="s">
        <v>83</v>
      </c>
    </row>
    <row r="495" spans="1:65" s="2" customFormat="1" ht="16.5" customHeight="1">
      <c r="A495" s="39"/>
      <c r="B495" s="40"/>
      <c r="C495" s="229" t="s">
        <v>76</v>
      </c>
      <c r="D495" s="229" t="s">
        <v>174</v>
      </c>
      <c r="E495" s="230" t="s">
        <v>1763</v>
      </c>
      <c r="F495" s="231" t="s">
        <v>1761</v>
      </c>
      <c r="G495" s="232" t="s">
        <v>402</v>
      </c>
      <c r="H495" s="233">
        <v>61</v>
      </c>
      <c r="I495" s="234"/>
      <c r="J495" s="235">
        <f>ROUND(I495*H495,2)</f>
        <v>0</v>
      </c>
      <c r="K495" s="231" t="s">
        <v>1</v>
      </c>
      <c r="L495" s="45"/>
      <c r="M495" s="236" t="s">
        <v>1</v>
      </c>
      <c r="N495" s="237" t="s">
        <v>41</v>
      </c>
      <c r="O495" s="92"/>
      <c r="P495" s="238">
        <f>O495*H495</f>
        <v>0</v>
      </c>
      <c r="Q495" s="238">
        <v>0</v>
      </c>
      <c r="R495" s="238">
        <f>Q495*H495</f>
        <v>0</v>
      </c>
      <c r="S495" s="238">
        <v>0</v>
      </c>
      <c r="T495" s="239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40" t="s">
        <v>179</v>
      </c>
      <c r="AT495" s="240" t="s">
        <v>174</v>
      </c>
      <c r="AU495" s="240" t="s">
        <v>83</v>
      </c>
      <c r="AY495" s="18" t="s">
        <v>172</v>
      </c>
      <c r="BE495" s="241">
        <f>IF(N495="základní",J495,0)</f>
        <v>0</v>
      </c>
      <c r="BF495" s="241">
        <f>IF(N495="snížená",J495,0)</f>
        <v>0</v>
      </c>
      <c r="BG495" s="241">
        <f>IF(N495="zákl. přenesená",J495,0)</f>
        <v>0</v>
      </c>
      <c r="BH495" s="241">
        <f>IF(N495="sníž. přenesená",J495,0)</f>
        <v>0</v>
      </c>
      <c r="BI495" s="241">
        <f>IF(N495="nulová",J495,0)</f>
        <v>0</v>
      </c>
      <c r="BJ495" s="18" t="s">
        <v>83</v>
      </c>
      <c r="BK495" s="241">
        <f>ROUND(I495*H495,2)</f>
        <v>0</v>
      </c>
      <c r="BL495" s="18" t="s">
        <v>179</v>
      </c>
      <c r="BM495" s="240" t="s">
        <v>1764</v>
      </c>
    </row>
    <row r="496" spans="1:47" s="2" customFormat="1" ht="12">
      <c r="A496" s="39"/>
      <c r="B496" s="40"/>
      <c r="C496" s="41"/>
      <c r="D496" s="244" t="s">
        <v>192</v>
      </c>
      <c r="E496" s="41"/>
      <c r="F496" s="286" t="s">
        <v>1765</v>
      </c>
      <c r="G496" s="41"/>
      <c r="H496" s="41"/>
      <c r="I496" s="287"/>
      <c r="J496" s="41"/>
      <c r="K496" s="41"/>
      <c r="L496" s="45"/>
      <c r="M496" s="288"/>
      <c r="N496" s="289"/>
      <c r="O496" s="92"/>
      <c r="P496" s="92"/>
      <c r="Q496" s="92"/>
      <c r="R496" s="92"/>
      <c r="S496" s="92"/>
      <c r="T496" s="93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192</v>
      </c>
      <c r="AU496" s="18" t="s">
        <v>83</v>
      </c>
    </row>
    <row r="497" spans="1:63" s="12" customFormat="1" ht="25.9" customHeight="1">
      <c r="A497" s="12"/>
      <c r="B497" s="213"/>
      <c r="C497" s="214"/>
      <c r="D497" s="215" t="s">
        <v>75</v>
      </c>
      <c r="E497" s="216" t="s">
        <v>1766</v>
      </c>
      <c r="F497" s="216" t="s">
        <v>1767</v>
      </c>
      <c r="G497" s="214"/>
      <c r="H497" s="214"/>
      <c r="I497" s="217"/>
      <c r="J497" s="218">
        <f>BK497</f>
        <v>0</v>
      </c>
      <c r="K497" s="214"/>
      <c r="L497" s="219"/>
      <c r="M497" s="220"/>
      <c r="N497" s="221"/>
      <c r="O497" s="221"/>
      <c r="P497" s="222">
        <f>SUM(P498:P575)</f>
        <v>0</v>
      </c>
      <c r="Q497" s="221"/>
      <c r="R497" s="222">
        <f>SUM(R498:R575)</f>
        <v>0</v>
      </c>
      <c r="S497" s="221"/>
      <c r="T497" s="223">
        <f>SUM(T498:T575)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224" t="s">
        <v>83</v>
      </c>
      <c r="AT497" s="225" t="s">
        <v>75</v>
      </c>
      <c r="AU497" s="225" t="s">
        <v>76</v>
      </c>
      <c r="AY497" s="224" t="s">
        <v>172</v>
      </c>
      <c r="BK497" s="226">
        <f>SUM(BK498:BK575)</f>
        <v>0</v>
      </c>
    </row>
    <row r="498" spans="1:65" s="2" customFormat="1" ht="12">
      <c r="A498" s="39"/>
      <c r="B498" s="40"/>
      <c r="C498" s="229" t="s">
        <v>76</v>
      </c>
      <c r="D498" s="229" t="s">
        <v>174</v>
      </c>
      <c r="E498" s="230" t="s">
        <v>1768</v>
      </c>
      <c r="F498" s="231" t="s">
        <v>1769</v>
      </c>
      <c r="G498" s="232" t="s">
        <v>1164</v>
      </c>
      <c r="H498" s="233">
        <v>6</v>
      </c>
      <c r="I498" s="234"/>
      <c r="J498" s="235">
        <f>ROUND(I498*H498,2)</f>
        <v>0</v>
      </c>
      <c r="K498" s="231" t="s">
        <v>1</v>
      </c>
      <c r="L498" s="45"/>
      <c r="M498" s="236" t="s">
        <v>1</v>
      </c>
      <c r="N498" s="237" t="s">
        <v>41</v>
      </c>
      <c r="O498" s="92"/>
      <c r="P498" s="238">
        <f>O498*H498</f>
        <v>0</v>
      </c>
      <c r="Q498" s="238">
        <v>0</v>
      </c>
      <c r="R498" s="238">
        <f>Q498*H498</f>
        <v>0</v>
      </c>
      <c r="S498" s="238">
        <v>0</v>
      </c>
      <c r="T498" s="239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40" t="s">
        <v>179</v>
      </c>
      <c r="AT498" s="240" t="s">
        <v>174</v>
      </c>
      <c r="AU498" s="240" t="s">
        <v>83</v>
      </c>
      <c r="AY498" s="18" t="s">
        <v>172</v>
      </c>
      <c r="BE498" s="241">
        <f>IF(N498="základní",J498,0)</f>
        <v>0</v>
      </c>
      <c r="BF498" s="241">
        <f>IF(N498="snížená",J498,0)</f>
        <v>0</v>
      </c>
      <c r="BG498" s="241">
        <f>IF(N498="zákl. přenesená",J498,0)</f>
        <v>0</v>
      </c>
      <c r="BH498" s="241">
        <f>IF(N498="sníž. přenesená",J498,0)</f>
        <v>0</v>
      </c>
      <c r="BI498" s="241">
        <f>IF(N498="nulová",J498,0)</f>
        <v>0</v>
      </c>
      <c r="BJ498" s="18" t="s">
        <v>83</v>
      </c>
      <c r="BK498" s="241">
        <f>ROUND(I498*H498,2)</f>
        <v>0</v>
      </c>
      <c r="BL498" s="18" t="s">
        <v>179</v>
      </c>
      <c r="BM498" s="240" t="s">
        <v>1770</v>
      </c>
    </row>
    <row r="499" spans="1:47" s="2" customFormat="1" ht="12">
      <c r="A499" s="39"/>
      <c r="B499" s="40"/>
      <c r="C499" s="41"/>
      <c r="D499" s="244" t="s">
        <v>192</v>
      </c>
      <c r="E499" s="41"/>
      <c r="F499" s="286" t="s">
        <v>1436</v>
      </c>
      <c r="G499" s="41"/>
      <c r="H499" s="41"/>
      <c r="I499" s="287"/>
      <c r="J499" s="41"/>
      <c r="K499" s="41"/>
      <c r="L499" s="45"/>
      <c r="M499" s="288"/>
      <c r="N499" s="289"/>
      <c r="O499" s="92"/>
      <c r="P499" s="92"/>
      <c r="Q499" s="92"/>
      <c r="R499" s="92"/>
      <c r="S499" s="92"/>
      <c r="T499" s="93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192</v>
      </c>
      <c r="AU499" s="18" t="s">
        <v>83</v>
      </c>
    </row>
    <row r="500" spans="1:65" s="2" customFormat="1" ht="12">
      <c r="A500" s="39"/>
      <c r="B500" s="40"/>
      <c r="C500" s="229" t="s">
        <v>76</v>
      </c>
      <c r="D500" s="229" t="s">
        <v>174</v>
      </c>
      <c r="E500" s="230" t="s">
        <v>1771</v>
      </c>
      <c r="F500" s="231" t="s">
        <v>1769</v>
      </c>
      <c r="G500" s="232" t="s">
        <v>1164</v>
      </c>
      <c r="H500" s="233">
        <v>6</v>
      </c>
      <c r="I500" s="234"/>
      <c r="J500" s="235">
        <f>ROUND(I500*H500,2)</f>
        <v>0</v>
      </c>
      <c r="K500" s="231" t="s">
        <v>1</v>
      </c>
      <c r="L500" s="45"/>
      <c r="M500" s="236" t="s">
        <v>1</v>
      </c>
      <c r="N500" s="237" t="s">
        <v>41</v>
      </c>
      <c r="O500" s="92"/>
      <c r="P500" s="238">
        <f>O500*H500</f>
        <v>0</v>
      </c>
      <c r="Q500" s="238">
        <v>0</v>
      </c>
      <c r="R500" s="238">
        <f>Q500*H500</f>
        <v>0</v>
      </c>
      <c r="S500" s="238">
        <v>0</v>
      </c>
      <c r="T500" s="23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40" t="s">
        <v>179</v>
      </c>
      <c r="AT500" s="240" t="s">
        <v>174</v>
      </c>
      <c r="AU500" s="240" t="s">
        <v>83</v>
      </c>
      <c r="AY500" s="18" t="s">
        <v>172</v>
      </c>
      <c r="BE500" s="241">
        <f>IF(N500="základní",J500,0)</f>
        <v>0</v>
      </c>
      <c r="BF500" s="241">
        <f>IF(N500="snížená",J500,0)</f>
        <v>0</v>
      </c>
      <c r="BG500" s="241">
        <f>IF(N500="zákl. přenesená",J500,0)</f>
        <v>0</v>
      </c>
      <c r="BH500" s="241">
        <f>IF(N500="sníž. přenesená",J500,0)</f>
        <v>0</v>
      </c>
      <c r="BI500" s="241">
        <f>IF(N500="nulová",J500,0)</f>
        <v>0</v>
      </c>
      <c r="BJ500" s="18" t="s">
        <v>83</v>
      </c>
      <c r="BK500" s="241">
        <f>ROUND(I500*H500,2)</f>
        <v>0</v>
      </c>
      <c r="BL500" s="18" t="s">
        <v>179</v>
      </c>
      <c r="BM500" s="240" t="s">
        <v>1772</v>
      </c>
    </row>
    <row r="501" spans="1:47" s="2" customFormat="1" ht="12">
      <c r="A501" s="39"/>
      <c r="B501" s="40"/>
      <c r="C501" s="41"/>
      <c r="D501" s="244" t="s">
        <v>192</v>
      </c>
      <c r="E501" s="41"/>
      <c r="F501" s="286" t="s">
        <v>1360</v>
      </c>
      <c r="G501" s="41"/>
      <c r="H501" s="41"/>
      <c r="I501" s="287"/>
      <c r="J501" s="41"/>
      <c r="K501" s="41"/>
      <c r="L501" s="45"/>
      <c r="M501" s="288"/>
      <c r="N501" s="289"/>
      <c r="O501" s="92"/>
      <c r="P501" s="92"/>
      <c r="Q501" s="92"/>
      <c r="R501" s="92"/>
      <c r="S501" s="92"/>
      <c r="T501" s="93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192</v>
      </c>
      <c r="AU501" s="18" t="s">
        <v>83</v>
      </c>
    </row>
    <row r="502" spans="1:65" s="2" customFormat="1" ht="16.5" customHeight="1">
      <c r="A502" s="39"/>
      <c r="B502" s="40"/>
      <c r="C502" s="229" t="s">
        <v>76</v>
      </c>
      <c r="D502" s="229" t="s">
        <v>174</v>
      </c>
      <c r="E502" s="230" t="s">
        <v>1773</v>
      </c>
      <c r="F502" s="231" t="s">
        <v>1774</v>
      </c>
      <c r="G502" s="232" t="s">
        <v>1164</v>
      </c>
      <c r="H502" s="233">
        <v>6</v>
      </c>
      <c r="I502" s="234"/>
      <c r="J502" s="235">
        <f>ROUND(I502*H502,2)</f>
        <v>0</v>
      </c>
      <c r="K502" s="231" t="s">
        <v>1</v>
      </c>
      <c r="L502" s="45"/>
      <c r="M502" s="236" t="s">
        <v>1</v>
      </c>
      <c r="N502" s="237" t="s">
        <v>41</v>
      </c>
      <c r="O502" s="92"/>
      <c r="P502" s="238">
        <f>O502*H502</f>
        <v>0</v>
      </c>
      <c r="Q502" s="238">
        <v>0</v>
      </c>
      <c r="R502" s="238">
        <f>Q502*H502</f>
        <v>0</v>
      </c>
      <c r="S502" s="238">
        <v>0</v>
      </c>
      <c r="T502" s="239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40" t="s">
        <v>179</v>
      </c>
      <c r="AT502" s="240" t="s">
        <v>174</v>
      </c>
      <c r="AU502" s="240" t="s">
        <v>83</v>
      </c>
      <c r="AY502" s="18" t="s">
        <v>172</v>
      </c>
      <c r="BE502" s="241">
        <f>IF(N502="základní",J502,0)</f>
        <v>0</v>
      </c>
      <c r="BF502" s="241">
        <f>IF(N502="snížená",J502,0)</f>
        <v>0</v>
      </c>
      <c r="BG502" s="241">
        <f>IF(N502="zákl. přenesená",J502,0)</f>
        <v>0</v>
      </c>
      <c r="BH502" s="241">
        <f>IF(N502="sníž. přenesená",J502,0)</f>
        <v>0</v>
      </c>
      <c r="BI502" s="241">
        <f>IF(N502="nulová",J502,0)</f>
        <v>0</v>
      </c>
      <c r="BJ502" s="18" t="s">
        <v>83</v>
      </c>
      <c r="BK502" s="241">
        <f>ROUND(I502*H502,2)</f>
        <v>0</v>
      </c>
      <c r="BL502" s="18" t="s">
        <v>179</v>
      </c>
      <c r="BM502" s="240" t="s">
        <v>1775</v>
      </c>
    </row>
    <row r="503" spans="1:47" s="2" customFormat="1" ht="12">
      <c r="A503" s="39"/>
      <c r="B503" s="40"/>
      <c r="C503" s="41"/>
      <c r="D503" s="244" t="s">
        <v>192</v>
      </c>
      <c r="E503" s="41"/>
      <c r="F503" s="286" t="s">
        <v>1436</v>
      </c>
      <c r="G503" s="41"/>
      <c r="H503" s="41"/>
      <c r="I503" s="287"/>
      <c r="J503" s="41"/>
      <c r="K503" s="41"/>
      <c r="L503" s="45"/>
      <c r="M503" s="288"/>
      <c r="N503" s="289"/>
      <c r="O503" s="92"/>
      <c r="P503" s="92"/>
      <c r="Q503" s="92"/>
      <c r="R503" s="92"/>
      <c r="S503" s="92"/>
      <c r="T503" s="93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192</v>
      </c>
      <c r="AU503" s="18" t="s">
        <v>83</v>
      </c>
    </row>
    <row r="504" spans="1:65" s="2" customFormat="1" ht="16.5" customHeight="1">
      <c r="A504" s="39"/>
      <c r="B504" s="40"/>
      <c r="C504" s="229" t="s">
        <v>76</v>
      </c>
      <c r="D504" s="229" t="s">
        <v>174</v>
      </c>
      <c r="E504" s="230" t="s">
        <v>1776</v>
      </c>
      <c r="F504" s="231" t="s">
        <v>1774</v>
      </c>
      <c r="G504" s="232" t="s">
        <v>1164</v>
      </c>
      <c r="H504" s="233">
        <v>6</v>
      </c>
      <c r="I504" s="234"/>
      <c r="J504" s="235">
        <f>ROUND(I504*H504,2)</f>
        <v>0</v>
      </c>
      <c r="K504" s="231" t="s">
        <v>1</v>
      </c>
      <c r="L504" s="45"/>
      <c r="M504" s="236" t="s">
        <v>1</v>
      </c>
      <c r="N504" s="237" t="s">
        <v>41</v>
      </c>
      <c r="O504" s="92"/>
      <c r="P504" s="238">
        <f>O504*H504</f>
        <v>0</v>
      </c>
      <c r="Q504" s="238">
        <v>0</v>
      </c>
      <c r="R504" s="238">
        <f>Q504*H504</f>
        <v>0</v>
      </c>
      <c r="S504" s="238">
        <v>0</v>
      </c>
      <c r="T504" s="239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40" t="s">
        <v>179</v>
      </c>
      <c r="AT504" s="240" t="s">
        <v>174</v>
      </c>
      <c r="AU504" s="240" t="s">
        <v>83</v>
      </c>
      <c r="AY504" s="18" t="s">
        <v>172</v>
      </c>
      <c r="BE504" s="241">
        <f>IF(N504="základní",J504,0)</f>
        <v>0</v>
      </c>
      <c r="BF504" s="241">
        <f>IF(N504="snížená",J504,0)</f>
        <v>0</v>
      </c>
      <c r="BG504" s="241">
        <f>IF(N504="zákl. přenesená",J504,0)</f>
        <v>0</v>
      </c>
      <c r="BH504" s="241">
        <f>IF(N504="sníž. přenesená",J504,0)</f>
        <v>0</v>
      </c>
      <c r="BI504" s="241">
        <f>IF(N504="nulová",J504,0)</f>
        <v>0</v>
      </c>
      <c r="BJ504" s="18" t="s">
        <v>83</v>
      </c>
      <c r="BK504" s="241">
        <f>ROUND(I504*H504,2)</f>
        <v>0</v>
      </c>
      <c r="BL504" s="18" t="s">
        <v>179</v>
      </c>
      <c r="BM504" s="240" t="s">
        <v>1777</v>
      </c>
    </row>
    <row r="505" spans="1:47" s="2" customFormat="1" ht="12">
      <c r="A505" s="39"/>
      <c r="B505" s="40"/>
      <c r="C505" s="41"/>
      <c r="D505" s="244" t="s">
        <v>192</v>
      </c>
      <c r="E505" s="41"/>
      <c r="F505" s="286" t="s">
        <v>1360</v>
      </c>
      <c r="G505" s="41"/>
      <c r="H505" s="41"/>
      <c r="I505" s="287"/>
      <c r="J505" s="41"/>
      <c r="K505" s="41"/>
      <c r="L505" s="45"/>
      <c r="M505" s="288"/>
      <c r="N505" s="289"/>
      <c r="O505" s="92"/>
      <c r="P505" s="92"/>
      <c r="Q505" s="92"/>
      <c r="R505" s="92"/>
      <c r="S505" s="92"/>
      <c r="T505" s="93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192</v>
      </c>
      <c r="AU505" s="18" t="s">
        <v>83</v>
      </c>
    </row>
    <row r="506" spans="1:65" s="2" customFormat="1" ht="16.5" customHeight="1">
      <c r="A506" s="39"/>
      <c r="B506" s="40"/>
      <c r="C506" s="229" t="s">
        <v>76</v>
      </c>
      <c r="D506" s="229" t="s">
        <v>174</v>
      </c>
      <c r="E506" s="230" t="s">
        <v>1778</v>
      </c>
      <c r="F506" s="231" t="s">
        <v>1779</v>
      </c>
      <c r="G506" s="232" t="s">
        <v>1164</v>
      </c>
      <c r="H506" s="233">
        <v>6</v>
      </c>
      <c r="I506" s="234"/>
      <c r="J506" s="235">
        <f>ROUND(I506*H506,2)</f>
        <v>0</v>
      </c>
      <c r="K506" s="231" t="s">
        <v>1</v>
      </c>
      <c r="L506" s="45"/>
      <c r="M506" s="236" t="s">
        <v>1</v>
      </c>
      <c r="N506" s="237" t="s">
        <v>41</v>
      </c>
      <c r="O506" s="92"/>
      <c r="P506" s="238">
        <f>O506*H506</f>
        <v>0</v>
      </c>
      <c r="Q506" s="238">
        <v>0</v>
      </c>
      <c r="R506" s="238">
        <f>Q506*H506</f>
        <v>0</v>
      </c>
      <c r="S506" s="238">
        <v>0</v>
      </c>
      <c r="T506" s="239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40" t="s">
        <v>179</v>
      </c>
      <c r="AT506" s="240" t="s">
        <v>174</v>
      </c>
      <c r="AU506" s="240" t="s">
        <v>83</v>
      </c>
      <c r="AY506" s="18" t="s">
        <v>172</v>
      </c>
      <c r="BE506" s="241">
        <f>IF(N506="základní",J506,0)</f>
        <v>0</v>
      </c>
      <c r="BF506" s="241">
        <f>IF(N506="snížená",J506,0)</f>
        <v>0</v>
      </c>
      <c r="BG506" s="241">
        <f>IF(N506="zákl. přenesená",J506,0)</f>
        <v>0</v>
      </c>
      <c r="BH506" s="241">
        <f>IF(N506="sníž. přenesená",J506,0)</f>
        <v>0</v>
      </c>
      <c r="BI506" s="241">
        <f>IF(N506="nulová",J506,0)</f>
        <v>0</v>
      </c>
      <c r="BJ506" s="18" t="s">
        <v>83</v>
      </c>
      <c r="BK506" s="241">
        <f>ROUND(I506*H506,2)</f>
        <v>0</v>
      </c>
      <c r="BL506" s="18" t="s">
        <v>179</v>
      </c>
      <c r="BM506" s="240" t="s">
        <v>1780</v>
      </c>
    </row>
    <row r="507" spans="1:47" s="2" customFormat="1" ht="12">
      <c r="A507" s="39"/>
      <c r="B507" s="40"/>
      <c r="C507" s="41"/>
      <c r="D507" s="244" t="s">
        <v>192</v>
      </c>
      <c r="E507" s="41"/>
      <c r="F507" s="286" t="s">
        <v>1436</v>
      </c>
      <c r="G507" s="41"/>
      <c r="H507" s="41"/>
      <c r="I507" s="287"/>
      <c r="J507" s="41"/>
      <c r="K507" s="41"/>
      <c r="L507" s="45"/>
      <c r="M507" s="288"/>
      <c r="N507" s="289"/>
      <c r="O507" s="92"/>
      <c r="P507" s="92"/>
      <c r="Q507" s="92"/>
      <c r="R507" s="92"/>
      <c r="S507" s="92"/>
      <c r="T507" s="93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192</v>
      </c>
      <c r="AU507" s="18" t="s">
        <v>83</v>
      </c>
    </row>
    <row r="508" spans="1:65" s="2" customFormat="1" ht="16.5" customHeight="1">
      <c r="A508" s="39"/>
      <c r="B508" s="40"/>
      <c r="C508" s="229" t="s">
        <v>76</v>
      </c>
      <c r="D508" s="229" t="s">
        <v>174</v>
      </c>
      <c r="E508" s="230" t="s">
        <v>1781</v>
      </c>
      <c r="F508" s="231" t="s">
        <v>1779</v>
      </c>
      <c r="G508" s="232" t="s">
        <v>1164</v>
      </c>
      <c r="H508" s="233">
        <v>6</v>
      </c>
      <c r="I508" s="234"/>
      <c r="J508" s="235">
        <f>ROUND(I508*H508,2)</f>
        <v>0</v>
      </c>
      <c r="K508" s="231" t="s">
        <v>1</v>
      </c>
      <c r="L508" s="45"/>
      <c r="M508" s="236" t="s">
        <v>1</v>
      </c>
      <c r="N508" s="237" t="s">
        <v>41</v>
      </c>
      <c r="O508" s="92"/>
      <c r="P508" s="238">
        <f>O508*H508</f>
        <v>0</v>
      </c>
      <c r="Q508" s="238">
        <v>0</v>
      </c>
      <c r="R508" s="238">
        <f>Q508*H508</f>
        <v>0</v>
      </c>
      <c r="S508" s="238">
        <v>0</v>
      </c>
      <c r="T508" s="239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40" t="s">
        <v>179</v>
      </c>
      <c r="AT508" s="240" t="s">
        <v>174</v>
      </c>
      <c r="AU508" s="240" t="s">
        <v>83</v>
      </c>
      <c r="AY508" s="18" t="s">
        <v>172</v>
      </c>
      <c r="BE508" s="241">
        <f>IF(N508="základní",J508,0)</f>
        <v>0</v>
      </c>
      <c r="BF508" s="241">
        <f>IF(N508="snížená",J508,0)</f>
        <v>0</v>
      </c>
      <c r="BG508" s="241">
        <f>IF(N508="zákl. přenesená",J508,0)</f>
        <v>0</v>
      </c>
      <c r="BH508" s="241">
        <f>IF(N508="sníž. přenesená",J508,0)</f>
        <v>0</v>
      </c>
      <c r="BI508" s="241">
        <f>IF(N508="nulová",J508,0)</f>
        <v>0</v>
      </c>
      <c r="BJ508" s="18" t="s">
        <v>83</v>
      </c>
      <c r="BK508" s="241">
        <f>ROUND(I508*H508,2)</f>
        <v>0</v>
      </c>
      <c r="BL508" s="18" t="s">
        <v>179</v>
      </c>
      <c r="BM508" s="240" t="s">
        <v>1782</v>
      </c>
    </row>
    <row r="509" spans="1:47" s="2" customFormat="1" ht="12">
      <c r="A509" s="39"/>
      <c r="B509" s="40"/>
      <c r="C509" s="41"/>
      <c r="D509" s="244" t="s">
        <v>192</v>
      </c>
      <c r="E509" s="41"/>
      <c r="F509" s="286" t="s">
        <v>1783</v>
      </c>
      <c r="G509" s="41"/>
      <c r="H509" s="41"/>
      <c r="I509" s="287"/>
      <c r="J509" s="41"/>
      <c r="K509" s="41"/>
      <c r="L509" s="45"/>
      <c r="M509" s="288"/>
      <c r="N509" s="289"/>
      <c r="O509" s="92"/>
      <c r="P509" s="92"/>
      <c r="Q509" s="92"/>
      <c r="R509" s="92"/>
      <c r="S509" s="92"/>
      <c r="T509" s="93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192</v>
      </c>
      <c r="AU509" s="18" t="s">
        <v>83</v>
      </c>
    </row>
    <row r="510" spans="1:65" s="2" customFormat="1" ht="16.5" customHeight="1">
      <c r="A510" s="39"/>
      <c r="B510" s="40"/>
      <c r="C510" s="229" t="s">
        <v>76</v>
      </c>
      <c r="D510" s="229" t="s">
        <v>174</v>
      </c>
      <c r="E510" s="230" t="s">
        <v>1784</v>
      </c>
      <c r="F510" s="231" t="s">
        <v>1785</v>
      </c>
      <c r="G510" s="232" t="s">
        <v>1164</v>
      </c>
      <c r="H510" s="233">
        <v>5</v>
      </c>
      <c r="I510" s="234"/>
      <c r="J510" s="235">
        <f>ROUND(I510*H510,2)</f>
        <v>0</v>
      </c>
      <c r="K510" s="231" t="s">
        <v>1</v>
      </c>
      <c r="L510" s="45"/>
      <c r="M510" s="236" t="s">
        <v>1</v>
      </c>
      <c r="N510" s="237" t="s">
        <v>41</v>
      </c>
      <c r="O510" s="92"/>
      <c r="P510" s="238">
        <f>O510*H510</f>
        <v>0</v>
      </c>
      <c r="Q510" s="238">
        <v>0</v>
      </c>
      <c r="R510" s="238">
        <f>Q510*H510</f>
        <v>0</v>
      </c>
      <c r="S510" s="238">
        <v>0</v>
      </c>
      <c r="T510" s="239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40" t="s">
        <v>179</v>
      </c>
      <c r="AT510" s="240" t="s">
        <v>174</v>
      </c>
      <c r="AU510" s="240" t="s">
        <v>83</v>
      </c>
      <c r="AY510" s="18" t="s">
        <v>172</v>
      </c>
      <c r="BE510" s="241">
        <f>IF(N510="základní",J510,0)</f>
        <v>0</v>
      </c>
      <c r="BF510" s="241">
        <f>IF(N510="snížená",J510,0)</f>
        <v>0</v>
      </c>
      <c r="BG510" s="241">
        <f>IF(N510="zákl. přenesená",J510,0)</f>
        <v>0</v>
      </c>
      <c r="BH510" s="241">
        <f>IF(N510="sníž. přenesená",J510,0)</f>
        <v>0</v>
      </c>
      <c r="BI510" s="241">
        <f>IF(N510="nulová",J510,0)</f>
        <v>0</v>
      </c>
      <c r="BJ510" s="18" t="s">
        <v>83</v>
      </c>
      <c r="BK510" s="241">
        <f>ROUND(I510*H510,2)</f>
        <v>0</v>
      </c>
      <c r="BL510" s="18" t="s">
        <v>179</v>
      </c>
      <c r="BM510" s="240" t="s">
        <v>1786</v>
      </c>
    </row>
    <row r="511" spans="1:47" s="2" customFormat="1" ht="12">
      <c r="A511" s="39"/>
      <c r="B511" s="40"/>
      <c r="C511" s="41"/>
      <c r="D511" s="244" t="s">
        <v>192</v>
      </c>
      <c r="E511" s="41"/>
      <c r="F511" s="286" t="s">
        <v>1436</v>
      </c>
      <c r="G511" s="41"/>
      <c r="H511" s="41"/>
      <c r="I511" s="287"/>
      <c r="J511" s="41"/>
      <c r="K511" s="41"/>
      <c r="L511" s="45"/>
      <c r="M511" s="288"/>
      <c r="N511" s="289"/>
      <c r="O511" s="92"/>
      <c r="P511" s="92"/>
      <c r="Q511" s="92"/>
      <c r="R511" s="92"/>
      <c r="S511" s="92"/>
      <c r="T511" s="93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192</v>
      </c>
      <c r="AU511" s="18" t="s">
        <v>83</v>
      </c>
    </row>
    <row r="512" spans="1:65" s="2" customFormat="1" ht="16.5" customHeight="1">
      <c r="A512" s="39"/>
      <c r="B512" s="40"/>
      <c r="C512" s="229" t="s">
        <v>76</v>
      </c>
      <c r="D512" s="229" t="s">
        <v>174</v>
      </c>
      <c r="E512" s="230" t="s">
        <v>1787</v>
      </c>
      <c r="F512" s="231" t="s">
        <v>1785</v>
      </c>
      <c r="G512" s="232" t="s">
        <v>1164</v>
      </c>
      <c r="H512" s="233">
        <v>5</v>
      </c>
      <c r="I512" s="234"/>
      <c r="J512" s="235">
        <f>ROUND(I512*H512,2)</f>
        <v>0</v>
      </c>
      <c r="K512" s="231" t="s">
        <v>1</v>
      </c>
      <c r="L512" s="45"/>
      <c r="M512" s="236" t="s">
        <v>1</v>
      </c>
      <c r="N512" s="237" t="s">
        <v>41</v>
      </c>
      <c r="O512" s="92"/>
      <c r="P512" s="238">
        <f>O512*H512</f>
        <v>0</v>
      </c>
      <c r="Q512" s="238">
        <v>0</v>
      </c>
      <c r="R512" s="238">
        <f>Q512*H512</f>
        <v>0</v>
      </c>
      <c r="S512" s="238">
        <v>0</v>
      </c>
      <c r="T512" s="239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40" t="s">
        <v>179</v>
      </c>
      <c r="AT512" s="240" t="s">
        <v>174</v>
      </c>
      <c r="AU512" s="240" t="s">
        <v>83</v>
      </c>
      <c r="AY512" s="18" t="s">
        <v>172</v>
      </c>
      <c r="BE512" s="241">
        <f>IF(N512="základní",J512,0)</f>
        <v>0</v>
      </c>
      <c r="BF512" s="241">
        <f>IF(N512="snížená",J512,0)</f>
        <v>0</v>
      </c>
      <c r="BG512" s="241">
        <f>IF(N512="zákl. přenesená",J512,0)</f>
        <v>0</v>
      </c>
      <c r="BH512" s="241">
        <f>IF(N512="sníž. přenesená",J512,0)</f>
        <v>0</v>
      </c>
      <c r="BI512" s="241">
        <f>IF(N512="nulová",J512,0)</f>
        <v>0</v>
      </c>
      <c r="BJ512" s="18" t="s">
        <v>83</v>
      </c>
      <c r="BK512" s="241">
        <f>ROUND(I512*H512,2)</f>
        <v>0</v>
      </c>
      <c r="BL512" s="18" t="s">
        <v>179</v>
      </c>
      <c r="BM512" s="240" t="s">
        <v>1788</v>
      </c>
    </row>
    <row r="513" spans="1:47" s="2" customFormat="1" ht="12">
      <c r="A513" s="39"/>
      <c r="B513" s="40"/>
      <c r="C513" s="41"/>
      <c r="D513" s="244" t="s">
        <v>192</v>
      </c>
      <c r="E513" s="41"/>
      <c r="F513" s="286" t="s">
        <v>1783</v>
      </c>
      <c r="G513" s="41"/>
      <c r="H513" s="41"/>
      <c r="I513" s="287"/>
      <c r="J513" s="41"/>
      <c r="K513" s="41"/>
      <c r="L513" s="45"/>
      <c r="M513" s="288"/>
      <c r="N513" s="289"/>
      <c r="O513" s="92"/>
      <c r="P513" s="92"/>
      <c r="Q513" s="92"/>
      <c r="R513" s="92"/>
      <c r="S513" s="92"/>
      <c r="T513" s="93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192</v>
      </c>
      <c r="AU513" s="18" t="s">
        <v>83</v>
      </c>
    </row>
    <row r="514" spans="1:65" s="2" customFormat="1" ht="16.5" customHeight="1">
      <c r="A514" s="39"/>
      <c r="B514" s="40"/>
      <c r="C514" s="229" t="s">
        <v>76</v>
      </c>
      <c r="D514" s="229" t="s">
        <v>174</v>
      </c>
      <c r="E514" s="230" t="s">
        <v>1789</v>
      </c>
      <c r="F514" s="231" t="s">
        <v>1790</v>
      </c>
      <c r="G514" s="232" t="s">
        <v>1164</v>
      </c>
      <c r="H514" s="233">
        <v>1</v>
      </c>
      <c r="I514" s="234"/>
      <c r="J514" s="235">
        <f>ROUND(I514*H514,2)</f>
        <v>0</v>
      </c>
      <c r="K514" s="231" t="s">
        <v>1</v>
      </c>
      <c r="L514" s="45"/>
      <c r="M514" s="236" t="s">
        <v>1</v>
      </c>
      <c r="N514" s="237" t="s">
        <v>41</v>
      </c>
      <c r="O514" s="92"/>
      <c r="P514" s="238">
        <f>O514*H514</f>
        <v>0</v>
      </c>
      <c r="Q514" s="238">
        <v>0</v>
      </c>
      <c r="R514" s="238">
        <f>Q514*H514</f>
        <v>0</v>
      </c>
      <c r="S514" s="238">
        <v>0</v>
      </c>
      <c r="T514" s="239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40" t="s">
        <v>179</v>
      </c>
      <c r="AT514" s="240" t="s">
        <v>174</v>
      </c>
      <c r="AU514" s="240" t="s">
        <v>83</v>
      </c>
      <c r="AY514" s="18" t="s">
        <v>172</v>
      </c>
      <c r="BE514" s="241">
        <f>IF(N514="základní",J514,0)</f>
        <v>0</v>
      </c>
      <c r="BF514" s="241">
        <f>IF(N514="snížená",J514,0)</f>
        <v>0</v>
      </c>
      <c r="BG514" s="241">
        <f>IF(N514="zákl. přenesená",J514,0)</f>
        <v>0</v>
      </c>
      <c r="BH514" s="241">
        <f>IF(N514="sníž. přenesená",J514,0)</f>
        <v>0</v>
      </c>
      <c r="BI514" s="241">
        <f>IF(N514="nulová",J514,0)</f>
        <v>0</v>
      </c>
      <c r="BJ514" s="18" t="s">
        <v>83</v>
      </c>
      <c r="BK514" s="241">
        <f>ROUND(I514*H514,2)</f>
        <v>0</v>
      </c>
      <c r="BL514" s="18" t="s">
        <v>179</v>
      </c>
      <c r="BM514" s="240" t="s">
        <v>1791</v>
      </c>
    </row>
    <row r="515" spans="1:47" s="2" customFormat="1" ht="12">
      <c r="A515" s="39"/>
      <c r="B515" s="40"/>
      <c r="C515" s="41"/>
      <c r="D515" s="244" t="s">
        <v>192</v>
      </c>
      <c r="E515" s="41"/>
      <c r="F515" s="286" t="s">
        <v>1436</v>
      </c>
      <c r="G515" s="41"/>
      <c r="H515" s="41"/>
      <c r="I515" s="287"/>
      <c r="J515" s="41"/>
      <c r="K515" s="41"/>
      <c r="L515" s="45"/>
      <c r="M515" s="288"/>
      <c r="N515" s="289"/>
      <c r="O515" s="92"/>
      <c r="P515" s="92"/>
      <c r="Q515" s="92"/>
      <c r="R515" s="92"/>
      <c r="S515" s="92"/>
      <c r="T515" s="93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192</v>
      </c>
      <c r="AU515" s="18" t="s">
        <v>83</v>
      </c>
    </row>
    <row r="516" spans="1:65" s="2" customFormat="1" ht="16.5" customHeight="1">
      <c r="A516" s="39"/>
      <c r="B516" s="40"/>
      <c r="C516" s="229" t="s">
        <v>76</v>
      </c>
      <c r="D516" s="229" t="s">
        <v>174</v>
      </c>
      <c r="E516" s="230" t="s">
        <v>1792</v>
      </c>
      <c r="F516" s="231" t="s">
        <v>1790</v>
      </c>
      <c r="G516" s="232" t="s">
        <v>1164</v>
      </c>
      <c r="H516" s="233">
        <v>1</v>
      </c>
      <c r="I516" s="234"/>
      <c r="J516" s="235">
        <f>ROUND(I516*H516,2)</f>
        <v>0</v>
      </c>
      <c r="K516" s="231" t="s">
        <v>1</v>
      </c>
      <c r="L516" s="45"/>
      <c r="M516" s="236" t="s">
        <v>1</v>
      </c>
      <c r="N516" s="237" t="s">
        <v>41</v>
      </c>
      <c r="O516" s="92"/>
      <c r="P516" s="238">
        <f>O516*H516</f>
        <v>0</v>
      </c>
      <c r="Q516" s="238">
        <v>0</v>
      </c>
      <c r="R516" s="238">
        <f>Q516*H516</f>
        <v>0</v>
      </c>
      <c r="S516" s="238">
        <v>0</v>
      </c>
      <c r="T516" s="239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40" t="s">
        <v>179</v>
      </c>
      <c r="AT516" s="240" t="s">
        <v>174</v>
      </c>
      <c r="AU516" s="240" t="s">
        <v>83</v>
      </c>
      <c r="AY516" s="18" t="s">
        <v>172</v>
      </c>
      <c r="BE516" s="241">
        <f>IF(N516="základní",J516,0)</f>
        <v>0</v>
      </c>
      <c r="BF516" s="241">
        <f>IF(N516="snížená",J516,0)</f>
        <v>0</v>
      </c>
      <c r="BG516" s="241">
        <f>IF(N516="zákl. přenesená",J516,0)</f>
        <v>0</v>
      </c>
      <c r="BH516" s="241">
        <f>IF(N516="sníž. přenesená",J516,0)</f>
        <v>0</v>
      </c>
      <c r="BI516" s="241">
        <f>IF(N516="nulová",J516,0)</f>
        <v>0</v>
      </c>
      <c r="BJ516" s="18" t="s">
        <v>83</v>
      </c>
      <c r="BK516" s="241">
        <f>ROUND(I516*H516,2)</f>
        <v>0</v>
      </c>
      <c r="BL516" s="18" t="s">
        <v>179</v>
      </c>
      <c r="BM516" s="240" t="s">
        <v>1793</v>
      </c>
    </row>
    <row r="517" spans="1:47" s="2" customFormat="1" ht="12">
      <c r="A517" s="39"/>
      <c r="B517" s="40"/>
      <c r="C517" s="41"/>
      <c r="D517" s="244" t="s">
        <v>192</v>
      </c>
      <c r="E517" s="41"/>
      <c r="F517" s="286" t="s">
        <v>1783</v>
      </c>
      <c r="G517" s="41"/>
      <c r="H517" s="41"/>
      <c r="I517" s="287"/>
      <c r="J517" s="41"/>
      <c r="K517" s="41"/>
      <c r="L517" s="45"/>
      <c r="M517" s="288"/>
      <c r="N517" s="289"/>
      <c r="O517" s="92"/>
      <c r="P517" s="92"/>
      <c r="Q517" s="92"/>
      <c r="R517" s="92"/>
      <c r="S517" s="92"/>
      <c r="T517" s="93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192</v>
      </c>
      <c r="AU517" s="18" t="s">
        <v>83</v>
      </c>
    </row>
    <row r="518" spans="1:65" s="2" customFormat="1" ht="16.5" customHeight="1">
      <c r="A518" s="39"/>
      <c r="B518" s="40"/>
      <c r="C518" s="229" t="s">
        <v>76</v>
      </c>
      <c r="D518" s="229" t="s">
        <v>174</v>
      </c>
      <c r="E518" s="230" t="s">
        <v>1794</v>
      </c>
      <c r="F518" s="231" t="s">
        <v>1564</v>
      </c>
      <c r="G518" s="232" t="s">
        <v>402</v>
      </c>
      <c r="H518" s="233">
        <v>21</v>
      </c>
      <c r="I518" s="234"/>
      <c r="J518" s="235">
        <f>ROUND(I518*H518,2)</f>
        <v>0</v>
      </c>
      <c r="K518" s="231" t="s">
        <v>1</v>
      </c>
      <c r="L518" s="45"/>
      <c r="M518" s="236" t="s">
        <v>1</v>
      </c>
      <c r="N518" s="237" t="s">
        <v>41</v>
      </c>
      <c r="O518" s="92"/>
      <c r="P518" s="238">
        <f>O518*H518</f>
        <v>0</v>
      </c>
      <c r="Q518" s="238">
        <v>0</v>
      </c>
      <c r="R518" s="238">
        <f>Q518*H518</f>
        <v>0</v>
      </c>
      <c r="S518" s="238">
        <v>0</v>
      </c>
      <c r="T518" s="239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40" t="s">
        <v>179</v>
      </c>
      <c r="AT518" s="240" t="s">
        <v>174</v>
      </c>
      <c r="AU518" s="240" t="s">
        <v>83</v>
      </c>
      <c r="AY518" s="18" t="s">
        <v>172</v>
      </c>
      <c r="BE518" s="241">
        <f>IF(N518="základní",J518,0)</f>
        <v>0</v>
      </c>
      <c r="BF518" s="241">
        <f>IF(N518="snížená",J518,0)</f>
        <v>0</v>
      </c>
      <c r="BG518" s="241">
        <f>IF(N518="zákl. přenesená",J518,0)</f>
        <v>0</v>
      </c>
      <c r="BH518" s="241">
        <f>IF(N518="sníž. přenesená",J518,0)</f>
        <v>0</v>
      </c>
      <c r="BI518" s="241">
        <f>IF(N518="nulová",J518,0)</f>
        <v>0</v>
      </c>
      <c r="BJ518" s="18" t="s">
        <v>83</v>
      </c>
      <c r="BK518" s="241">
        <f>ROUND(I518*H518,2)</f>
        <v>0</v>
      </c>
      <c r="BL518" s="18" t="s">
        <v>179</v>
      </c>
      <c r="BM518" s="240" t="s">
        <v>1795</v>
      </c>
    </row>
    <row r="519" spans="1:47" s="2" customFormat="1" ht="12">
      <c r="A519" s="39"/>
      <c r="B519" s="40"/>
      <c r="C519" s="41"/>
      <c r="D519" s="244" t="s">
        <v>192</v>
      </c>
      <c r="E519" s="41"/>
      <c r="F519" s="286" t="s">
        <v>1436</v>
      </c>
      <c r="G519" s="41"/>
      <c r="H519" s="41"/>
      <c r="I519" s="287"/>
      <c r="J519" s="41"/>
      <c r="K519" s="41"/>
      <c r="L519" s="45"/>
      <c r="M519" s="288"/>
      <c r="N519" s="289"/>
      <c r="O519" s="92"/>
      <c r="P519" s="92"/>
      <c r="Q519" s="92"/>
      <c r="R519" s="92"/>
      <c r="S519" s="92"/>
      <c r="T519" s="93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192</v>
      </c>
      <c r="AU519" s="18" t="s">
        <v>83</v>
      </c>
    </row>
    <row r="520" spans="1:65" s="2" customFormat="1" ht="16.5" customHeight="1">
      <c r="A520" s="39"/>
      <c r="B520" s="40"/>
      <c r="C520" s="229" t="s">
        <v>76</v>
      </c>
      <c r="D520" s="229" t="s">
        <v>174</v>
      </c>
      <c r="E520" s="230" t="s">
        <v>1796</v>
      </c>
      <c r="F520" s="231" t="s">
        <v>1564</v>
      </c>
      <c r="G520" s="232" t="s">
        <v>402</v>
      </c>
      <c r="H520" s="233">
        <v>21</v>
      </c>
      <c r="I520" s="234"/>
      <c r="J520" s="235">
        <f>ROUND(I520*H520,2)</f>
        <v>0</v>
      </c>
      <c r="K520" s="231" t="s">
        <v>1</v>
      </c>
      <c r="L520" s="45"/>
      <c r="M520" s="236" t="s">
        <v>1</v>
      </c>
      <c r="N520" s="237" t="s">
        <v>41</v>
      </c>
      <c r="O520" s="92"/>
      <c r="P520" s="238">
        <f>O520*H520</f>
        <v>0</v>
      </c>
      <c r="Q520" s="238">
        <v>0</v>
      </c>
      <c r="R520" s="238">
        <f>Q520*H520</f>
        <v>0</v>
      </c>
      <c r="S520" s="238">
        <v>0</v>
      </c>
      <c r="T520" s="239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40" t="s">
        <v>179</v>
      </c>
      <c r="AT520" s="240" t="s">
        <v>174</v>
      </c>
      <c r="AU520" s="240" t="s">
        <v>83</v>
      </c>
      <c r="AY520" s="18" t="s">
        <v>172</v>
      </c>
      <c r="BE520" s="241">
        <f>IF(N520="základní",J520,0)</f>
        <v>0</v>
      </c>
      <c r="BF520" s="241">
        <f>IF(N520="snížená",J520,0)</f>
        <v>0</v>
      </c>
      <c r="BG520" s="241">
        <f>IF(N520="zákl. přenesená",J520,0)</f>
        <v>0</v>
      </c>
      <c r="BH520" s="241">
        <f>IF(N520="sníž. přenesená",J520,0)</f>
        <v>0</v>
      </c>
      <c r="BI520" s="241">
        <f>IF(N520="nulová",J520,0)</f>
        <v>0</v>
      </c>
      <c r="BJ520" s="18" t="s">
        <v>83</v>
      </c>
      <c r="BK520" s="241">
        <f>ROUND(I520*H520,2)</f>
        <v>0</v>
      </c>
      <c r="BL520" s="18" t="s">
        <v>179</v>
      </c>
      <c r="BM520" s="240" t="s">
        <v>1797</v>
      </c>
    </row>
    <row r="521" spans="1:47" s="2" customFormat="1" ht="12">
      <c r="A521" s="39"/>
      <c r="B521" s="40"/>
      <c r="C521" s="41"/>
      <c r="D521" s="244" t="s">
        <v>192</v>
      </c>
      <c r="E521" s="41"/>
      <c r="F521" s="286" t="s">
        <v>1568</v>
      </c>
      <c r="G521" s="41"/>
      <c r="H521" s="41"/>
      <c r="I521" s="287"/>
      <c r="J521" s="41"/>
      <c r="K521" s="41"/>
      <c r="L521" s="45"/>
      <c r="M521" s="288"/>
      <c r="N521" s="289"/>
      <c r="O521" s="92"/>
      <c r="P521" s="92"/>
      <c r="Q521" s="92"/>
      <c r="R521" s="92"/>
      <c r="S521" s="92"/>
      <c r="T521" s="93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192</v>
      </c>
      <c r="AU521" s="18" t="s">
        <v>83</v>
      </c>
    </row>
    <row r="522" spans="1:65" s="2" customFormat="1" ht="16.5" customHeight="1">
      <c r="A522" s="39"/>
      <c r="B522" s="40"/>
      <c r="C522" s="229" t="s">
        <v>76</v>
      </c>
      <c r="D522" s="229" t="s">
        <v>174</v>
      </c>
      <c r="E522" s="230" t="s">
        <v>1798</v>
      </c>
      <c r="F522" s="231" t="s">
        <v>1570</v>
      </c>
      <c r="G522" s="232" t="s">
        <v>402</v>
      </c>
      <c r="H522" s="233">
        <v>9</v>
      </c>
      <c r="I522" s="234"/>
      <c r="J522" s="235">
        <f>ROUND(I522*H522,2)</f>
        <v>0</v>
      </c>
      <c r="K522" s="231" t="s">
        <v>1</v>
      </c>
      <c r="L522" s="45"/>
      <c r="M522" s="236" t="s">
        <v>1</v>
      </c>
      <c r="N522" s="237" t="s">
        <v>41</v>
      </c>
      <c r="O522" s="92"/>
      <c r="P522" s="238">
        <f>O522*H522</f>
        <v>0</v>
      </c>
      <c r="Q522" s="238">
        <v>0</v>
      </c>
      <c r="R522" s="238">
        <f>Q522*H522</f>
        <v>0</v>
      </c>
      <c r="S522" s="238">
        <v>0</v>
      </c>
      <c r="T522" s="23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40" t="s">
        <v>179</v>
      </c>
      <c r="AT522" s="240" t="s">
        <v>174</v>
      </c>
      <c r="AU522" s="240" t="s">
        <v>83</v>
      </c>
      <c r="AY522" s="18" t="s">
        <v>172</v>
      </c>
      <c r="BE522" s="241">
        <f>IF(N522="základní",J522,0)</f>
        <v>0</v>
      </c>
      <c r="BF522" s="241">
        <f>IF(N522="snížená",J522,0)</f>
        <v>0</v>
      </c>
      <c r="BG522" s="241">
        <f>IF(N522="zákl. přenesená",J522,0)</f>
        <v>0</v>
      </c>
      <c r="BH522" s="241">
        <f>IF(N522="sníž. přenesená",J522,0)</f>
        <v>0</v>
      </c>
      <c r="BI522" s="241">
        <f>IF(N522="nulová",J522,0)</f>
        <v>0</v>
      </c>
      <c r="BJ522" s="18" t="s">
        <v>83</v>
      </c>
      <c r="BK522" s="241">
        <f>ROUND(I522*H522,2)</f>
        <v>0</v>
      </c>
      <c r="BL522" s="18" t="s">
        <v>179</v>
      </c>
      <c r="BM522" s="240" t="s">
        <v>1799</v>
      </c>
    </row>
    <row r="523" spans="1:47" s="2" customFormat="1" ht="12">
      <c r="A523" s="39"/>
      <c r="B523" s="40"/>
      <c r="C523" s="41"/>
      <c r="D523" s="244" t="s">
        <v>192</v>
      </c>
      <c r="E523" s="41"/>
      <c r="F523" s="286" t="s">
        <v>1436</v>
      </c>
      <c r="G523" s="41"/>
      <c r="H523" s="41"/>
      <c r="I523" s="287"/>
      <c r="J523" s="41"/>
      <c r="K523" s="41"/>
      <c r="L523" s="45"/>
      <c r="M523" s="288"/>
      <c r="N523" s="289"/>
      <c r="O523" s="92"/>
      <c r="P523" s="92"/>
      <c r="Q523" s="92"/>
      <c r="R523" s="92"/>
      <c r="S523" s="92"/>
      <c r="T523" s="93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192</v>
      </c>
      <c r="AU523" s="18" t="s">
        <v>83</v>
      </c>
    </row>
    <row r="524" spans="1:65" s="2" customFormat="1" ht="16.5" customHeight="1">
      <c r="A524" s="39"/>
      <c r="B524" s="40"/>
      <c r="C524" s="229" t="s">
        <v>76</v>
      </c>
      <c r="D524" s="229" t="s">
        <v>174</v>
      </c>
      <c r="E524" s="230" t="s">
        <v>1800</v>
      </c>
      <c r="F524" s="231" t="s">
        <v>1570</v>
      </c>
      <c r="G524" s="232" t="s">
        <v>402</v>
      </c>
      <c r="H524" s="233">
        <v>9</v>
      </c>
      <c r="I524" s="234"/>
      <c r="J524" s="235">
        <f>ROUND(I524*H524,2)</f>
        <v>0</v>
      </c>
      <c r="K524" s="231" t="s">
        <v>1</v>
      </c>
      <c r="L524" s="45"/>
      <c r="M524" s="236" t="s">
        <v>1</v>
      </c>
      <c r="N524" s="237" t="s">
        <v>41</v>
      </c>
      <c r="O524" s="92"/>
      <c r="P524" s="238">
        <f>O524*H524</f>
        <v>0</v>
      </c>
      <c r="Q524" s="238">
        <v>0</v>
      </c>
      <c r="R524" s="238">
        <f>Q524*H524</f>
        <v>0</v>
      </c>
      <c r="S524" s="238">
        <v>0</v>
      </c>
      <c r="T524" s="239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40" t="s">
        <v>179</v>
      </c>
      <c r="AT524" s="240" t="s">
        <v>174</v>
      </c>
      <c r="AU524" s="240" t="s">
        <v>83</v>
      </c>
      <c r="AY524" s="18" t="s">
        <v>172</v>
      </c>
      <c r="BE524" s="241">
        <f>IF(N524="základní",J524,0)</f>
        <v>0</v>
      </c>
      <c r="BF524" s="241">
        <f>IF(N524="snížená",J524,0)</f>
        <v>0</v>
      </c>
      <c r="BG524" s="241">
        <f>IF(N524="zákl. přenesená",J524,0)</f>
        <v>0</v>
      </c>
      <c r="BH524" s="241">
        <f>IF(N524="sníž. přenesená",J524,0)</f>
        <v>0</v>
      </c>
      <c r="BI524" s="241">
        <f>IF(N524="nulová",J524,0)</f>
        <v>0</v>
      </c>
      <c r="BJ524" s="18" t="s">
        <v>83</v>
      </c>
      <c r="BK524" s="241">
        <f>ROUND(I524*H524,2)</f>
        <v>0</v>
      </c>
      <c r="BL524" s="18" t="s">
        <v>179</v>
      </c>
      <c r="BM524" s="240" t="s">
        <v>1801</v>
      </c>
    </row>
    <row r="525" spans="1:47" s="2" customFormat="1" ht="12">
      <c r="A525" s="39"/>
      <c r="B525" s="40"/>
      <c r="C525" s="41"/>
      <c r="D525" s="244" t="s">
        <v>192</v>
      </c>
      <c r="E525" s="41"/>
      <c r="F525" s="286" t="s">
        <v>1568</v>
      </c>
      <c r="G525" s="41"/>
      <c r="H525" s="41"/>
      <c r="I525" s="287"/>
      <c r="J525" s="41"/>
      <c r="K525" s="41"/>
      <c r="L525" s="45"/>
      <c r="M525" s="288"/>
      <c r="N525" s="289"/>
      <c r="O525" s="92"/>
      <c r="P525" s="92"/>
      <c r="Q525" s="92"/>
      <c r="R525" s="92"/>
      <c r="S525" s="92"/>
      <c r="T525" s="93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T525" s="18" t="s">
        <v>192</v>
      </c>
      <c r="AU525" s="18" t="s">
        <v>83</v>
      </c>
    </row>
    <row r="526" spans="1:65" s="2" customFormat="1" ht="16.5" customHeight="1">
      <c r="A526" s="39"/>
      <c r="B526" s="40"/>
      <c r="C526" s="229" t="s">
        <v>76</v>
      </c>
      <c r="D526" s="229" t="s">
        <v>174</v>
      </c>
      <c r="E526" s="230" t="s">
        <v>1802</v>
      </c>
      <c r="F526" s="231" t="s">
        <v>1575</v>
      </c>
      <c r="G526" s="232" t="s">
        <v>402</v>
      </c>
      <c r="H526" s="233">
        <v>11</v>
      </c>
      <c r="I526" s="234"/>
      <c r="J526" s="235">
        <f>ROUND(I526*H526,2)</f>
        <v>0</v>
      </c>
      <c r="K526" s="231" t="s">
        <v>1</v>
      </c>
      <c r="L526" s="45"/>
      <c r="M526" s="236" t="s">
        <v>1</v>
      </c>
      <c r="N526" s="237" t="s">
        <v>41</v>
      </c>
      <c r="O526" s="92"/>
      <c r="P526" s="238">
        <f>O526*H526</f>
        <v>0</v>
      </c>
      <c r="Q526" s="238">
        <v>0</v>
      </c>
      <c r="R526" s="238">
        <f>Q526*H526</f>
        <v>0</v>
      </c>
      <c r="S526" s="238">
        <v>0</v>
      </c>
      <c r="T526" s="239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40" t="s">
        <v>179</v>
      </c>
      <c r="AT526" s="240" t="s">
        <v>174</v>
      </c>
      <c r="AU526" s="240" t="s">
        <v>83</v>
      </c>
      <c r="AY526" s="18" t="s">
        <v>172</v>
      </c>
      <c r="BE526" s="241">
        <f>IF(N526="základní",J526,0)</f>
        <v>0</v>
      </c>
      <c r="BF526" s="241">
        <f>IF(N526="snížená",J526,0)</f>
        <v>0</v>
      </c>
      <c r="BG526" s="241">
        <f>IF(N526="zákl. přenesená",J526,0)</f>
        <v>0</v>
      </c>
      <c r="BH526" s="241">
        <f>IF(N526="sníž. přenesená",J526,0)</f>
        <v>0</v>
      </c>
      <c r="BI526" s="241">
        <f>IF(N526="nulová",J526,0)</f>
        <v>0</v>
      </c>
      <c r="BJ526" s="18" t="s">
        <v>83</v>
      </c>
      <c r="BK526" s="241">
        <f>ROUND(I526*H526,2)</f>
        <v>0</v>
      </c>
      <c r="BL526" s="18" t="s">
        <v>179</v>
      </c>
      <c r="BM526" s="240" t="s">
        <v>1803</v>
      </c>
    </row>
    <row r="527" spans="1:47" s="2" customFormat="1" ht="12">
      <c r="A527" s="39"/>
      <c r="B527" s="40"/>
      <c r="C527" s="41"/>
      <c r="D527" s="244" t="s">
        <v>192</v>
      </c>
      <c r="E527" s="41"/>
      <c r="F527" s="286" t="s">
        <v>1436</v>
      </c>
      <c r="G527" s="41"/>
      <c r="H527" s="41"/>
      <c r="I527" s="287"/>
      <c r="J527" s="41"/>
      <c r="K527" s="41"/>
      <c r="L527" s="45"/>
      <c r="M527" s="288"/>
      <c r="N527" s="289"/>
      <c r="O527" s="92"/>
      <c r="P527" s="92"/>
      <c r="Q527" s="92"/>
      <c r="R527" s="92"/>
      <c r="S527" s="92"/>
      <c r="T527" s="93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192</v>
      </c>
      <c r="AU527" s="18" t="s">
        <v>83</v>
      </c>
    </row>
    <row r="528" spans="1:65" s="2" customFormat="1" ht="16.5" customHeight="1">
      <c r="A528" s="39"/>
      <c r="B528" s="40"/>
      <c r="C528" s="229" t="s">
        <v>76</v>
      </c>
      <c r="D528" s="229" t="s">
        <v>174</v>
      </c>
      <c r="E528" s="230" t="s">
        <v>1804</v>
      </c>
      <c r="F528" s="231" t="s">
        <v>1575</v>
      </c>
      <c r="G528" s="232" t="s">
        <v>402</v>
      </c>
      <c r="H528" s="233">
        <v>11</v>
      </c>
      <c r="I528" s="234"/>
      <c r="J528" s="235">
        <f>ROUND(I528*H528,2)</f>
        <v>0</v>
      </c>
      <c r="K528" s="231" t="s">
        <v>1</v>
      </c>
      <c r="L528" s="45"/>
      <c r="M528" s="236" t="s">
        <v>1</v>
      </c>
      <c r="N528" s="237" t="s">
        <v>41</v>
      </c>
      <c r="O528" s="92"/>
      <c r="P528" s="238">
        <f>O528*H528</f>
        <v>0</v>
      </c>
      <c r="Q528" s="238">
        <v>0</v>
      </c>
      <c r="R528" s="238">
        <f>Q528*H528</f>
        <v>0</v>
      </c>
      <c r="S528" s="238">
        <v>0</v>
      </c>
      <c r="T528" s="23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40" t="s">
        <v>179</v>
      </c>
      <c r="AT528" s="240" t="s">
        <v>174</v>
      </c>
      <c r="AU528" s="240" t="s">
        <v>83</v>
      </c>
      <c r="AY528" s="18" t="s">
        <v>172</v>
      </c>
      <c r="BE528" s="241">
        <f>IF(N528="základní",J528,0)</f>
        <v>0</v>
      </c>
      <c r="BF528" s="241">
        <f>IF(N528="snížená",J528,0)</f>
        <v>0</v>
      </c>
      <c r="BG528" s="241">
        <f>IF(N528="zákl. přenesená",J528,0)</f>
        <v>0</v>
      </c>
      <c r="BH528" s="241">
        <f>IF(N528="sníž. přenesená",J528,0)</f>
        <v>0</v>
      </c>
      <c r="BI528" s="241">
        <f>IF(N528="nulová",J528,0)</f>
        <v>0</v>
      </c>
      <c r="BJ528" s="18" t="s">
        <v>83</v>
      </c>
      <c r="BK528" s="241">
        <f>ROUND(I528*H528,2)</f>
        <v>0</v>
      </c>
      <c r="BL528" s="18" t="s">
        <v>179</v>
      </c>
      <c r="BM528" s="240" t="s">
        <v>1805</v>
      </c>
    </row>
    <row r="529" spans="1:47" s="2" customFormat="1" ht="12">
      <c r="A529" s="39"/>
      <c r="B529" s="40"/>
      <c r="C529" s="41"/>
      <c r="D529" s="244" t="s">
        <v>192</v>
      </c>
      <c r="E529" s="41"/>
      <c r="F529" s="286" t="s">
        <v>1568</v>
      </c>
      <c r="G529" s="41"/>
      <c r="H529" s="41"/>
      <c r="I529" s="287"/>
      <c r="J529" s="41"/>
      <c r="K529" s="41"/>
      <c r="L529" s="45"/>
      <c r="M529" s="288"/>
      <c r="N529" s="289"/>
      <c r="O529" s="92"/>
      <c r="P529" s="92"/>
      <c r="Q529" s="92"/>
      <c r="R529" s="92"/>
      <c r="S529" s="92"/>
      <c r="T529" s="93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192</v>
      </c>
      <c r="AU529" s="18" t="s">
        <v>83</v>
      </c>
    </row>
    <row r="530" spans="1:65" s="2" customFormat="1" ht="16.5" customHeight="1">
      <c r="A530" s="39"/>
      <c r="B530" s="40"/>
      <c r="C530" s="229" t="s">
        <v>76</v>
      </c>
      <c r="D530" s="229" t="s">
        <v>174</v>
      </c>
      <c r="E530" s="230" t="s">
        <v>1806</v>
      </c>
      <c r="F530" s="231" t="s">
        <v>1580</v>
      </c>
      <c r="G530" s="232" t="s">
        <v>402</v>
      </c>
      <c r="H530" s="233">
        <v>5</v>
      </c>
      <c r="I530" s="234"/>
      <c r="J530" s="235">
        <f>ROUND(I530*H530,2)</f>
        <v>0</v>
      </c>
      <c r="K530" s="231" t="s">
        <v>1</v>
      </c>
      <c r="L530" s="45"/>
      <c r="M530" s="236" t="s">
        <v>1</v>
      </c>
      <c r="N530" s="237" t="s">
        <v>41</v>
      </c>
      <c r="O530" s="92"/>
      <c r="P530" s="238">
        <f>O530*H530</f>
        <v>0</v>
      </c>
      <c r="Q530" s="238">
        <v>0</v>
      </c>
      <c r="R530" s="238">
        <f>Q530*H530</f>
        <v>0</v>
      </c>
      <c r="S530" s="238">
        <v>0</v>
      </c>
      <c r="T530" s="239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40" t="s">
        <v>179</v>
      </c>
      <c r="AT530" s="240" t="s">
        <v>174</v>
      </c>
      <c r="AU530" s="240" t="s">
        <v>83</v>
      </c>
      <c r="AY530" s="18" t="s">
        <v>172</v>
      </c>
      <c r="BE530" s="241">
        <f>IF(N530="základní",J530,0)</f>
        <v>0</v>
      </c>
      <c r="BF530" s="241">
        <f>IF(N530="snížená",J530,0)</f>
        <v>0</v>
      </c>
      <c r="BG530" s="241">
        <f>IF(N530="zákl. přenesená",J530,0)</f>
        <v>0</v>
      </c>
      <c r="BH530" s="241">
        <f>IF(N530="sníž. přenesená",J530,0)</f>
        <v>0</v>
      </c>
      <c r="BI530" s="241">
        <f>IF(N530="nulová",J530,0)</f>
        <v>0</v>
      </c>
      <c r="BJ530" s="18" t="s">
        <v>83</v>
      </c>
      <c r="BK530" s="241">
        <f>ROUND(I530*H530,2)</f>
        <v>0</v>
      </c>
      <c r="BL530" s="18" t="s">
        <v>179</v>
      </c>
      <c r="BM530" s="240" t="s">
        <v>1807</v>
      </c>
    </row>
    <row r="531" spans="1:47" s="2" customFormat="1" ht="12">
      <c r="A531" s="39"/>
      <c r="B531" s="40"/>
      <c r="C531" s="41"/>
      <c r="D531" s="244" t="s">
        <v>192</v>
      </c>
      <c r="E531" s="41"/>
      <c r="F531" s="286" t="s">
        <v>1436</v>
      </c>
      <c r="G531" s="41"/>
      <c r="H531" s="41"/>
      <c r="I531" s="287"/>
      <c r="J531" s="41"/>
      <c r="K531" s="41"/>
      <c r="L531" s="45"/>
      <c r="M531" s="288"/>
      <c r="N531" s="289"/>
      <c r="O531" s="92"/>
      <c r="P531" s="92"/>
      <c r="Q531" s="92"/>
      <c r="R531" s="92"/>
      <c r="S531" s="92"/>
      <c r="T531" s="93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192</v>
      </c>
      <c r="AU531" s="18" t="s">
        <v>83</v>
      </c>
    </row>
    <row r="532" spans="1:65" s="2" customFormat="1" ht="16.5" customHeight="1">
      <c r="A532" s="39"/>
      <c r="B532" s="40"/>
      <c r="C532" s="229" t="s">
        <v>76</v>
      </c>
      <c r="D532" s="229" t="s">
        <v>174</v>
      </c>
      <c r="E532" s="230" t="s">
        <v>1808</v>
      </c>
      <c r="F532" s="231" t="s">
        <v>1580</v>
      </c>
      <c r="G532" s="232" t="s">
        <v>402</v>
      </c>
      <c r="H532" s="233">
        <v>5</v>
      </c>
      <c r="I532" s="234"/>
      <c r="J532" s="235">
        <f>ROUND(I532*H532,2)</f>
        <v>0</v>
      </c>
      <c r="K532" s="231" t="s">
        <v>1</v>
      </c>
      <c r="L532" s="45"/>
      <c r="M532" s="236" t="s">
        <v>1</v>
      </c>
      <c r="N532" s="237" t="s">
        <v>41</v>
      </c>
      <c r="O532" s="92"/>
      <c r="P532" s="238">
        <f>O532*H532</f>
        <v>0</v>
      </c>
      <c r="Q532" s="238">
        <v>0</v>
      </c>
      <c r="R532" s="238">
        <f>Q532*H532</f>
        <v>0</v>
      </c>
      <c r="S532" s="238">
        <v>0</v>
      </c>
      <c r="T532" s="23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40" t="s">
        <v>179</v>
      </c>
      <c r="AT532" s="240" t="s">
        <v>174</v>
      </c>
      <c r="AU532" s="240" t="s">
        <v>83</v>
      </c>
      <c r="AY532" s="18" t="s">
        <v>172</v>
      </c>
      <c r="BE532" s="241">
        <f>IF(N532="základní",J532,0)</f>
        <v>0</v>
      </c>
      <c r="BF532" s="241">
        <f>IF(N532="snížená",J532,0)</f>
        <v>0</v>
      </c>
      <c r="BG532" s="241">
        <f>IF(N532="zákl. přenesená",J532,0)</f>
        <v>0</v>
      </c>
      <c r="BH532" s="241">
        <f>IF(N532="sníž. přenesená",J532,0)</f>
        <v>0</v>
      </c>
      <c r="BI532" s="241">
        <f>IF(N532="nulová",J532,0)</f>
        <v>0</v>
      </c>
      <c r="BJ532" s="18" t="s">
        <v>83</v>
      </c>
      <c r="BK532" s="241">
        <f>ROUND(I532*H532,2)</f>
        <v>0</v>
      </c>
      <c r="BL532" s="18" t="s">
        <v>179</v>
      </c>
      <c r="BM532" s="240" t="s">
        <v>1809</v>
      </c>
    </row>
    <row r="533" spans="1:47" s="2" customFormat="1" ht="12">
      <c r="A533" s="39"/>
      <c r="B533" s="40"/>
      <c r="C533" s="41"/>
      <c r="D533" s="244" t="s">
        <v>192</v>
      </c>
      <c r="E533" s="41"/>
      <c r="F533" s="286" t="s">
        <v>1568</v>
      </c>
      <c r="G533" s="41"/>
      <c r="H533" s="41"/>
      <c r="I533" s="287"/>
      <c r="J533" s="41"/>
      <c r="K533" s="41"/>
      <c r="L533" s="45"/>
      <c r="M533" s="288"/>
      <c r="N533" s="289"/>
      <c r="O533" s="92"/>
      <c r="P533" s="92"/>
      <c r="Q533" s="92"/>
      <c r="R533" s="92"/>
      <c r="S533" s="92"/>
      <c r="T533" s="93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192</v>
      </c>
      <c r="AU533" s="18" t="s">
        <v>83</v>
      </c>
    </row>
    <row r="534" spans="1:65" s="2" customFormat="1" ht="16.5" customHeight="1">
      <c r="A534" s="39"/>
      <c r="B534" s="40"/>
      <c r="C534" s="229" t="s">
        <v>76</v>
      </c>
      <c r="D534" s="229" t="s">
        <v>174</v>
      </c>
      <c r="E534" s="230" t="s">
        <v>1810</v>
      </c>
      <c r="F534" s="231" t="s">
        <v>1585</v>
      </c>
      <c r="G534" s="232" t="s">
        <v>402</v>
      </c>
      <c r="H534" s="233">
        <v>6</v>
      </c>
      <c r="I534" s="234"/>
      <c r="J534" s="235">
        <f>ROUND(I534*H534,2)</f>
        <v>0</v>
      </c>
      <c r="K534" s="231" t="s">
        <v>1</v>
      </c>
      <c r="L534" s="45"/>
      <c r="M534" s="236" t="s">
        <v>1</v>
      </c>
      <c r="N534" s="237" t="s">
        <v>41</v>
      </c>
      <c r="O534" s="92"/>
      <c r="P534" s="238">
        <f>O534*H534</f>
        <v>0</v>
      </c>
      <c r="Q534" s="238">
        <v>0</v>
      </c>
      <c r="R534" s="238">
        <f>Q534*H534</f>
        <v>0</v>
      </c>
      <c r="S534" s="238">
        <v>0</v>
      </c>
      <c r="T534" s="239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40" t="s">
        <v>179</v>
      </c>
      <c r="AT534" s="240" t="s">
        <v>174</v>
      </c>
      <c r="AU534" s="240" t="s">
        <v>83</v>
      </c>
      <c r="AY534" s="18" t="s">
        <v>172</v>
      </c>
      <c r="BE534" s="241">
        <f>IF(N534="základní",J534,0)</f>
        <v>0</v>
      </c>
      <c r="BF534" s="241">
        <f>IF(N534="snížená",J534,0)</f>
        <v>0</v>
      </c>
      <c r="BG534" s="241">
        <f>IF(N534="zákl. přenesená",J534,0)</f>
        <v>0</v>
      </c>
      <c r="BH534" s="241">
        <f>IF(N534="sníž. přenesená",J534,0)</f>
        <v>0</v>
      </c>
      <c r="BI534" s="241">
        <f>IF(N534="nulová",J534,0)</f>
        <v>0</v>
      </c>
      <c r="BJ534" s="18" t="s">
        <v>83</v>
      </c>
      <c r="BK534" s="241">
        <f>ROUND(I534*H534,2)</f>
        <v>0</v>
      </c>
      <c r="BL534" s="18" t="s">
        <v>179</v>
      </c>
      <c r="BM534" s="240" t="s">
        <v>1811</v>
      </c>
    </row>
    <row r="535" spans="1:47" s="2" customFormat="1" ht="12">
      <c r="A535" s="39"/>
      <c r="B535" s="40"/>
      <c r="C535" s="41"/>
      <c r="D535" s="244" t="s">
        <v>192</v>
      </c>
      <c r="E535" s="41"/>
      <c r="F535" s="286" t="s">
        <v>1436</v>
      </c>
      <c r="G535" s="41"/>
      <c r="H535" s="41"/>
      <c r="I535" s="287"/>
      <c r="J535" s="41"/>
      <c r="K535" s="41"/>
      <c r="L535" s="45"/>
      <c r="M535" s="288"/>
      <c r="N535" s="289"/>
      <c r="O535" s="92"/>
      <c r="P535" s="92"/>
      <c r="Q535" s="92"/>
      <c r="R535" s="92"/>
      <c r="S535" s="92"/>
      <c r="T535" s="93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192</v>
      </c>
      <c r="AU535" s="18" t="s">
        <v>83</v>
      </c>
    </row>
    <row r="536" spans="1:65" s="2" customFormat="1" ht="16.5" customHeight="1">
      <c r="A536" s="39"/>
      <c r="B536" s="40"/>
      <c r="C536" s="229" t="s">
        <v>76</v>
      </c>
      <c r="D536" s="229" t="s">
        <v>174</v>
      </c>
      <c r="E536" s="230" t="s">
        <v>1812</v>
      </c>
      <c r="F536" s="231" t="s">
        <v>1585</v>
      </c>
      <c r="G536" s="232" t="s">
        <v>402</v>
      </c>
      <c r="H536" s="233">
        <v>6</v>
      </c>
      <c r="I536" s="234"/>
      <c r="J536" s="235">
        <f>ROUND(I536*H536,2)</f>
        <v>0</v>
      </c>
      <c r="K536" s="231" t="s">
        <v>1</v>
      </c>
      <c r="L536" s="45"/>
      <c r="M536" s="236" t="s">
        <v>1</v>
      </c>
      <c r="N536" s="237" t="s">
        <v>41</v>
      </c>
      <c r="O536" s="92"/>
      <c r="P536" s="238">
        <f>O536*H536</f>
        <v>0</v>
      </c>
      <c r="Q536" s="238">
        <v>0</v>
      </c>
      <c r="R536" s="238">
        <f>Q536*H536</f>
        <v>0</v>
      </c>
      <c r="S536" s="238">
        <v>0</v>
      </c>
      <c r="T536" s="239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40" t="s">
        <v>179</v>
      </c>
      <c r="AT536" s="240" t="s">
        <v>174</v>
      </c>
      <c r="AU536" s="240" t="s">
        <v>83</v>
      </c>
      <c r="AY536" s="18" t="s">
        <v>172</v>
      </c>
      <c r="BE536" s="241">
        <f>IF(N536="základní",J536,0)</f>
        <v>0</v>
      </c>
      <c r="BF536" s="241">
        <f>IF(N536="snížená",J536,0)</f>
        <v>0</v>
      </c>
      <c r="BG536" s="241">
        <f>IF(N536="zákl. přenesená",J536,0)</f>
        <v>0</v>
      </c>
      <c r="BH536" s="241">
        <f>IF(N536="sníž. přenesená",J536,0)</f>
        <v>0</v>
      </c>
      <c r="BI536" s="241">
        <f>IF(N536="nulová",J536,0)</f>
        <v>0</v>
      </c>
      <c r="BJ536" s="18" t="s">
        <v>83</v>
      </c>
      <c r="BK536" s="241">
        <f>ROUND(I536*H536,2)</f>
        <v>0</v>
      </c>
      <c r="BL536" s="18" t="s">
        <v>179</v>
      </c>
      <c r="BM536" s="240" t="s">
        <v>1813</v>
      </c>
    </row>
    <row r="537" spans="1:47" s="2" customFormat="1" ht="12">
      <c r="A537" s="39"/>
      <c r="B537" s="40"/>
      <c r="C537" s="41"/>
      <c r="D537" s="244" t="s">
        <v>192</v>
      </c>
      <c r="E537" s="41"/>
      <c r="F537" s="286" t="s">
        <v>1568</v>
      </c>
      <c r="G537" s="41"/>
      <c r="H537" s="41"/>
      <c r="I537" s="287"/>
      <c r="J537" s="41"/>
      <c r="K537" s="41"/>
      <c r="L537" s="45"/>
      <c r="M537" s="288"/>
      <c r="N537" s="289"/>
      <c r="O537" s="92"/>
      <c r="P537" s="92"/>
      <c r="Q537" s="92"/>
      <c r="R537" s="92"/>
      <c r="S537" s="92"/>
      <c r="T537" s="93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192</v>
      </c>
      <c r="AU537" s="18" t="s">
        <v>83</v>
      </c>
    </row>
    <row r="538" spans="1:65" s="2" customFormat="1" ht="16.5" customHeight="1">
      <c r="A538" s="39"/>
      <c r="B538" s="40"/>
      <c r="C538" s="229" t="s">
        <v>76</v>
      </c>
      <c r="D538" s="229" t="s">
        <v>174</v>
      </c>
      <c r="E538" s="230" t="s">
        <v>1814</v>
      </c>
      <c r="F538" s="231" t="s">
        <v>1608</v>
      </c>
      <c r="G538" s="232" t="s">
        <v>402</v>
      </c>
      <c r="H538" s="233">
        <v>26</v>
      </c>
      <c r="I538" s="234"/>
      <c r="J538" s="235">
        <f>ROUND(I538*H538,2)</f>
        <v>0</v>
      </c>
      <c r="K538" s="231" t="s">
        <v>1</v>
      </c>
      <c r="L538" s="45"/>
      <c r="M538" s="236" t="s">
        <v>1</v>
      </c>
      <c r="N538" s="237" t="s">
        <v>41</v>
      </c>
      <c r="O538" s="92"/>
      <c r="P538" s="238">
        <f>O538*H538</f>
        <v>0</v>
      </c>
      <c r="Q538" s="238">
        <v>0</v>
      </c>
      <c r="R538" s="238">
        <f>Q538*H538</f>
        <v>0</v>
      </c>
      <c r="S538" s="238">
        <v>0</v>
      </c>
      <c r="T538" s="239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40" t="s">
        <v>179</v>
      </c>
      <c r="AT538" s="240" t="s">
        <v>174</v>
      </c>
      <c r="AU538" s="240" t="s">
        <v>83</v>
      </c>
      <c r="AY538" s="18" t="s">
        <v>172</v>
      </c>
      <c r="BE538" s="241">
        <f>IF(N538="základní",J538,0)</f>
        <v>0</v>
      </c>
      <c r="BF538" s="241">
        <f>IF(N538="snížená",J538,0)</f>
        <v>0</v>
      </c>
      <c r="BG538" s="241">
        <f>IF(N538="zákl. přenesená",J538,0)</f>
        <v>0</v>
      </c>
      <c r="BH538" s="241">
        <f>IF(N538="sníž. přenesená",J538,0)</f>
        <v>0</v>
      </c>
      <c r="BI538" s="241">
        <f>IF(N538="nulová",J538,0)</f>
        <v>0</v>
      </c>
      <c r="BJ538" s="18" t="s">
        <v>83</v>
      </c>
      <c r="BK538" s="241">
        <f>ROUND(I538*H538,2)</f>
        <v>0</v>
      </c>
      <c r="BL538" s="18" t="s">
        <v>179</v>
      </c>
      <c r="BM538" s="240" t="s">
        <v>1815</v>
      </c>
    </row>
    <row r="539" spans="1:47" s="2" customFormat="1" ht="12">
      <c r="A539" s="39"/>
      <c r="B539" s="40"/>
      <c r="C539" s="41"/>
      <c r="D539" s="244" t="s">
        <v>192</v>
      </c>
      <c r="E539" s="41"/>
      <c r="F539" s="286" t="s">
        <v>1604</v>
      </c>
      <c r="G539" s="41"/>
      <c r="H539" s="41"/>
      <c r="I539" s="287"/>
      <c r="J539" s="41"/>
      <c r="K539" s="41"/>
      <c r="L539" s="45"/>
      <c r="M539" s="288"/>
      <c r="N539" s="289"/>
      <c r="O539" s="92"/>
      <c r="P539" s="92"/>
      <c r="Q539" s="92"/>
      <c r="R539" s="92"/>
      <c r="S539" s="92"/>
      <c r="T539" s="93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192</v>
      </c>
      <c r="AU539" s="18" t="s">
        <v>83</v>
      </c>
    </row>
    <row r="540" spans="1:65" s="2" customFormat="1" ht="16.5" customHeight="1">
      <c r="A540" s="39"/>
      <c r="B540" s="40"/>
      <c r="C540" s="229" t="s">
        <v>76</v>
      </c>
      <c r="D540" s="229" t="s">
        <v>174</v>
      </c>
      <c r="E540" s="230" t="s">
        <v>1816</v>
      </c>
      <c r="F540" s="231" t="s">
        <v>1608</v>
      </c>
      <c r="G540" s="232" t="s">
        <v>402</v>
      </c>
      <c r="H540" s="233">
        <v>26</v>
      </c>
      <c r="I540" s="234"/>
      <c r="J540" s="235">
        <f>ROUND(I540*H540,2)</f>
        <v>0</v>
      </c>
      <c r="K540" s="231" t="s">
        <v>1</v>
      </c>
      <c r="L540" s="45"/>
      <c r="M540" s="236" t="s">
        <v>1</v>
      </c>
      <c r="N540" s="237" t="s">
        <v>41</v>
      </c>
      <c r="O540" s="92"/>
      <c r="P540" s="238">
        <f>O540*H540</f>
        <v>0</v>
      </c>
      <c r="Q540" s="238">
        <v>0</v>
      </c>
      <c r="R540" s="238">
        <f>Q540*H540</f>
        <v>0</v>
      </c>
      <c r="S540" s="238">
        <v>0</v>
      </c>
      <c r="T540" s="239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40" t="s">
        <v>179</v>
      </c>
      <c r="AT540" s="240" t="s">
        <v>174</v>
      </c>
      <c r="AU540" s="240" t="s">
        <v>83</v>
      </c>
      <c r="AY540" s="18" t="s">
        <v>172</v>
      </c>
      <c r="BE540" s="241">
        <f>IF(N540="základní",J540,0)</f>
        <v>0</v>
      </c>
      <c r="BF540" s="241">
        <f>IF(N540="snížená",J540,0)</f>
        <v>0</v>
      </c>
      <c r="BG540" s="241">
        <f>IF(N540="zákl. přenesená",J540,0)</f>
        <v>0</v>
      </c>
      <c r="BH540" s="241">
        <f>IF(N540="sníž. přenesená",J540,0)</f>
        <v>0</v>
      </c>
      <c r="BI540" s="241">
        <f>IF(N540="nulová",J540,0)</f>
        <v>0</v>
      </c>
      <c r="BJ540" s="18" t="s">
        <v>83</v>
      </c>
      <c r="BK540" s="241">
        <f>ROUND(I540*H540,2)</f>
        <v>0</v>
      </c>
      <c r="BL540" s="18" t="s">
        <v>179</v>
      </c>
      <c r="BM540" s="240" t="s">
        <v>1817</v>
      </c>
    </row>
    <row r="541" spans="1:47" s="2" customFormat="1" ht="12">
      <c r="A541" s="39"/>
      <c r="B541" s="40"/>
      <c r="C541" s="41"/>
      <c r="D541" s="244" t="s">
        <v>192</v>
      </c>
      <c r="E541" s="41"/>
      <c r="F541" s="286" t="s">
        <v>1568</v>
      </c>
      <c r="G541" s="41"/>
      <c r="H541" s="41"/>
      <c r="I541" s="287"/>
      <c r="J541" s="41"/>
      <c r="K541" s="41"/>
      <c r="L541" s="45"/>
      <c r="M541" s="288"/>
      <c r="N541" s="289"/>
      <c r="O541" s="92"/>
      <c r="P541" s="92"/>
      <c r="Q541" s="92"/>
      <c r="R541" s="92"/>
      <c r="S541" s="92"/>
      <c r="T541" s="93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192</v>
      </c>
      <c r="AU541" s="18" t="s">
        <v>83</v>
      </c>
    </row>
    <row r="542" spans="1:65" s="2" customFormat="1" ht="16.5" customHeight="1">
      <c r="A542" s="39"/>
      <c r="B542" s="40"/>
      <c r="C542" s="229" t="s">
        <v>76</v>
      </c>
      <c r="D542" s="229" t="s">
        <v>174</v>
      </c>
      <c r="E542" s="230" t="s">
        <v>1818</v>
      </c>
      <c r="F542" s="231" t="s">
        <v>1613</v>
      </c>
      <c r="G542" s="232" t="s">
        <v>402</v>
      </c>
      <c r="H542" s="233">
        <v>6</v>
      </c>
      <c r="I542" s="234"/>
      <c r="J542" s="235">
        <f>ROUND(I542*H542,2)</f>
        <v>0</v>
      </c>
      <c r="K542" s="231" t="s">
        <v>1</v>
      </c>
      <c r="L542" s="45"/>
      <c r="M542" s="236" t="s">
        <v>1</v>
      </c>
      <c r="N542" s="237" t="s">
        <v>41</v>
      </c>
      <c r="O542" s="92"/>
      <c r="P542" s="238">
        <f>O542*H542</f>
        <v>0</v>
      </c>
      <c r="Q542" s="238">
        <v>0</v>
      </c>
      <c r="R542" s="238">
        <f>Q542*H542</f>
        <v>0</v>
      </c>
      <c r="S542" s="238">
        <v>0</v>
      </c>
      <c r="T542" s="239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40" t="s">
        <v>179</v>
      </c>
      <c r="AT542" s="240" t="s">
        <v>174</v>
      </c>
      <c r="AU542" s="240" t="s">
        <v>83</v>
      </c>
      <c r="AY542" s="18" t="s">
        <v>172</v>
      </c>
      <c r="BE542" s="241">
        <f>IF(N542="základní",J542,0)</f>
        <v>0</v>
      </c>
      <c r="BF542" s="241">
        <f>IF(N542="snížená",J542,0)</f>
        <v>0</v>
      </c>
      <c r="BG542" s="241">
        <f>IF(N542="zákl. přenesená",J542,0)</f>
        <v>0</v>
      </c>
      <c r="BH542" s="241">
        <f>IF(N542="sníž. přenesená",J542,0)</f>
        <v>0</v>
      </c>
      <c r="BI542" s="241">
        <f>IF(N542="nulová",J542,0)</f>
        <v>0</v>
      </c>
      <c r="BJ542" s="18" t="s">
        <v>83</v>
      </c>
      <c r="BK542" s="241">
        <f>ROUND(I542*H542,2)</f>
        <v>0</v>
      </c>
      <c r="BL542" s="18" t="s">
        <v>179</v>
      </c>
      <c r="BM542" s="240" t="s">
        <v>1819</v>
      </c>
    </row>
    <row r="543" spans="1:47" s="2" customFormat="1" ht="12">
      <c r="A543" s="39"/>
      <c r="B543" s="40"/>
      <c r="C543" s="41"/>
      <c r="D543" s="244" t="s">
        <v>192</v>
      </c>
      <c r="E543" s="41"/>
      <c r="F543" s="286" t="s">
        <v>1604</v>
      </c>
      <c r="G543" s="41"/>
      <c r="H543" s="41"/>
      <c r="I543" s="287"/>
      <c r="J543" s="41"/>
      <c r="K543" s="41"/>
      <c r="L543" s="45"/>
      <c r="M543" s="288"/>
      <c r="N543" s="289"/>
      <c r="O543" s="92"/>
      <c r="P543" s="92"/>
      <c r="Q543" s="92"/>
      <c r="R543" s="92"/>
      <c r="S543" s="92"/>
      <c r="T543" s="93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192</v>
      </c>
      <c r="AU543" s="18" t="s">
        <v>83</v>
      </c>
    </row>
    <row r="544" spans="1:65" s="2" customFormat="1" ht="16.5" customHeight="1">
      <c r="A544" s="39"/>
      <c r="B544" s="40"/>
      <c r="C544" s="229" t="s">
        <v>76</v>
      </c>
      <c r="D544" s="229" t="s">
        <v>174</v>
      </c>
      <c r="E544" s="230" t="s">
        <v>1820</v>
      </c>
      <c r="F544" s="231" t="s">
        <v>1613</v>
      </c>
      <c r="G544" s="232" t="s">
        <v>402</v>
      </c>
      <c r="H544" s="233">
        <v>6</v>
      </c>
      <c r="I544" s="234"/>
      <c r="J544" s="235">
        <f>ROUND(I544*H544,2)</f>
        <v>0</v>
      </c>
      <c r="K544" s="231" t="s">
        <v>1</v>
      </c>
      <c r="L544" s="45"/>
      <c r="M544" s="236" t="s">
        <v>1</v>
      </c>
      <c r="N544" s="237" t="s">
        <v>41</v>
      </c>
      <c r="O544" s="92"/>
      <c r="P544" s="238">
        <f>O544*H544</f>
        <v>0</v>
      </c>
      <c r="Q544" s="238">
        <v>0</v>
      </c>
      <c r="R544" s="238">
        <f>Q544*H544</f>
        <v>0</v>
      </c>
      <c r="S544" s="238">
        <v>0</v>
      </c>
      <c r="T544" s="239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40" t="s">
        <v>179</v>
      </c>
      <c r="AT544" s="240" t="s">
        <v>174</v>
      </c>
      <c r="AU544" s="240" t="s">
        <v>83</v>
      </c>
      <c r="AY544" s="18" t="s">
        <v>172</v>
      </c>
      <c r="BE544" s="241">
        <f>IF(N544="základní",J544,0)</f>
        <v>0</v>
      </c>
      <c r="BF544" s="241">
        <f>IF(N544="snížená",J544,0)</f>
        <v>0</v>
      </c>
      <c r="BG544" s="241">
        <f>IF(N544="zákl. přenesená",J544,0)</f>
        <v>0</v>
      </c>
      <c r="BH544" s="241">
        <f>IF(N544="sníž. přenesená",J544,0)</f>
        <v>0</v>
      </c>
      <c r="BI544" s="241">
        <f>IF(N544="nulová",J544,0)</f>
        <v>0</v>
      </c>
      <c r="BJ544" s="18" t="s">
        <v>83</v>
      </c>
      <c r="BK544" s="241">
        <f>ROUND(I544*H544,2)</f>
        <v>0</v>
      </c>
      <c r="BL544" s="18" t="s">
        <v>179</v>
      </c>
      <c r="BM544" s="240" t="s">
        <v>1821</v>
      </c>
    </row>
    <row r="545" spans="1:47" s="2" customFormat="1" ht="12">
      <c r="A545" s="39"/>
      <c r="B545" s="40"/>
      <c r="C545" s="41"/>
      <c r="D545" s="244" t="s">
        <v>192</v>
      </c>
      <c r="E545" s="41"/>
      <c r="F545" s="286" t="s">
        <v>1568</v>
      </c>
      <c r="G545" s="41"/>
      <c r="H545" s="41"/>
      <c r="I545" s="287"/>
      <c r="J545" s="41"/>
      <c r="K545" s="41"/>
      <c r="L545" s="45"/>
      <c r="M545" s="288"/>
      <c r="N545" s="289"/>
      <c r="O545" s="92"/>
      <c r="P545" s="92"/>
      <c r="Q545" s="92"/>
      <c r="R545" s="92"/>
      <c r="S545" s="92"/>
      <c r="T545" s="93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192</v>
      </c>
      <c r="AU545" s="18" t="s">
        <v>83</v>
      </c>
    </row>
    <row r="546" spans="1:65" s="2" customFormat="1" ht="16.5" customHeight="1">
      <c r="A546" s="39"/>
      <c r="B546" s="40"/>
      <c r="C546" s="229" t="s">
        <v>76</v>
      </c>
      <c r="D546" s="229" t="s">
        <v>174</v>
      </c>
      <c r="E546" s="230" t="s">
        <v>1822</v>
      </c>
      <c r="F546" s="231" t="s">
        <v>1823</v>
      </c>
      <c r="G546" s="232" t="s">
        <v>402</v>
      </c>
      <c r="H546" s="233">
        <v>32</v>
      </c>
      <c r="I546" s="234"/>
      <c r="J546" s="235">
        <f>ROUND(I546*H546,2)</f>
        <v>0</v>
      </c>
      <c r="K546" s="231" t="s">
        <v>1</v>
      </c>
      <c r="L546" s="45"/>
      <c r="M546" s="236" t="s">
        <v>1</v>
      </c>
      <c r="N546" s="237" t="s">
        <v>41</v>
      </c>
      <c r="O546" s="92"/>
      <c r="P546" s="238">
        <f>O546*H546</f>
        <v>0</v>
      </c>
      <c r="Q546" s="238">
        <v>0</v>
      </c>
      <c r="R546" s="238">
        <f>Q546*H546</f>
        <v>0</v>
      </c>
      <c r="S546" s="238">
        <v>0</v>
      </c>
      <c r="T546" s="239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40" t="s">
        <v>179</v>
      </c>
      <c r="AT546" s="240" t="s">
        <v>174</v>
      </c>
      <c r="AU546" s="240" t="s">
        <v>83</v>
      </c>
      <c r="AY546" s="18" t="s">
        <v>172</v>
      </c>
      <c r="BE546" s="241">
        <f>IF(N546="základní",J546,0)</f>
        <v>0</v>
      </c>
      <c r="BF546" s="241">
        <f>IF(N546="snížená",J546,0)</f>
        <v>0</v>
      </c>
      <c r="BG546" s="241">
        <f>IF(N546="zákl. přenesená",J546,0)</f>
        <v>0</v>
      </c>
      <c r="BH546" s="241">
        <f>IF(N546="sníž. přenesená",J546,0)</f>
        <v>0</v>
      </c>
      <c r="BI546" s="241">
        <f>IF(N546="nulová",J546,0)</f>
        <v>0</v>
      </c>
      <c r="BJ546" s="18" t="s">
        <v>83</v>
      </c>
      <c r="BK546" s="241">
        <f>ROUND(I546*H546,2)</f>
        <v>0</v>
      </c>
      <c r="BL546" s="18" t="s">
        <v>179</v>
      </c>
      <c r="BM546" s="240" t="s">
        <v>1824</v>
      </c>
    </row>
    <row r="547" spans="1:47" s="2" customFormat="1" ht="12">
      <c r="A547" s="39"/>
      <c r="B547" s="40"/>
      <c r="C547" s="41"/>
      <c r="D547" s="244" t="s">
        <v>192</v>
      </c>
      <c r="E547" s="41"/>
      <c r="F547" s="286" t="s">
        <v>1662</v>
      </c>
      <c r="G547" s="41"/>
      <c r="H547" s="41"/>
      <c r="I547" s="287"/>
      <c r="J547" s="41"/>
      <c r="K547" s="41"/>
      <c r="L547" s="45"/>
      <c r="M547" s="288"/>
      <c r="N547" s="289"/>
      <c r="O547" s="92"/>
      <c r="P547" s="92"/>
      <c r="Q547" s="92"/>
      <c r="R547" s="92"/>
      <c r="S547" s="92"/>
      <c r="T547" s="93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192</v>
      </c>
      <c r="AU547" s="18" t="s">
        <v>83</v>
      </c>
    </row>
    <row r="548" spans="1:65" s="2" customFormat="1" ht="16.5" customHeight="1">
      <c r="A548" s="39"/>
      <c r="B548" s="40"/>
      <c r="C548" s="229" t="s">
        <v>76</v>
      </c>
      <c r="D548" s="229" t="s">
        <v>174</v>
      </c>
      <c r="E548" s="230" t="s">
        <v>1825</v>
      </c>
      <c r="F548" s="231" t="s">
        <v>1823</v>
      </c>
      <c r="G548" s="232" t="s">
        <v>402</v>
      </c>
      <c r="H548" s="233">
        <v>32</v>
      </c>
      <c r="I548" s="234"/>
      <c r="J548" s="235">
        <f>ROUND(I548*H548,2)</f>
        <v>0</v>
      </c>
      <c r="K548" s="231" t="s">
        <v>1</v>
      </c>
      <c r="L548" s="45"/>
      <c r="M548" s="236" t="s">
        <v>1</v>
      </c>
      <c r="N548" s="237" t="s">
        <v>41</v>
      </c>
      <c r="O548" s="92"/>
      <c r="P548" s="238">
        <f>O548*H548</f>
        <v>0</v>
      </c>
      <c r="Q548" s="238">
        <v>0</v>
      </c>
      <c r="R548" s="238">
        <f>Q548*H548</f>
        <v>0</v>
      </c>
      <c r="S548" s="238">
        <v>0</v>
      </c>
      <c r="T548" s="239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40" t="s">
        <v>179</v>
      </c>
      <c r="AT548" s="240" t="s">
        <v>174</v>
      </c>
      <c r="AU548" s="240" t="s">
        <v>83</v>
      </c>
      <c r="AY548" s="18" t="s">
        <v>172</v>
      </c>
      <c r="BE548" s="241">
        <f>IF(N548="základní",J548,0)</f>
        <v>0</v>
      </c>
      <c r="BF548" s="241">
        <f>IF(N548="snížená",J548,0)</f>
        <v>0</v>
      </c>
      <c r="BG548" s="241">
        <f>IF(N548="zákl. přenesená",J548,0)</f>
        <v>0</v>
      </c>
      <c r="BH548" s="241">
        <f>IF(N548="sníž. přenesená",J548,0)</f>
        <v>0</v>
      </c>
      <c r="BI548" s="241">
        <f>IF(N548="nulová",J548,0)</f>
        <v>0</v>
      </c>
      <c r="BJ548" s="18" t="s">
        <v>83</v>
      </c>
      <c r="BK548" s="241">
        <f>ROUND(I548*H548,2)</f>
        <v>0</v>
      </c>
      <c r="BL548" s="18" t="s">
        <v>179</v>
      </c>
      <c r="BM548" s="240" t="s">
        <v>1826</v>
      </c>
    </row>
    <row r="549" spans="1:47" s="2" customFormat="1" ht="12">
      <c r="A549" s="39"/>
      <c r="B549" s="40"/>
      <c r="C549" s="41"/>
      <c r="D549" s="244" t="s">
        <v>192</v>
      </c>
      <c r="E549" s="41"/>
      <c r="F549" s="286" t="s">
        <v>1827</v>
      </c>
      <c r="G549" s="41"/>
      <c r="H549" s="41"/>
      <c r="I549" s="287"/>
      <c r="J549" s="41"/>
      <c r="K549" s="41"/>
      <c r="L549" s="45"/>
      <c r="M549" s="288"/>
      <c r="N549" s="289"/>
      <c r="O549" s="92"/>
      <c r="P549" s="92"/>
      <c r="Q549" s="92"/>
      <c r="R549" s="92"/>
      <c r="S549" s="92"/>
      <c r="T549" s="93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192</v>
      </c>
      <c r="AU549" s="18" t="s">
        <v>83</v>
      </c>
    </row>
    <row r="550" spans="1:65" s="2" customFormat="1" ht="16.5" customHeight="1">
      <c r="A550" s="39"/>
      <c r="B550" s="40"/>
      <c r="C550" s="229" t="s">
        <v>76</v>
      </c>
      <c r="D550" s="229" t="s">
        <v>174</v>
      </c>
      <c r="E550" s="230" t="s">
        <v>1828</v>
      </c>
      <c r="F550" s="231" t="s">
        <v>1829</v>
      </c>
      <c r="G550" s="232" t="s">
        <v>402</v>
      </c>
      <c r="H550" s="233">
        <v>66</v>
      </c>
      <c r="I550" s="234"/>
      <c r="J550" s="235">
        <f>ROUND(I550*H550,2)</f>
        <v>0</v>
      </c>
      <c r="K550" s="231" t="s">
        <v>1</v>
      </c>
      <c r="L550" s="45"/>
      <c r="M550" s="236" t="s">
        <v>1</v>
      </c>
      <c r="N550" s="237" t="s">
        <v>41</v>
      </c>
      <c r="O550" s="92"/>
      <c r="P550" s="238">
        <f>O550*H550</f>
        <v>0</v>
      </c>
      <c r="Q550" s="238">
        <v>0</v>
      </c>
      <c r="R550" s="238">
        <f>Q550*H550</f>
        <v>0</v>
      </c>
      <c r="S550" s="238">
        <v>0</v>
      </c>
      <c r="T550" s="239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40" t="s">
        <v>179</v>
      </c>
      <c r="AT550" s="240" t="s">
        <v>174</v>
      </c>
      <c r="AU550" s="240" t="s">
        <v>83</v>
      </c>
      <c r="AY550" s="18" t="s">
        <v>172</v>
      </c>
      <c r="BE550" s="241">
        <f>IF(N550="základní",J550,0)</f>
        <v>0</v>
      </c>
      <c r="BF550" s="241">
        <f>IF(N550="snížená",J550,0)</f>
        <v>0</v>
      </c>
      <c r="BG550" s="241">
        <f>IF(N550="zákl. přenesená",J550,0)</f>
        <v>0</v>
      </c>
      <c r="BH550" s="241">
        <f>IF(N550="sníž. přenesená",J550,0)</f>
        <v>0</v>
      </c>
      <c r="BI550" s="241">
        <f>IF(N550="nulová",J550,0)</f>
        <v>0</v>
      </c>
      <c r="BJ550" s="18" t="s">
        <v>83</v>
      </c>
      <c r="BK550" s="241">
        <f>ROUND(I550*H550,2)</f>
        <v>0</v>
      </c>
      <c r="BL550" s="18" t="s">
        <v>179</v>
      </c>
      <c r="BM550" s="240" t="s">
        <v>1830</v>
      </c>
    </row>
    <row r="551" spans="1:47" s="2" customFormat="1" ht="12">
      <c r="A551" s="39"/>
      <c r="B551" s="40"/>
      <c r="C551" s="41"/>
      <c r="D551" s="244" t="s">
        <v>192</v>
      </c>
      <c r="E551" s="41"/>
      <c r="F551" s="286" t="s">
        <v>1669</v>
      </c>
      <c r="G551" s="41"/>
      <c r="H551" s="41"/>
      <c r="I551" s="287"/>
      <c r="J551" s="41"/>
      <c r="K551" s="41"/>
      <c r="L551" s="45"/>
      <c r="M551" s="288"/>
      <c r="N551" s="289"/>
      <c r="O551" s="92"/>
      <c r="P551" s="92"/>
      <c r="Q551" s="92"/>
      <c r="R551" s="92"/>
      <c r="S551" s="92"/>
      <c r="T551" s="93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192</v>
      </c>
      <c r="AU551" s="18" t="s">
        <v>83</v>
      </c>
    </row>
    <row r="552" spans="1:65" s="2" customFormat="1" ht="16.5" customHeight="1">
      <c r="A552" s="39"/>
      <c r="B552" s="40"/>
      <c r="C552" s="229" t="s">
        <v>76</v>
      </c>
      <c r="D552" s="229" t="s">
        <v>174</v>
      </c>
      <c r="E552" s="230" t="s">
        <v>1831</v>
      </c>
      <c r="F552" s="231" t="s">
        <v>1829</v>
      </c>
      <c r="G552" s="232" t="s">
        <v>402</v>
      </c>
      <c r="H552" s="233">
        <v>66</v>
      </c>
      <c r="I552" s="234"/>
      <c r="J552" s="235">
        <f>ROUND(I552*H552,2)</f>
        <v>0</v>
      </c>
      <c r="K552" s="231" t="s">
        <v>1</v>
      </c>
      <c r="L552" s="45"/>
      <c r="M552" s="236" t="s">
        <v>1</v>
      </c>
      <c r="N552" s="237" t="s">
        <v>41</v>
      </c>
      <c r="O552" s="92"/>
      <c r="P552" s="238">
        <f>O552*H552</f>
        <v>0</v>
      </c>
      <c r="Q552" s="238">
        <v>0</v>
      </c>
      <c r="R552" s="238">
        <f>Q552*H552</f>
        <v>0</v>
      </c>
      <c r="S552" s="238">
        <v>0</v>
      </c>
      <c r="T552" s="239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40" t="s">
        <v>179</v>
      </c>
      <c r="AT552" s="240" t="s">
        <v>174</v>
      </c>
      <c r="AU552" s="240" t="s">
        <v>83</v>
      </c>
      <c r="AY552" s="18" t="s">
        <v>172</v>
      </c>
      <c r="BE552" s="241">
        <f>IF(N552="základní",J552,0)</f>
        <v>0</v>
      </c>
      <c r="BF552" s="241">
        <f>IF(N552="snížená",J552,0)</f>
        <v>0</v>
      </c>
      <c r="BG552" s="241">
        <f>IF(N552="zákl. přenesená",J552,0)</f>
        <v>0</v>
      </c>
      <c r="BH552" s="241">
        <f>IF(N552="sníž. přenesená",J552,0)</f>
        <v>0</v>
      </c>
      <c r="BI552" s="241">
        <f>IF(N552="nulová",J552,0)</f>
        <v>0</v>
      </c>
      <c r="BJ552" s="18" t="s">
        <v>83</v>
      </c>
      <c r="BK552" s="241">
        <f>ROUND(I552*H552,2)</f>
        <v>0</v>
      </c>
      <c r="BL552" s="18" t="s">
        <v>179</v>
      </c>
      <c r="BM552" s="240" t="s">
        <v>1832</v>
      </c>
    </row>
    <row r="553" spans="1:47" s="2" customFormat="1" ht="12">
      <c r="A553" s="39"/>
      <c r="B553" s="40"/>
      <c r="C553" s="41"/>
      <c r="D553" s="244" t="s">
        <v>192</v>
      </c>
      <c r="E553" s="41"/>
      <c r="F553" s="286" t="s">
        <v>1568</v>
      </c>
      <c r="G553" s="41"/>
      <c r="H553" s="41"/>
      <c r="I553" s="287"/>
      <c r="J553" s="41"/>
      <c r="K553" s="41"/>
      <c r="L553" s="45"/>
      <c r="M553" s="288"/>
      <c r="N553" s="289"/>
      <c r="O553" s="92"/>
      <c r="P553" s="92"/>
      <c r="Q553" s="92"/>
      <c r="R553" s="92"/>
      <c r="S553" s="92"/>
      <c r="T553" s="93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192</v>
      </c>
      <c r="AU553" s="18" t="s">
        <v>83</v>
      </c>
    </row>
    <row r="554" spans="1:65" s="2" customFormat="1" ht="16.5" customHeight="1">
      <c r="A554" s="39"/>
      <c r="B554" s="40"/>
      <c r="C554" s="229" t="s">
        <v>76</v>
      </c>
      <c r="D554" s="229" t="s">
        <v>174</v>
      </c>
      <c r="E554" s="230" t="s">
        <v>1833</v>
      </c>
      <c r="F554" s="231" t="s">
        <v>1590</v>
      </c>
      <c r="G554" s="232" t="s">
        <v>402</v>
      </c>
      <c r="H554" s="233">
        <v>9</v>
      </c>
      <c r="I554" s="234"/>
      <c r="J554" s="235">
        <f>ROUND(I554*H554,2)</f>
        <v>0</v>
      </c>
      <c r="K554" s="231" t="s">
        <v>1</v>
      </c>
      <c r="L554" s="45"/>
      <c r="M554" s="236" t="s">
        <v>1</v>
      </c>
      <c r="N554" s="237" t="s">
        <v>41</v>
      </c>
      <c r="O554" s="92"/>
      <c r="P554" s="238">
        <f>O554*H554</f>
        <v>0</v>
      </c>
      <c r="Q554" s="238">
        <v>0</v>
      </c>
      <c r="R554" s="238">
        <f>Q554*H554</f>
        <v>0</v>
      </c>
      <c r="S554" s="238">
        <v>0</v>
      </c>
      <c r="T554" s="239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40" t="s">
        <v>179</v>
      </c>
      <c r="AT554" s="240" t="s">
        <v>174</v>
      </c>
      <c r="AU554" s="240" t="s">
        <v>83</v>
      </c>
      <c r="AY554" s="18" t="s">
        <v>172</v>
      </c>
      <c r="BE554" s="241">
        <f>IF(N554="základní",J554,0)</f>
        <v>0</v>
      </c>
      <c r="BF554" s="241">
        <f>IF(N554="snížená",J554,0)</f>
        <v>0</v>
      </c>
      <c r="BG554" s="241">
        <f>IF(N554="zákl. přenesená",J554,0)</f>
        <v>0</v>
      </c>
      <c r="BH554" s="241">
        <f>IF(N554="sníž. přenesená",J554,0)</f>
        <v>0</v>
      </c>
      <c r="BI554" s="241">
        <f>IF(N554="nulová",J554,0)</f>
        <v>0</v>
      </c>
      <c r="BJ554" s="18" t="s">
        <v>83</v>
      </c>
      <c r="BK554" s="241">
        <f>ROUND(I554*H554,2)</f>
        <v>0</v>
      </c>
      <c r="BL554" s="18" t="s">
        <v>179</v>
      </c>
      <c r="BM554" s="240" t="s">
        <v>1834</v>
      </c>
    </row>
    <row r="555" spans="1:47" s="2" customFormat="1" ht="12">
      <c r="A555" s="39"/>
      <c r="B555" s="40"/>
      <c r="C555" s="41"/>
      <c r="D555" s="244" t="s">
        <v>192</v>
      </c>
      <c r="E555" s="41"/>
      <c r="F555" s="286" t="s">
        <v>1604</v>
      </c>
      <c r="G555" s="41"/>
      <c r="H555" s="41"/>
      <c r="I555" s="287"/>
      <c r="J555" s="41"/>
      <c r="K555" s="41"/>
      <c r="L555" s="45"/>
      <c r="M555" s="288"/>
      <c r="N555" s="289"/>
      <c r="O555" s="92"/>
      <c r="P555" s="92"/>
      <c r="Q555" s="92"/>
      <c r="R555" s="92"/>
      <c r="S555" s="92"/>
      <c r="T555" s="93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192</v>
      </c>
      <c r="AU555" s="18" t="s">
        <v>83</v>
      </c>
    </row>
    <row r="556" spans="1:65" s="2" customFormat="1" ht="16.5" customHeight="1">
      <c r="A556" s="39"/>
      <c r="B556" s="40"/>
      <c r="C556" s="229" t="s">
        <v>76</v>
      </c>
      <c r="D556" s="229" t="s">
        <v>174</v>
      </c>
      <c r="E556" s="230" t="s">
        <v>1835</v>
      </c>
      <c r="F556" s="231" t="s">
        <v>1590</v>
      </c>
      <c r="G556" s="232" t="s">
        <v>402</v>
      </c>
      <c r="H556" s="233">
        <v>9</v>
      </c>
      <c r="I556" s="234"/>
      <c r="J556" s="235">
        <f>ROUND(I556*H556,2)</f>
        <v>0</v>
      </c>
      <c r="K556" s="231" t="s">
        <v>1</v>
      </c>
      <c r="L556" s="45"/>
      <c r="M556" s="236" t="s">
        <v>1</v>
      </c>
      <c r="N556" s="237" t="s">
        <v>41</v>
      </c>
      <c r="O556" s="92"/>
      <c r="P556" s="238">
        <f>O556*H556</f>
        <v>0</v>
      </c>
      <c r="Q556" s="238">
        <v>0</v>
      </c>
      <c r="R556" s="238">
        <f>Q556*H556</f>
        <v>0</v>
      </c>
      <c r="S556" s="238">
        <v>0</v>
      </c>
      <c r="T556" s="239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40" t="s">
        <v>179</v>
      </c>
      <c r="AT556" s="240" t="s">
        <v>174</v>
      </c>
      <c r="AU556" s="240" t="s">
        <v>83</v>
      </c>
      <c r="AY556" s="18" t="s">
        <v>172</v>
      </c>
      <c r="BE556" s="241">
        <f>IF(N556="základní",J556,0)</f>
        <v>0</v>
      </c>
      <c r="BF556" s="241">
        <f>IF(N556="snížená",J556,0)</f>
        <v>0</v>
      </c>
      <c r="BG556" s="241">
        <f>IF(N556="zákl. přenesená",J556,0)</f>
        <v>0</v>
      </c>
      <c r="BH556" s="241">
        <f>IF(N556="sníž. přenesená",J556,0)</f>
        <v>0</v>
      </c>
      <c r="BI556" s="241">
        <f>IF(N556="nulová",J556,0)</f>
        <v>0</v>
      </c>
      <c r="BJ556" s="18" t="s">
        <v>83</v>
      </c>
      <c r="BK556" s="241">
        <f>ROUND(I556*H556,2)</f>
        <v>0</v>
      </c>
      <c r="BL556" s="18" t="s">
        <v>179</v>
      </c>
      <c r="BM556" s="240" t="s">
        <v>1836</v>
      </c>
    </row>
    <row r="557" spans="1:47" s="2" customFormat="1" ht="12">
      <c r="A557" s="39"/>
      <c r="B557" s="40"/>
      <c r="C557" s="41"/>
      <c r="D557" s="244" t="s">
        <v>192</v>
      </c>
      <c r="E557" s="41"/>
      <c r="F557" s="286" t="s">
        <v>1568</v>
      </c>
      <c r="G557" s="41"/>
      <c r="H557" s="41"/>
      <c r="I557" s="287"/>
      <c r="J557" s="41"/>
      <c r="K557" s="41"/>
      <c r="L557" s="45"/>
      <c r="M557" s="288"/>
      <c r="N557" s="289"/>
      <c r="O557" s="92"/>
      <c r="P557" s="92"/>
      <c r="Q557" s="92"/>
      <c r="R557" s="92"/>
      <c r="S557" s="92"/>
      <c r="T557" s="93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192</v>
      </c>
      <c r="AU557" s="18" t="s">
        <v>83</v>
      </c>
    </row>
    <row r="558" spans="1:65" s="2" customFormat="1" ht="12">
      <c r="A558" s="39"/>
      <c r="B558" s="40"/>
      <c r="C558" s="229" t="s">
        <v>76</v>
      </c>
      <c r="D558" s="229" t="s">
        <v>174</v>
      </c>
      <c r="E558" s="230" t="s">
        <v>1837</v>
      </c>
      <c r="F558" s="231" t="s">
        <v>1838</v>
      </c>
      <c r="G558" s="232" t="s">
        <v>402</v>
      </c>
      <c r="H558" s="233">
        <v>89</v>
      </c>
      <c r="I558" s="234"/>
      <c r="J558" s="235">
        <f>ROUND(I558*H558,2)</f>
        <v>0</v>
      </c>
      <c r="K558" s="231" t="s">
        <v>1</v>
      </c>
      <c r="L558" s="45"/>
      <c r="M558" s="236" t="s">
        <v>1</v>
      </c>
      <c r="N558" s="237" t="s">
        <v>41</v>
      </c>
      <c r="O558" s="92"/>
      <c r="P558" s="238">
        <f>O558*H558</f>
        <v>0</v>
      </c>
      <c r="Q558" s="238">
        <v>0</v>
      </c>
      <c r="R558" s="238">
        <f>Q558*H558</f>
        <v>0</v>
      </c>
      <c r="S558" s="238">
        <v>0</v>
      </c>
      <c r="T558" s="239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40" t="s">
        <v>179</v>
      </c>
      <c r="AT558" s="240" t="s">
        <v>174</v>
      </c>
      <c r="AU558" s="240" t="s">
        <v>83</v>
      </c>
      <c r="AY558" s="18" t="s">
        <v>172</v>
      </c>
      <c r="BE558" s="241">
        <f>IF(N558="základní",J558,0)</f>
        <v>0</v>
      </c>
      <c r="BF558" s="241">
        <f>IF(N558="snížená",J558,0)</f>
        <v>0</v>
      </c>
      <c r="BG558" s="241">
        <f>IF(N558="zákl. přenesená",J558,0)</f>
        <v>0</v>
      </c>
      <c r="BH558" s="241">
        <f>IF(N558="sníž. přenesená",J558,0)</f>
        <v>0</v>
      </c>
      <c r="BI558" s="241">
        <f>IF(N558="nulová",J558,0)</f>
        <v>0</v>
      </c>
      <c r="BJ558" s="18" t="s">
        <v>83</v>
      </c>
      <c r="BK558" s="241">
        <f>ROUND(I558*H558,2)</f>
        <v>0</v>
      </c>
      <c r="BL558" s="18" t="s">
        <v>179</v>
      </c>
      <c r="BM558" s="240" t="s">
        <v>1839</v>
      </c>
    </row>
    <row r="559" spans="1:47" s="2" customFormat="1" ht="12">
      <c r="A559" s="39"/>
      <c r="B559" s="40"/>
      <c r="C559" s="41"/>
      <c r="D559" s="244" t="s">
        <v>192</v>
      </c>
      <c r="E559" s="41"/>
      <c r="F559" s="286" t="s">
        <v>1677</v>
      </c>
      <c r="G559" s="41"/>
      <c r="H559" s="41"/>
      <c r="I559" s="287"/>
      <c r="J559" s="41"/>
      <c r="K559" s="41"/>
      <c r="L559" s="45"/>
      <c r="M559" s="288"/>
      <c r="N559" s="289"/>
      <c r="O559" s="92"/>
      <c r="P559" s="92"/>
      <c r="Q559" s="92"/>
      <c r="R559" s="92"/>
      <c r="S559" s="92"/>
      <c r="T559" s="93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192</v>
      </c>
      <c r="AU559" s="18" t="s">
        <v>83</v>
      </c>
    </row>
    <row r="560" spans="1:65" s="2" customFormat="1" ht="12">
      <c r="A560" s="39"/>
      <c r="B560" s="40"/>
      <c r="C560" s="229" t="s">
        <v>76</v>
      </c>
      <c r="D560" s="229" t="s">
        <v>174</v>
      </c>
      <c r="E560" s="230" t="s">
        <v>1840</v>
      </c>
      <c r="F560" s="231" t="s">
        <v>1838</v>
      </c>
      <c r="G560" s="232" t="s">
        <v>402</v>
      </c>
      <c r="H560" s="233">
        <v>89</v>
      </c>
      <c r="I560" s="234"/>
      <c r="J560" s="235">
        <f>ROUND(I560*H560,2)</f>
        <v>0</v>
      </c>
      <c r="K560" s="231" t="s">
        <v>1</v>
      </c>
      <c r="L560" s="45"/>
      <c r="M560" s="236" t="s">
        <v>1</v>
      </c>
      <c r="N560" s="237" t="s">
        <v>41</v>
      </c>
      <c r="O560" s="92"/>
      <c r="P560" s="238">
        <f>O560*H560</f>
        <v>0</v>
      </c>
      <c r="Q560" s="238">
        <v>0</v>
      </c>
      <c r="R560" s="238">
        <f>Q560*H560</f>
        <v>0</v>
      </c>
      <c r="S560" s="238">
        <v>0</v>
      </c>
      <c r="T560" s="239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40" t="s">
        <v>179</v>
      </c>
      <c r="AT560" s="240" t="s">
        <v>174</v>
      </c>
      <c r="AU560" s="240" t="s">
        <v>83</v>
      </c>
      <c r="AY560" s="18" t="s">
        <v>172</v>
      </c>
      <c r="BE560" s="241">
        <f>IF(N560="základní",J560,0)</f>
        <v>0</v>
      </c>
      <c r="BF560" s="241">
        <f>IF(N560="snížená",J560,0)</f>
        <v>0</v>
      </c>
      <c r="BG560" s="241">
        <f>IF(N560="zákl. přenesená",J560,0)</f>
        <v>0</v>
      </c>
      <c r="BH560" s="241">
        <f>IF(N560="sníž. přenesená",J560,0)</f>
        <v>0</v>
      </c>
      <c r="BI560" s="241">
        <f>IF(N560="nulová",J560,0)</f>
        <v>0</v>
      </c>
      <c r="BJ560" s="18" t="s">
        <v>83</v>
      </c>
      <c r="BK560" s="241">
        <f>ROUND(I560*H560,2)</f>
        <v>0</v>
      </c>
      <c r="BL560" s="18" t="s">
        <v>179</v>
      </c>
      <c r="BM560" s="240" t="s">
        <v>1841</v>
      </c>
    </row>
    <row r="561" spans="1:47" s="2" customFormat="1" ht="12">
      <c r="A561" s="39"/>
      <c r="B561" s="40"/>
      <c r="C561" s="41"/>
      <c r="D561" s="244" t="s">
        <v>192</v>
      </c>
      <c r="E561" s="41"/>
      <c r="F561" s="286" t="s">
        <v>1680</v>
      </c>
      <c r="G561" s="41"/>
      <c r="H561" s="41"/>
      <c r="I561" s="287"/>
      <c r="J561" s="41"/>
      <c r="K561" s="41"/>
      <c r="L561" s="45"/>
      <c r="M561" s="288"/>
      <c r="N561" s="289"/>
      <c r="O561" s="92"/>
      <c r="P561" s="92"/>
      <c r="Q561" s="92"/>
      <c r="R561" s="92"/>
      <c r="S561" s="92"/>
      <c r="T561" s="93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192</v>
      </c>
      <c r="AU561" s="18" t="s">
        <v>83</v>
      </c>
    </row>
    <row r="562" spans="1:65" s="2" customFormat="1" ht="12">
      <c r="A562" s="39"/>
      <c r="B562" s="40"/>
      <c r="C562" s="229" t="s">
        <v>76</v>
      </c>
      <c r="D562" s="229" t="s">
        <v>174</v>
      </c>
      <c r="E562" s="230" t="s">
        <v>1842</v>
      </c>
      <c r="F562" s="231" t="s">
        <v>1843</v>
      </c>
      <c r="G562" s="232" t="s">
        <v>402</v>
      </c>
      <c r="H562" s="233">
        <v>66</v>
      </c>
      <c r="I562" s="234"/>
      <c r="J562" s="235">
        <f>ROUND(I562*H562,2)</f>
        <v>0</v>
      </c>
      <c r="K562" s="231" t="s">
        <v>1</v>
      </c>
      <c r="L562" s="45"/>
      <c r="M562" s="236" t="s">
        <v>1</v>
      </c>
      <c r="N562" s="237" t="s">
        <v>41</v>
      </c>
      <c r="O562" s="92"/>
      <c r="P562" s="238">
        <f>O562*H562</f>
        <v>0</v>
      </c>
      <c r="Q562" s="238">
        <v>0</v>
      </c>
      <c r="R562" s="238">
        <f>Q562*H562</f>
        <v>0</v>
      </c>
      <c r="S562" s="238">
        <v>0</v>
      </c>
      <c r="T562" s="239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40" t="s">
        <v>179</v>
      </c>
      <c r="AT562" s="240" t="s">
        <v>174</v>
      </c>
      <c r="AU562" s="240" t="s">
        <v>83</v>
      </c>
      <c r="AY562" s="18" t="s">
        <v>172</v>
      </c>
      <c r="BE562" s="241">
        <f>IF(N562="základní",J562,0)</f>
        <v>0</v>
      </c>
      <c r="BF562" s="241">
        <f>IF(N562="snížená",J562,0)</f>
        <v>0</v>
      </c>
      <c r="BG562" s="241">
        <f>IF(N562="zákl. přenesená",J562,0)</f>
        <v>0</v>
      </c>
      <c r="BH562" s="241">
        <f>IF(N562="sníž. přenesená",J562,0)</f>
        <v>0</v>
      </c>
      <c r="BI562" s="241">
        <f>IF(N562="nulová",J562,0)</f>
        <v>0</v>
      </c>
      <c r="BJ562" s="18" t="s">
        <v>83</v>
      </c>
      <c r="BK562" s="241">
        <f>ROUND(I562*H562,2)</f>
        <v>0</v>
      </c>
      <c r="BL562" s="18" t="s">
        <v>179</v>
      </c>
      <c r="BM562" s="240" t="s">
        <v>1844</v>
      </c>
    </row>
    <row r="563" spans="1:47" s="2" customFormat="1" ht="12">
      <c r="A563" s="39"/>
      <c r="B563" s="40"/>
      <c r="C563" s="41"/>
      <c r="D563" s="244" t="s">
        <v>192</v>
      </c>
      <c r="E563" s="41"/>
      <c r="F563" s="286" t="s">
        <v>1677</v>
      </c>
      <c r="G563" s="41"/>
      <c r="H563" s="41"/>
      <c r="I563" s="287"/>
      <c r="J563" s="41"/>
      <c r="K563" s="41"/>
      <c r="L563" s="45"/>
      <c r="M563" s="288"/>
      <c r="N563" s="289"/>
      <c r="O563" s="92"/>
      <c r="P563" s="92"/>
      <c r="Q563" s="92"/>
      <c r="R563" s="92"/>
      <c r="S563" s="92"/>
      <c r="T563" s="93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192</v>
      </c>
      <c r="AU563" s="18" t="s">
        <v>83</v>
      </c>
    </row>
    <row r="564" spans="1:65" s="2" customFormat="1" ht="12">
      <c r="A564" s="39"/>
      <c r="B564" s="40"/>
      <c r="C564" s="229" t="s">
        <v>76</v>
      </c>
      <c r="D564" s="229" t="s">
        <v>174</v>
      </c>
      <c r="E564" s="230" t="s">
        <v>1845</v>
      </c>
      <c r="F564" s="231" t="s">
        <v>1843</v>
      </c>
      <c r="G564" s="232" t="s">
        <v>402</v>
      </c>
      <c r="H564" s="233">
        <v>66</v>
      </c>
      <c r="I564" s="234"/>
      <c r="J564" s="235">
        <f>ROUND(I564*H564,2)</f>
        <v>0</v>
      </c>
      <c r="K564" s="231" t="s">
        <v>1</v>
      </c>
      <c r="L564" s="45"/>
      <c r="M564" s="236" t="s">
        <v>1</v>
      </c>
      <c r="N564" s="237" t="s">
        <v>41</v>
      </c>
      <c r="O564" s="92"/>
      <c r="P564" s="238">
        <f>O564*H564</f>
        <v>0</v>
      </c>
      <c r="Q564" s="238">
        <v>0</v>
      </c>
      <c r="R564" s="238">
        <f>Q564*H564</f>
        <v>0</v>
      </c>
      <c r="S564" s="238">
        <v>0</v>
      </c>
      <c r="T564" s="239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40" t="s">
        <v>179</v>
      </c>
      <c r="AT564" s="240" t="s">
        <v>174</v>
      </c>
      <c r="AU564" s="240" t="s">
        <v>83</v>
      </c>
      <c r="AY564" s="18" t="s">
        <v>172</v>
      </c>
      <c r="BE564" s="241">
        <f>IF(N564="základní",J564,0)</f>
        <v>0</v>
      </c>
      <c r="BF564" s="241">
        <f>IF(N564="snížená",J564,0)</f>
        <v>0</v>
      </c>
      <c r="BG564" s="241">
        <f>IF(N564="zákl. přenesená",J564,0)</f>
        <v>0</v>
      </c>
      <c r="BH564" s="241">
        <f>IF(N564="sníž. přenesená",J564,0)</f>
        <v>0</v>
      </c>
      <c r="BI564" s="241">
        <f>IF(N564="nulová",J564,0)</f>
        <v>0</v>
      </c>
      <c r="BJ564" s="18" t="s">
        <v>83</v>
      </c>
      <c r="BK564" s="241">
        <f>ROUND(I564*H564,2)</f>
        <v>0</v>
      </c>
      <c r="BL564" s="18" t="s">
        <v>179</v>
      </c>
      <c r="BM564" s="240" t="s">
        <v>1846</v>
      </c>
    </row>
    <row r="565" spans="1:47" s="2" customFormat="1" ht="12">
      <c r="A565" s="39"/>
      <c r="B565" s="40"/>
      <c r="C565" s="41"/>
      <c r="D565" s="244" t="s">
        <v>192</v>
      </c>
      <c r="E565" s="41"/>
      <c r="F565" s="286" t="s">
        <v>1680</v>
      </c>
      <c r="G565" s="41"/>
      <c r="H565" s="41"/>
      <c r="I565" s="287"/>
      <c r="J565" s="41"/>
      <c r="K565" s="41"/>
      <c r="L565" s="45"/>
      <c r="M565" s="288"/>
      <c r="N565" s="289"/>
      <c r="O565" s="92"/>
      <c r="P565" s="92"/>
      <c r="Q565" s="92"/>
      <c r="R565" s="92"/>
      <c r="S565" s="92"/>
      <c r="T565" s="93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192</v>
      </c>
      <c r="AU565" s="18" t="s">
        <v>83</v>
      </c>
    </row>
    <row r="566" spans="1:65" s="2" customFormat="1" ht="16.5" customHeight="1">
      <c r="A566" s="39"/>
      <c r="B566" s="40"/>
      <c r="C566" s="229" t="s">
        <v>76</v>
      </c>
      <c r="D566" s="229" t="s">
        <v>174</v>
      </c>
      <c r="E566" s="230" t="s">
        <v>1847</v>
      </c>
      <c r="F566" s="231" t="s">
        <v>1848</v>
      </c>
      <c r="G566" s="232" t="s">
        <v>1164</v>
      </c>
      <c r="H566" s="233">
        <v>21</v>
      </c>
      <c r="I566" s="234"/>
      <c r="J566" s="235">
        <f>ROUND(I566*H566,2)</f>
        <v>0</v>
      </c>
      <c r="K566" s="231" t="s">
        <v>1</v>
      </c>
      <c r="L566" s="45"/>
      <c r="M566" s="236" t="s">
        <v>1</v>
      </c>
      <c r="N566" s="237" t="s">
        <v>41</v>
      </c>
      <c r="O566" s="92"/>
      <c r="P566" s="238">
        <f>O566*H566</f>
        <v>0</v>
      </c>
      <c r="Q566" s="238">
        <v>0</v>
      </c>
      <c r="R566" s="238">
        <f>Q566*H566</f>
        <v>0</v>
      </c>
      <c r="S566" s="238">
        <v>0</v>
      </c>
      <c r="T566" s="239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40" t="s">
        <v>179</v>
      </c>
      <c r="AT566" s="240" t="s">
        <v>174</v>
      </c>
      <c r="AU566" s="240" t="s">
        <v>83</v>
      </c>
      <c r="AY566" s="18" t="s">
        <v>172</v>
      </c>
      <c r="BE566" s="241">
        <f>IF(N566="základní",J566,0)</f>
        <v>0</v>
      </c>
      <c r="BF566" s="241">
        <f>IF(N566="snížená",J566,0)</f>
        <v>0</v>
      </c>
      <c r="BG566" s="241">
        <f>IF(N566="zákl. přenesená",J566,0)</f>
        <v>0</v>
      </c>
      <c r="BH566" s="241">
        <f>IF(N566="sníž. přenesená",J566,0)</f>
        <v>0</v>
      </c>
      <c r="BI566" s="241">
        <f>IF(N566="nulová",J566,0)</f>
        <v>0</v>
      </c>
      <c r="BJ566" s="18" t="s">
        <v>83</v>
      </c>
      <c r="BK566" s="241">
        <f>ROUND(I566*H566,2)</f>
        <v>0</v>
      </c>
      <c r="BL566" s="18" t="s">
        <v>179</v>
      </c>
      <c r="BM566" s="240" t="s">
        <v>1849</v>
      </c>
    </row>
    <row r="567" spans="1:47" s="2" customFormat="1" ht="12">
      <c r="A567" s="39"/>
      <c r="B567" s="40"/>
      <c r="C567" s="41"/>
      <c r="D567" s="244" t="s">
        <v>192</v>
      </c>
      <c r="E567" s="41"/>
      <c r="F567" s="286" t="s">
        <v>1436</v>
      </c>
      <c r="G567" s="41"/>
      <c r="H567" s="41"/>
      <c r="I567" s="287"/>
      <c r="J567" s="41"/>
      <c r="K567" s="41"/>
      <c r="L567" s="45"/>
      <c r="M567" s="288"/>
      <c r="N567" s="289"/>
      <c r="O567" s="92"/>
      <c r="P567" s="92"/>
      <c r="Q567" s="92"/>
      <c r="R567" s="92"/>
      <c r="S567" s="92"/>
      <c r="T567" s="93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192</v>
      </c>
      <c r="AU567" s="18" t="s">
        <v>83</v>
      </c>
    </row>
    <row r="568" spans="1:65" s="2" customFormat="1" ht="16.5" customHeight="1">
      <c r="A568" s="39"/>
      <c r="B568" s="40"/>
      <c r="C568" s="229" t="s">
        <v>76</v>
      </c>
      <c r="D568" s="229" t="s">
        <v>174</v>
      </c>
      <c r="E568" s="230" t="s">
        <v>1850</v>
      </c>
      <c r="F568" s="231" t="s">
        <v>1848</v>
      </c>
      <c r="G568" s="232" t="s">
        <v>1164</v>
      </c>
      <c r="H568" s="233">
        <v>21</v>
      </c>
      <c r="I568" s="234"/>
      <c r="J568" s="235">
        <f>ROUND(I568*H568,2)</f>
        <v>0</v>
      </c>
      <c r="K568" s="231" t="s">
        <v>1</v>
      </c>
      <c r="L568" s="45"/>
      <c r="M568" s="236" t="s">
        <v>1</v>
      </c>
      <c r="N568" s="237" t="s">
        <v>41</v>
      </c>
      <c r="O568" s="92"/>
      <c r="P568" s="238">
        <f>O568*H568</f>
        <v>0</v>
      </c>
      <c r="Q568" s="238">
        <v>0</v>
      </c>
      <c r="R568" s="238">
        <f>Q568*H568</f>
        <v>0</v>
      </c>
      <c r="S568" s="238">
        <v>0</v>
      </c>
      <c r="T568" s="239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40" t="s">
        <v>179</v>
      </c>
      <c r="AT568" s="240" t="s">
        <v>174</v>
      </c>
      <c r="AU568" s="240" t="s">
        <v>83</v>
      </c>
      <c r="AY568" s="18" t="s">
        <v>172</v>
      </c>
      <c r="BE568" s="241">
        <f>IF(N568="základní",J568,0)</f>
        <v>0</v>
      </c>
      <c r="BF568" s="241">
        <f>IF(N568="snížená",J568,0)</f>
        <v>0</v>
      </c>
      <c r="BG568" s="241">
        <f>IF(N568="zákl. přenesená",J568,0)</f>
        <v>0</v>
      </c>
      <c r="BH568" s="241">
        <f>IF(N568="sníž. přenesená",J568,0)</f>
        <v>0</v>
      </c>
      <c r="BI568" s="241">
        <f>IF(N568="nulová",J568,0)</f>
        <v>0</v>
      </c>
      <c r="BJ568" s="18" t="s">
        <v>83</v>
      </c>
      <c r="BK568" s="241">
        <f>ROUND(I568*H568,2)</f>
        <v>0</v>
      </c>
      <c r="BL568" s="18" t="s">
        <v>179</v>
      </c>
      <c r="BM568" s="240" t="s">
        <v>1851</v>
      </c>
    </row>
    <row r="569" spans="1:47" s="2" customFormat="1" ht="12">
      <c r="A569" s="39"/>
      <c r="B569" s="40"/>
      <c r="C569" s="41"/>
      <c r="D569" s="244" t="s">
        <v>192</v>
      </c>
      <c r="E569" s="41"/>
      <c r="F569" s="286" t="s">
        <v>1783</v>
      </c>
      <c r="G569" s="41"/>
      <c r="H569" s="41"/>
      <c r="I569" s="287"/>
      <c r="J569" s="41"/>
      <c r="K569" s="41"/>
      <c r="L569" s="45"/>
      <c r="M569" s="288"/>
      <c r="N569" s="289"/>
      <c r="O569" s="92"/>
      <c r="P569" s="92"/>
      <c r="Q569" s="92"/>
      <c r="R569" s="92"/>
      <c r="S569" s="92"/>
      <c r="T569" s="93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192</v>
      </c>
      <c r="AU569" s="18" t="s">
        <v>83</v>
      </c>
    </row>
    <row r="570" spans="1:65" s="2" customFormat="1" ht="12">
      <c r="A570" s="39"/>
      <c r="B570" s="40"/>
      <c r="C570" s="229" t="s">
        <v>76</v>
      </c>
      <c r="D570" s="229" t="s">
        <v>174</v>
      </c>
      <c r="E570" s="230" t="s">
        <v>1852</v>
      </c>
      <c r="F570" s="231" t="s">
        <v>1853</v>
      </c>
      <c r="G570" s="232" t="s">
        <v>1164</v>
      </c>
      <c r="H570" s="233">
        <v>1</v>
      </c>
      <c r="I570" s="234"/>
      <c r="J570" s="235">
        <f>ROUND(I570*H570,2)</f>
        <v>0</v>
      </c>
      <c r="K570" s="231" t="s">
        <v>1</v>
      </c>
      <c r="L570" s="45"/>
      <c r="M570" s="236" t="s">
        <v>1</v>
      </c>
      <c r="N570" s="237" t="s">
        <v>41</v>
      </c>
      <c r="O570" s="92"/>
      <c r="P570" s="238">
        <f>O570*H570</f>
        <v>0</v>
      </c>
      <c r="Q570" s="238">
        <v>0</v>
      </c>
      <c r="R570" s="238">
        <f>Q570*H570</f>
        <v>0</v>
      </c>
      <c r="S570" s="238">
        <v>0</v>
      </c>
      <c r="T570" s="239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40" t="s">
        <v>179</v>
      </c>
      <c r="AT570" s="240" t="s">
        <v>174</v>
      </c>
      <c r="AU570" s="240" t="s">
        <v>83</v>
      </c>
      <c r="AY570" s="18" t="s">
        <v>172</v>
      </c>
      <c r="BE570" s="241">
        <f>IF(N570="základní",J570,0)</f>
        <v>0</v>
      </c>
      <c r="BF570" s="241">
        <f>IF(N570="snížená",J570,0)</f>
        <v>0</v>
      </c>
      <c r="BG570" s="241">
        <f>IF(N570="zákl. přenesená",J570,0)</f>
        <v>0</v>
      </c>
      <c r="BH570" s="241">
        <f>IF(N570="sníž. přenesená",J570,0)</f>
        <v>0</v>
      </c>
      <c r="BI570" s="241">
        <f>IF(N570="nulová",J570,0)</f>
        <v>0</v>
      </c>
      <c r="BJ570" s="18" t="s">
        <v>83</v>
      </c>
      <c r="BK570" s="241">
        <f>ROUND(I570*H570,2)</f>
        <v>0</v>
      </c>
      <c r="BL570" s="18" t="s">
        <v>179</v>
      </c>
      <c r="BM570" s="240" t="s">
        <v>1854</v>
      </c>
    </row>
    <row r="571" spans="1:47" s="2" customFormat="1" ht="12">
      <c r="A571" s="39"/>
      <c r="B571" s="40"/>
      <c r="C571" s="41"/>
      <c r="D571" s="244" t="s">
        <v>192</v>
      </c>
      <c r="E571" s="41"/>
      <c r="F571" s="286" t="s">
        <v>1436</v>
      </c>
      <c r="G571" s="41"/>
      <c r="H571" s="41"/>
      <c r="I571" s="287"/>
      <c r="J571" s="41"/>
      <c r="K571" s="41"/>
      <c r="L571" s="45"/>
      <c r="M571" s="288"/>
      <c r="N571" s="289"/>
      <c r="O571" s="92"/>
      <c r="P571" s="92"/>
      <c r="Q571" s="92"/>
      <c r="R571" s="92"/>
      <c r="S571" s="92"/>
      <c r="T571" s="93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192</v>
      </c>
      <c r="AU571" s="18" t="s">
        <v>83</v>
      </c>
    </row>
    <row r="572" spans="1:65" s="2" customFormat="1" ht="12">
      <c r="A572" s="39"/>
      <c r="B572" s="40"/>
      <c r="C572" s="229" t="s">
        <v>76</v>
      </c>
      <c r="D572" s="229" t="s">
        <v>174</v>
      </c>
      <c r="E572" s="230" t="s">
        <v>1855</v>
      </c>
      <c r="F572" s="231" t="s">
        <v>1853</v>
      </c>
      <c r="G572" s="232" t="s">
        <v>1164</v>
      </c>
      <c r="H572" s="233">
        <v>1</v>
      </c>
      <c r="I572" s="234"/>
      <c r="J572" s="235">
        <f>ROUND(I572*H572,2)</f>
        <v>0</v>
      </c>
      <c r="K572" s="231" t="s">
        <v>1</v>
      </c>
      <c r="L572" s="45"/>
      <c r="M572" s="236" t="s">
        <v>1</v>
      </c>
      <c r="N572" s="237" t="s">
        <v>41</v>
      </c>
      <c r="O572" s="92"/>
      <c r="P572" s="238">
        <f>O572*H572</f>
        <v>0</v>
      </c>
      <c r="Q572" s="238">
        <v>0</v>
      </c>
      <c r="R572" s="238">
        <f>Q572*H572</f>
        <v>0</v>
      </c>
      <c r="S572" s="238">
        <v>0</v>
      </c>
      <c r="T572" s="239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40" t="s">
        <v>179</v>
      </c>
      <c r="AT572" s="240" t="s">
        <v>174</v>
      </c>
      <c r="AU572" s="240" t="s">
        <v>83</v>
      </c>
      <c r="AY572" s="18" t="s">
        <v>172</v>
      </c>
      <c r="BE572" s="241">
        <f>IF(N572="základní",J572,0)</f>
        <v>0</v>
      </c>
      <c r="BF572" s="241">
        <f>IF(N572="snížená",J572,0)</f>
        <v>0</v>
      </c>
      <c r="BG572" s="241">
        <f>IF(N572="zákl. přenesená",J572,0)</f>
        <v>0</v>
      </c>
      <c r="BH572" s="241">
        <f>IF(N572="sníž. přenesená",J572,0)</f>
        <v>0</v>
      </c>
      <c r="BI572" s="241">
        <f>IF(N572="nulová",J572,0)</f>
        <v>0</v>
      </c>
      <c r="BJ572" s="18" t="s">
        <v>83</v>
      </c>
      <c r="BK572" s="241">
        <f>ROUND(I572*H572,2)</f>
        <v>0</v>
      </c>
      <c r="BL572" s="18" t="s">
        <v>179</v>
      </c>
      <c r="BM572" s="240" t="s">
        <v>1856</v>
      </c>
    </row>
    <row r="573" spans="1:47" s="2" customFormat="1" ht="12">
      <c r="A573" s="39"/>
      <c r="B573" s="40"/>
      <c r="C573" s="41"/>
      <c r="D573" s="244" t="s">
        <v>192</v>
      </c>
      <c r="E573" s="41"/>
      <c r="F573" s="286" t="s">
        <v>1857</v>
      </c>
      <c r="G573" s="41"/>
      <c r="H573" s="41"/>
      <c r="I573" s="287"/>
      <c r="J573" s="41"/>
      <c r="K573" s="41"/>
      <c r="L573" s="45"/>
      <c r="M573" s="288"/>
      <c r="N573" s="289"/>
      <c r="O573" s="92"/>
      <c r="P573" s="92"/>
      <c r="Q573" s="92"/>
      <c r="R573" s="92"/>
      <c r="S573" s="92"/>
      <c r="T573" s="93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192</v>
      </c>
      <c r="AU573" s="18" t="s">
        <v>83</v>
      </c>
    </row>
    <row r="574" spans="1:65" s="2" customFormat="1" ht="16.5" customHeight="1">
      <c r="A574" s="39"/>
      <c r="B574" s="40"/>
      <c r="C574" s="229" t="s">
        <v>76</v>
      </c>
      <c r="D574" s="229" t="s">
        <v>174</v>
      </c>
      <c r="E574" s="230" t="s">
        <v>1858</v>
      </c>
      <c r="F574" s="231" t="s">
        <v>1859</v>
      </c>
      <c r="G574" s="232" t="s">
        <v>1164</v>
      </c>
      <c r="H574" s="233">
        <v>1</v>
      </c>
      <c r="I574" s="234"/>
      <c r="J574" s="235">
        <f>ROUND(I574*H574,2)</f>
        <v>0</v>
      </c>
      <c r="K574" s="231" t="s">
        <v>1</v>
      </c>
      <c r="L574" s="45"/>
      <c r="M574" s="236" t="s">
        <v>1</v>
      </c>
      <c r="N574" s="237" t="s">
        <v>41</v>
      </c>
      <c r="O574" s="92"/>
      <c r="P574" s="238">
        <f>O574*H574</f>
        <v>0</v>
      </c>
      <c r="Q574" s="238">
        <v>0</v>
      </c>
      <c r="R574" s="238">
        <f>Q574*H574</f>
        <v>0</v>
      </c>
      <c r="S574" s="238">
        <v>0</v>
      </c>
      <c r="T574" s="239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40" t="s">
        <v>179</v>
      </c>
      <c r="AT574" s="240" t="s">
        <v>174</v>
      </c>
      <c r="AU574" s="240" t="s">
        <v>83</v>
      </c>
      <c r="AY574" s="18" t="s">
        <v>172</v>
      </c>
      <c r="BE574" s="241">
        <f>IF(N574="základní",J574,0)</f>
        <v>0</v>
      </c>
      <c r="BF574" s="241">
        <f>IF(N574="snížená",J574,0)</f>
        <v>0</v>
      </c>
      <c r="BG574" s="241">
        <f>IF(N574="zákl. přenesená",J574,0)</f>
        <v>0</v>
      </c>
      <c r="BH574" s="241">
        <f>IF(N574="sníž. přenesená",J574,0)</f>
        <v>0</v>
      </c>
      <c r="BI574" s="241">
        <f>IF(N574="nulová",J574,0)</f>
        <v>0</v>
      </c>
      <c r="BJ574" s="18" t="s">
        <v>83</v>
      </c>
      <c r="BK574" s="241">
        <f>ROUND(I574*H574,2)</f>
        <v>0</v>
      </c>
      <c r="BL574" s="18" t="s">
        <v>179</v>
      </c>
      <c r="BM574" s="240" t="s">
        <v>1860</v>
      </c>
    </row>
    <row r="575" spans="1:47" s="2" customFormat="1" ht="12">
      <c r="A575" s="39"/>
      <c r="B575" s="40"/>
      <c r="C575" s="41"/>
      <c r="D575" s="244" t="s">
        <v>192</v>
      </c>
      <c r="E575" s="41"/>
      <c r="F575" s="286" t="s">
        <v>1861</v>
      </c>
      <c r="G575" s="41"/>
      <c r="H575" s="41"/>
      <c r="I575" s="287"/>
      <c r="J575" s="41"/>
      <c r="K575" s="41"/>
      <c r="L575" s="45"/>
      <c r="M575" s="288"/>
      <c r="N575" s="289"/>
      <c r="O575" s="92"/>
      <c r="P575" s="92"/>
      <c r="Q575" s="92"/>
      <c r="R575" s="92"/>
      <c r="S575" s="92"/>
      <c r="T575" s="93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T575" s="18" t="s">
        <v>192</v>
      </c>
      <c r="AU575" s="18" t="s">
        <v>83</v>
      </c>
    </row>
    <row r="576" spans="1:63" s="12" customFormat="1" ht="25.9" customHeight="1">
      <c r="A576" s="12"/>
      <c r="B576" s="213"/>
      <c r="C576" s="214"/>
      <c r="D576" s="215" t="s">
        <v>75</v>
      </c>
      <c r="E576" s="216" t="s">
        <v>1862</v>
      </c>
      <c r="F576" s="216" t="s">
        <v>173</v>
      </c>
      <c r="G576" s="214"/>
      <c r="H576" s="214"/>
      <c r="I576" s="217"/>
      <c r="J576" s="218">
        <f>BK576</f>
        <v>0</v>
      </c>
      <c r="K576" s="214"/>
      <c r="L576" s="219"/>
      <c r="M576" s="220"/>
      <c r="N576" s="221"/>
      <c r="O576" s="221"/>
      <c r="P576" s="222">
        <f>SUM(P577:P584)</f>
        <v>0</v>
      </c>
      <c r="Q576" s="221"/>
      <c r="R576" s="222">
        <f>SUM(R577:R584)</f>
        <v>0</v>
      </c>
      <c r="S576" s="221"/>
      <c r="T576" s="223">
        <f>SUM(T577:T584)</f>
        <v>0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224" t="s">
        <v>83</v>
      </c>
      <c r="AT576" s="225" t="s">
        <v>75</v>
      </c>
      <c r="AU576" s="225" t="s">
        <v>76</v>
      </c>
      <c r="AY576" s="224" t="s">
        <v>172</v>
      </c>
      <c r="BK576" s="226">
        <f>SUM(BK577:BK584)</f>
        <v>0</v>
      </c>
    </row>
    <row r="577" spans="1:65" s="2" customFormat="1" ht="12">
      <c r="A577" s="39"/>
      <c r="B577" s="40"/>
      <c r="C577" s="229" t="s">
        <v>76</v>
      </c>
      <c r="D577" s="229" t="s">
        <v>174</v>
      </c>
      <c r="E577" s="230" t="s">
        <v>1863</v>
      </c>
      <c r="F577" s="231" t="s">
        <v>1864</v>
      </c>
      <c r="G577" s="232" t="s">
        <v>402</v>
      </c>
      <c r="H577" s="233">
        <v>45</v>
      </c>
      <c r="I577" s="234"/>
      <c r="J577" s="235">
        <f>ROUND(I577*H577,2)</f>
        <v>0</v>
      </c>
      <c r="K577" s="231" t="s">
        <v>1</v>
      </c>
      <c r="L577" s="45"/>
      <c r="M577" s="236" t="s">
        <v>1</v>
      </c>
      <c r="N577" s="237" t="s">
        <v>41</v>
      </c>
      <c r="O577" s="92"/>
      <c r="P577" s="238">
        <f>O577*H577</f>
        <v>0</v>
      </c>
      <c r="Q577" s="238">
        <v>0</v>
      </c>
      <c r="R577" s="238">
        <f>Q577*H577</f>
        <v>0</v>
      </c>
      <c r="S577" s="238">
        <v>0</v>
      </c>
      <c r="T577" s="239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40" t="s">
        <v>179</v>
      </c>
      <c r="AT577" s="240" t="s">
        <v>174</v>
      </c>
      <c r="AU577" s="240" t="s">
        <v>83</v>
      </c>
      <c r="AY577" s="18" t="s">
        <v>172</v>
      </c>
      <c r="BE577" s="241">
        <f>IF(N577="základní",J577,0)</f>
        <v>0</v>
      </c>
      <c r="BF577" s="241">
        <f>IF(N577="snížená",J577,0)</f>
        <v>0</v>
      </c>
      <c r="BG577" s="241">
        <f>IF(N577="zákl. přenesená",J577,0)</f>
        <v>0</v>
      </c>
      <c r="BH577" s="241">
        <f>IF(N577="sníž. přenesená",J577,0)</f>
        <v>0</v>
      </c>
      <c r="BI577" s="241">
        <f>IF(N577="nulová",J577,0)</f>
        <v>0</v>
      </c>
      <c r="BJ577" s="18" t="s">
        <v>83</v>
      </c>
      <c r="BK577" s="241">
        <f>ROUND(I577*H577,2)</f>
        <v>0</v>
      </c>
      <c r="BL577" s="18" t="s">
        <v>179</v>
      </c>
      <c r="BM577" s="240" t="s">
        <v>1865</v>
      </c>
    </row>
    <row r="578" spans="1:47" s="2" customFormat="1" ht="12">
      <c r="A578" s="39"/>
      <c r="B578" s="40"/>
      <c r="C578" s="41"/>
      <c r="D578" s="244" t="s">
        <v>192</v>
      </c>
      <c r="E578" s="41"/>
      <c r="F578" s="286" t="s">
        <v>1866</v>
      </c>
      <c r="G578" s="41"/>
      <c r="H578" s="41"/>
      <c r="I578" s="287"/>
      <c r="J578" s="41"/>
      <c r="K578" s="41"/>
      <c r="L578" s="45"/>
      <c r="M578" s="288"/>
      <c r="N578" s="289"/>
      <c r="O578" s="92"/>
      <c r="P578" s="92"/>
      <c r="Q578" s="92"/>
      <c r="R578" s="92"/>
      <c r="S578" s="92"/>
      <c r="T578" s="93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T578" s="18" t="s">
        <v>192</v>
      </c>
      <c r="AU578" s="18" t="s">
        <v>83</v>
      </c>
    </row>
    <row r="579" spans="1:65" s="2" customFormat="1" ht="12">
      <c r="A579" s="39"/>
      <c r="B579" s="40"/>
      <c r="C579" s="229" t="s">
        <v>76</v>
      </c>
      <c r="D579" s="229" t="s">
        <v>174</v>
      </c>
      <c r="E579" s="230" t="s">
        <v>1867</v>
      </c>
      <c r="F579" s="231" t="s">
        <v>1864</v>
      </c>
      <c r="G579" s="232" t="s">
        <v>402</v>
      </c>
      <c r="H579" s="233">
        <v>45</v>
      </c>
      <c r="I579" s="234"/>
      <c r="J579" s="235">
        <f>ROUND(I579*H579,2)</f>
        <v>0</v>
      </c>
      <c r="K579" s="231" t="s">
        <v>1</v>
      </c>
      <c r="L579" s="45"/>
      <c r="M579" s="236" t="s">
        <v>1</v>
      </c>
      <c r="N579" s="237" t="s">
        <v>41</v>
      </c>
      <c r="O579" s="92"/>
      <c r="P579" s="238">
        <f>O579*H579</f>
        <v>0</v>
      </c>
      <c r="Q579" s="238">
        <v>0</v>
      </c>
      <c r="R579" s="238">
        <f>Q579*H579</f>
        <v>0</v>
      </c>
      <c r="S579" s="238">
        <v>0</v>
      </c>
      <c r="T579" s="239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40" t="s">
        <v>179</v>
      </c>
      <c r="AT579" s="240" t="s">
        <v>174</v>
      </c>
      <c r="AU579" s="240" t="s">
        <v>83</v>
      </c>
      <c r="AY579" s="18" t="s">
        <v>172</v>
      </c>
      <c r="BE579" s="241">
        <f>IF(N579="základní",J579,0)</f>
        <v>0</v>
      </c>
      <c r="BF579" s="241">
        <f>IF(N579="snížená",J579,0)</f>
        <v>0</v>
      </c>
      <c r="BG579" s="241">
        <f>IF(N579="zákl. přenesená",J579,0)</f>
        <v>0</v>
      </c>
      <c r="BH579" s="241">
        <f>IF(N579="sníž. přenesená",J579,0)</f>
        <v>0</v>
      </c>
      <c r="BI579" s="241">
        <f>IF(N579="nulová",J579,0)</f>
        <v>0</v>
      </c>
      <c r="BJ579" s="18" t="s">
        <v>83</v>
      </c>
      <c r="BK579" s="241">
        <f>ROUND(I579*H579,2)</f>
        <v>0</v>
      </c>
      <c r="BL579" s="18" t="s">
        <v>179</v>
      </c>
      <c r="BM579" s="240" t="s">
        <v>1868</v>
      </c>
    </row>
    <row r="580" spans="1:47" s="2" customFormat="1" ht="12">
      <c r="A580" s="39"/>
      <c r="B580" s="40"/>
      <c r="C580" s="41"/>
      <c r="D580" s="244" t="s">
        <v>192</v>
      </c>
      <c r="E580" s="41"/>
      <c r="F580" s="286" t="s">
        <v>1869</v>
      </c>
      <c r="G580" s="41"/>
      <c r="H580" s="41"/>
      <c r="I580" s="287"/>
      <c r="J580" s="41"/>
      <c r="K580" s="41"/>
      <c r="L580" s="45"/>
      <c r="M580" s="288"/>
      <c r="N580" s="289"/>
      <c r="O580" s="92"/>
      <c r="P580" s="92"/>
      <c r="Q580" s="92"/>
      <c r="R580" s="92"/>
      <c r="S580" s="92"/>
      <c r="T580" s="93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192</v>
      </c>
      <c r="AU580" s="18" t="s">
        <v>83</v>
      </c>
    </row>
    <row r="581" spans="1:65" s="2" customFormat="1" ht="12">
      <c r="A581" s="39"/>
      <c r="B581" s="40"/>
      <c r="C581" s="229" t="s">
        <v>76</v>
      </c>
      <c r="D581" s="229" t="s">
        <v>174</v>
      </c>
      <c r="E581" s="230" t="s">
        <v>1870</v>
      </c>
      <c r="F581" s="231" t="s">
        <v>1871</v>
      </c>
      <c r="G581" s="232" t="s">
        <v>1164</v>
      </c>
      <c r="H581" s="233">
        <v>2</v>
      </c>
      <c r="I581" s="234"/>
      <c r="J581" s="235">
        <f>ROUND(I581*H581,2)</f>
        <v>0</v>
      </c>
      <c r="K581" s="231" t="s">
        <v>1</v>
      </c>
      <c r="L581" s="45"/>
      <c r="M581" s="236" t="s">
        <v>1</v>
      </c>
      <c r="N581" s="237" t="s">
        <v>41</v>
      </c>
      <c r="O581" s="92"/>
      <c r="P581" s="238">
        <f>O581*H581</f>
        <v>0</v>
      </c>
      <c r="Q581" s="238">
        <v>0</v>
      </c>
      <c r="R581" s="238">
        <f>Q581*H581</f>
        <v>0</v>
      </c>
      <c r="S581" s="238">
        <v>0</v>
      </c>
      <c r="T581" s="239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40" t="s">
        <v>179</v>
      </c>
      <c r="AT581" s="240" t="s">
        <v>174</v>
      </c>
      <c r="AU581" s="240" t="s">
        <v>83</v>
      </c>
      <c r="AY581" s="18" t="s">
        <v>172</v>
      </c>
      <c r="BE581" s="241">
        <f>IF(N581="základní",J581,0)</f>
        <v>0</v>
      </c>
      <c r="BF581" s="241">
        <f>IF(N581="snížená",J581,0)</f>
        <v>0</v>
      </c>
      <c r="BG581" s="241">
        <f>IF(N581="zákl. přenesená",J581,0)</f>
        <v>0</v>
      </c>
      <c r="BH581" s="241">
        <f>IF(N581="sníž. přenesená",J581,0)</f>
        <v>0</v>
      </c>
      <c r="BI581" s="241">
        <f>IF(N581="nulová",J581,0)</f>
        <v>0</v>
      </c>
      <c r="BJ581" s="18" t="s">
        <v>83</v>
      </c>
      <c r="BK581" s="241">
        <f>ROUND(I581*H581,2)</f>
        <v>0</v>
      </c>
      <c r="BL581" s="18" t="s">
        <v>179</v>
      </c>
      <c r="BM581" s="240" t="s">
        <v>1872</v>
      </c>
    </row>
    <row r="582" spans="1:47" s="2" customFormat="1" ht="12">
      <c r="A582" s="39"/>
      <c r="B582" s="40"/>
      <c r="C582" s="41"/>
      <c r="D582" s="244" t="s">
        <v>192</v>
      </c>
      <c r="E582" s="41"/>
      <c r="F582" s="286" t="s">
        <v>1873</v>
      </c>
      <c r="G582" s="41"/>
      <c r="H582" s="41"/>
      <c r="I582" s="287"/>
      <c r="J582" s="41"/>
      <c r="K582" s="41"/>
      <c r="L582" s="45"/>
      <c r="M582" s="288"/>
      <c r="N582" s="289"/>
      <c r="O582" s="92"/>
      <c r="P582" s="92"/>
      <c r="Q582" s="92"/>
      <c r="R582" s="92"/>
      <c r="S582" s="92"/>
      <c r="T582" s="93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192</v>
      </c>
      <c r="AU582" s="18" t="s">
        <v>83</v>
      </c>
    </row>
    <row r="583" spans="1:65" s="2" customFormat="1" ht="12">
      <c r="A583" s="39"/>
      <c r="B583" s="40"/>
      <c r="C583" s="229" t="s">
        <v>76</v>
      </c>
      <c r="D583" s="229" t="s">
        <v>174</v>
      </c>
      <c r="E583" s="230" t="s">
        <v>1874</v>
      </c>
      <c r="F583" s="231" t="s">
        <v>1871</v>
      </c>
      <c r="G583" s="232" t="s">
        <v>1164</v>
      </c>
      <c r="H583" s="233">
        <v>2</v>
      </c>
      <c r="I583" s="234"/>
      <c r="J583" s="235">
        <f>ROUND(I583*H583,2)</f>
        <v>0</v>
      </c>
      <c r="K583" s="231" t="s">
        <v>1</v>
      </c>
      <c r="L583" s="45"/>
      <c r="M583" s="236" t="s">
        <v>1</v>
      </c>
      <c r="N583" s="237" t="s">
        <v>41</v>
      </c>
      <c r="O583" s="92"/>
      <c r="P583" s="238">
        <f>O583*H583</f>
        <v>0</v>
      </c>
      <c r="Q583" s="238">
        <v>0</v>
      </c>
      <c r="R583" s="238">
        <f>Q583*H583</f>
        <v>0</v>
      </c>
      <c r="S583" s="238">
        <v>0</v>
      </c>
      <c r="T583" s="23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40" t="s">
        <v>179</v>
      </c>
      <c r="AT583" s="240" t="s">
        <v>174</v>
      </c>
      <c r="AU583" s="240" t="s">
        <v>83</v>
      </c>
      <c r="AY583" s="18" t="s">
        <v>172</v>
      </c>
      <c r="BE583" s="241">
        <f>IF(N583="základní",J583,0)</f>
        <v>0</v>
      </c>
      <c r="BF583" s="241">
        <f>IF(N583="snížená",J583,0)</f>
        <v>0</v>
      </c>
      <c r="BG583" s="241">
        <f>IF(N583="zákl. přenesená",J583,0)</f>
        <v>0</v>
      </c>
      <c r="BH583" s="241">
        <f>IF(N583="sníž. přenesená",J583,0)</f>
        <v>0</v>
      </c>
      <c r="BI583" s="241">
        <f>IF(N583="nulová",J583,0)</f>
        <v>0</v>
      </c>
      <c r="BJ583" s="18" t="s">
        <v>83</v>
      </c>
      <c r="BK583" s="241">
        <f>ROUND(I583*H583,2)</f>
        <v>0</v>
      </c>
      <c r="BL583" s="18" t="s">
        <v>179</v>
      </c>
      <c r="BM583" s="240" t="s">
        <v>1875</v>
      </c>
    </row>
    <row r="584" spans="1:47" s="2" customFormat="1" ht="12">
      <c r="A584" s="39"/>
      <c r="B584" s="40"/>
      <c r="C584" s="41"/>
      <c r="D584" s="244" t="s">
        <v>192</v>
      </c>
      <c r="E584" s="41"/>
      <c r="F584" s="286" t="s">
        <v>1876</v>
      </c>
      <c r="G584" s="41"/>
      <c r="H584" s="41"/>
      <c r="I584" s="287"/>
      <c r="J584" s="41"/>
      <c r="K584" s="41"/>
      <c r="L584" s="45"/>
      <c r="M584" s="288"/>
      <c r="N584" s="289"/>
      <c r="O584" s="92"/>
      <c r="P584" s="92"/>
      <c r="Q584" s="92"/>
      <c r="R584" s="92"/>
      <c r="S584" s="92"/>
      <c r="T584" s="93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192</v>
      </c>
      <c r="AU584" s="18" t="s">
        <v>83</v>
      </c>
    </row>
    <row r="585" spans="1:63" s="12" customFormat="1" ht="25.9" customHeight="1">
      <c r="A585" s="12"/>
      <c r="B585" s="213"/>
      <c r="C585" s="214"/>
      <c r="D585" s="215" t="s">
        <v>75</v>
      </c>
      <c r="E585" s="216" t="s">
        <v>1877</v>
      </c>
      <c r="F585" s="216" t="s">
        <v>1878</v>
      </c>
      <c r="G585" s="214"/>
      <c r="H585" s="214"/>
      <c r="I585" s="217"/>
      <c r="J585" s="218">
        <f>BK585</f>
        <v>0</v>
      </c>
      <c r="K585" s="214"/>
      <c r="L585" s="219"/>
      <c r="M585" s="220"/>
      <c r="N585" s="221"/>
      <c r="O585" s="221"/>
      <c r="P585" s="222">
        <f>SUM(P586:P598)</f>
        <v>0</v>
      </c>
      <c r="Q585" s="221"/>
      <c r="R585" s="222">
        <f>SUM(R586:R598)</f>
        <v>0</v>
      </c>
      <c r="S585" s="221"/>
      <c r="T585" s="223">
        <f>SUM(T586:T598)</f>
        <v>0</v>
      </c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R585" s="224" t="s">
        <v>83</v>
      </c>
      <c r="AT585" s="225" t="s">
        <v>75</v>
      </c>
      <c r="AU585" s="225" t="s">
        <v>76</v>
      </c>
      <c r="AY585" s="224" t="s">
        <v>172</v>
      </c>
      <c r="BK585" s="226">
        <f>SUM(BK586:BK598)</f>
        <v>0</v>
      </c>
    </row>
    <row r="586" spans="1:65" s="2" customFormat="1" ht="16.5" customHeight="1">
      <c r="A586" s="39"/>
      <c r="B586" s="40"/>
      <c r="C586" s="229" t="s">
        <v>76</v>
      </c>
      <c r="D586" s="229" t="s">
        <v>174</v>
      </c>
      <c r="E586" s="230" t="s">
        <v>1879</v>
      </c>
      <c r="F586" s="231" t="s">
        <v>1880</v>
      </c>
      <c r="G586" s="232" t="s">
        <v>521</v>
      </c>
      <c r="H586" s="233">
        <v>86</v>
      </c>
      <c r="I586" s="234"/>
      <c r="J586" s="235">
        <f>ROUND(I586*H586,2)</f>
        <v>0</v>
      </c>
      <c r="K586" s="231" t="s">
        <v>1</v>
      </c>
      <c r="L586" s="45"/>
      <c r="M586" s="236" t="s">
        <v>1</v>
      </c>
      <c r="N586" s="237" t="s">
        <v>41</v>
      </c>
      <c r="O586" s="92"/>
      <c r="P586" s="238">
        <f>O586*H586</f>
        <v>0</v>
      </c>
      <c r="Q586" s="238">
        <v>0</v>
      </c>
      <c r="R586" s="238">
        <f>Q586*H586</f>
        <v>0</v>
      </c>
      <c r="S586" s="238">
        <v>0</v>
      </c>
      <c r="T586" s="239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40" t="s">
        <v>179</v>
      </c>
      <c r="AT586" s="240" t="s">
        <v>174</v>
      </c>
      <c r="AU586" s="240" t="s">
        <v>83</v>
      </c>
      <c r="AY586" s="18" t="s">
        <v>172</v>
      </c>
      <c r="BE586" s="241">
        <f>IF(N586="základní",J586,0)</f>
        <v>0</v>
      </c>
      <c r="BF586" s="241">
        <f>IF(N586="snížená",J586,0)</f>
        <v>0</v>
      </c>
      <c r="BG586" s="241">
        <f>IF(N586="zákl. přenesená",J586,0)</f>
        <v>0</v>
      </c>
      <c r="BH586" s="241">
        <f>IF(N586="sníž. přenesená",J586,0)</f>
        <v>0</v>
      </c>
      <c r="BI586" s="241">
        <f>IF(N586="nulová",J586,0)</f>
        <v>0</v>
      </c>
      <c r="BJ586" s="18" t="s">
        <v>83</v>
      </c>
      <c r="BK586" s="241">
        <f>ROUND(I586*H586,2)</f>
        <v>0</v>
      </c>
      <c r="BL586" s="18" t="s">
        <v>179</v>
      </c>
      <c r="BM586" s="240" t="s">
        <v>1881</v>
      </c>
    </row>
    <row r="587" spans="1:47" s="2" customFormat="1" ht="12">
      <c r="A587" s="39"/>
      <c r="B587" s="40"/>
      <c r="C587" s="41"/>
      <c r="D587" s="244" t="s">
        <v>192</v>
      </c>
      <c r="E587" s="41"/>
      <c r="F587" s="286" t="s">
        <v>1882</v>
      </c>
      <c r="G587" s="41"/>
      <c r="H587" s="41"/>
      <c r="I587" s="287"/>
      <c r="J587" s="41"/>
      <c r="K587" s="41"/>
      <c r="L587" s="45"/>
      <c r="M587" s="288"/>
      <c r="N587" s="289"/>
      <c r="O587" s="92"/>
      <c r="P587" s="92"/>
      <c r="Q587" s="92"/>
      <c r="R587" s="92"/>
      <c r="S587" s="92"/>
      <c r="T587" s="93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18" t="s">
        <v>192</v>
      </c>
      <c r="AU587" s="18" t="s">
        <v>83</v>
      </c>
    </row>
    <row r="588" spans="1:65" s="2" customFormat="1" ht="16.5" customHeight="1">
      <c r="A588" s="39"/>
      <c r="B588" s="40"/>
      <c r="C588" s="229" t="s">
        <v>76</v>
      </c>
      <c r="D588" s="229" t="s">
        <v>174</v>
      </c>
      <c r="E588" s="230" t="s">
        <v>1883</v>
      </c>
      <c r="F588" s="231" t="s">
        <v>1884</v>
      </c>
      <c r="G588" s="232" t="s">
        <v>521</v>
      </c>
      <c r="H588" s="233">
        <v>5</v>
      </c>
      <c r="I588" s="234"/>
      <c r="J588" s="235">
        <f>ROUND(I588*H588,2)</f>
        <v>0</v>
      </c>
      <c r="K588" s="231" t="s">
        <v>1</v>
      </c>
      <c r="L588" s="45"/>
      <c r="M588" s="236" t="s">
        <v>1</v>
      </c>
      <c r="N588" s="237" t="s">
        <v>41</v>
      </c>
      <c r="O588" s="92"/>
      <c r="P588" s="238">
        <f>O588*H588</f>
        <v>0</v>
      </c>
      <c r="Q588" s="238">
        <v>0</v>
      </c>
      <c r="R588" s="238">
        <f>Q588*H588</f>
        <v>0</v>
      </c>
      <c r="S588" s="238">
        <v>0</v>
      </c>
      <c r="T588" s="239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40" t="s">
        <v>179</v>
      </c>
      <c r="AT588" s="240" t="s">
        <v>174</v>
      </c>
      <c r="AU588" s="240" t="s">
        <v>83</v>
      </c>
      <c r="AY588" s="18" t="s">
        <v>172</v>
      </c>
      <c r="BE588" s="241">
        <f>IF(N588="základní",J588,0)</f>
        <v>0</v>
      </c>
      <c r="BF588" s="241">
        <f>IF(N588="snížená",J588,0)</f>
        <v>0</v>
      </c>
      <c r="BG588" s="241">
        <f>IF(N588="zákl. přenesená",J588,0)</f>
        <v>0</v>
      </c>
      <c r="BH588" s="241">
        <f>IF(N588="sníž. přenesená",J588,0)</f>
        <v>0</v>
      </c>
      <c r="BI588" s="241">
        <f>IF(N588="nulová",J588,0)</f>
        <v>0</v>
      </c>
      <c r="BJ588" s="18" t="s">
        <v>83</v>
      </c>
      <c r="BK588" s="241">
        <f>ROUND(I588*H588,2)</f>
        <v>0</v>
      </c>
      <c r="BL588" s="18" t="s">
        <v>179</v>
      </c>
      <c r="BM588" s="240" t="s">
        <v>1885</v>
      </c>
    </row>
    <row r="589" spans="1:47" s="2" customFormat="1" ht="12">
      <c r="A589" s="39"/>
      <c r="B589" s="40"/>
      <c r="C589" s="41"/>
      <c r="D589" s="244" t="s">
        <v>192</v>
      </c>
      <c r="E589" s="41"/>
      <c r="F589" s="286" t="s">
        <v>1882</v>
      </c>
      <c r="G589" s="41"/>
      <c r="H589" s="41"/>
      <c r="I589" s="287"/>
      <c r="J589" s="41"/>
      <c r="K589" s="41"/>
      <c r="L589" s="45"/>
      <c r="M589" s="288"/>
      <c r="N589" s="289"/>
      <c r="O589" s="92"/>
      <c r="P589" s="92"/>
      <c r="Q589" s="92"/>
      <c r="R589" s="92"/>
      <c r="S589" s="92"/>
      <c r="T589" s="93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192</v>
      </c>
      <c r="AU589" s="18" t="s">
        <v>83</v>
      </c>
    </row>
    <row r="590" spans="1:65" s="2" customFormat="1" ht="16.5" customHeight="1">
      <c r="A590" s="39"/>
      <c r="B590" s="40"/>
      <c r="C590" s="229" t="s">
        <v>76</v>
      </c>
      <c r="D590" s="229" t="s">
        <v>174</v>
      </c>
      <c r="E590" s="230" t="s">
        <v>1886</v>
      </c>
      <c r="F590" s="231" t="s">
        <v>1887</v>
      </c>
      <c r="G590" s="232" t="s">
        <v>1164</v>
      </c>
      <c r="H590" s="233">
        <v>30</v>
      </c>
      <c r="I590" s="234"/>
      <c r="J590" s="235">
        <f>ROUND(I590*H590,2)</f>
        <v>0</v>
      </c>
      <c r="K590" s="231" t="s">
        <v>1</v>
      </c>
      <c r="L590" s="45"/>
      <c r="M590" s="236" t="s">
        <v>1</v>
      </c>
      <c r="N590" s="237" t="s">
        <v>41</v>
      </c>
      <c r="O590" s="92"/>
      <c r="P590" s="238">
        <f>O590*H590</f>
        <v>0</v>
      </c>
      <c r="Q590" s="238">
        <v>0</v>
      </c>
      <c r="R590" s="238">
        <f>Q590*H590</f>
        <v>0</v>
      </c>
      <c r="S590" s="238">
        <v>0</v>
      </c>
      <c r="T590" s="239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40" t="s">
        <v>179</v>
      </c>
      <c r="AT590" s="240" t="s">
        <v>174</v>
      </c>
      <c r="AU590" s="240" t="s">
        <v>83</v>
      </c>
      <c r="AY590" s="18" t="s">
        <v>172</v>
      </c>
      <c r="BE590" s="241">
        <f>IF(N590="základní",J590,0)</f>
        <v>0</v>
      </c>
      <c r="BF590" s="241">
        <f>IF(N590="snížená",J590,0)</f>
        <v>0</v>
      </c>
      <c r="BG590" s="241">
        <f>IF(N590="zákl. přenesená",J590,0)</f>
        <v>0</v>
      </c>
      <c r="BH590" s="241">
        <f>IF(N590="sníž. přenesená",J590,0)</f>
        <v>0</v>
      </c>
      <c r="BI590" s="241">
        <f>IF(N590="nulová",J590,0)</f>
        <v>0</v>
      </c>
      <c r="BJ590" s="18" t="s">
        <v>83</v>
      </c>
      <c r="BK590" s="241">
        <f>ROUND(I590*H590,2)</f>
        <v>0</v>
      </c>
      <c r="BL590" s="18" t="s">
        <v>179</v>
      </c>
      <c r="BM590" s="240" t="s">
        <v>1888</v>
      </c>
    </row>
    <row r="591" spans="1:47" s="2" customFormat="1" ht="12">
      <c r="A591" s="39"/>
      <c r="B591" s="40"/>
      <c r="C591" s="41"/>
      <c r="D591" s="244" t="s">
        <v>192</v>
      </c>
      <c r="E591" s="41"/>
      <c r="F591" s="286" t="s">
        <v>1882</v>
      </c>
      <c r="G591" s="41"/>
      <c r="H591" s="41"/>
      <c r="I591" s="287"/>
      <c r="J591" s="41"/>
      <c r="K591" s="41"/>
      <c r="L591" s="45"/>
      <c r="M591" s="288"/>
      <c r="N591" s="289"/>
      <c r="O591" s="92"/>
      <c r="P591" s="92"/>
      <c r="Q591" s="92"/>
      <c r="R591" s="92"/>
      <c r="S591" s="92"/>
      <c r="T591" s="93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192</v>
      </c>
      <c r="AU591" s="18" t="s">
        <v>83</v>
      </c>
    </row>
    <row r="592" spans="1:65" s="2" customFormat="1" ht="16.5" customHeight="1">
      <c r="A592" s="39"/>
      <c r="B592" s="40"/>
      <c r="C592" s="229" t="s">
        <v>76</v>
      </c>
      <c r="D592" s="229" t="s">
        <v>174</v>
      </c>
      <c r="E592" s="230" t="s">
        <v>1889</v>
      </c>
      <c r="F592" s="231" t="s">
        <v>1890</v>
      </c>
      <c r="G592" s="232" t="s">
        <v>521</v>
      </c>
      <c r="H592" s="233">
        <v>14</v>
      </c>
      <c r="I592" s="234"/>
      <c r="J592" s="235">
        <f>ROUND(I592*H592,2)</f>
        <v>0</v>
      </c>
      <c r="K592" s="231" t="s">
        <v>1</v>
      </c>
      <c r="L592" s="45"/>
      <c r="M592" s="236" t="s">
        <v>1</v>
      </c>
      <c r="N592" s="237" t="s">
        <v>41</v>
      </c>
      <c r="O592" s="92"/>
      <c r="P592" s="238">
        <f>O592*H592</f>
        <v>0</v>
      </c>
      <c r="Q592" s="238">
        <v>0</v>
      </c>
      <c r="R592" s="238">
        <f>Q592*H592</f>
        <v>0</v>
      </c>
      <c r="S592" s="238">
        <v>0</v>
      </c>
      <c r="T592" s="239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40" t="s">
        <v>179</v>
      </c>
      <c r="AT592" s="240" t="s">
        <v>174</v>
      </c>
      <c r="AU592" s="240" t="s">
        <v>83</v>
      </c>
      <c r="AY592" s="18" t="s">
        <v>172</v>
      </c>
      <c r="BE592" s="241">
        <f>IF(N592="základní",J592,0)</f>
        <v>0</v>
      </c>
      <c r="BF592" s="241">
        <f>IF(N592="snížená",J592,0)</f>
        <v>0</v>
      </c>
      <c r="BG592" s="241">
        <f>IF(N592="zákl. přenesená",J592,0)</f>
        <v>0</v>
      </c>
      <c r="BH592" s="241">
        <f>IF(N592="sníž. přenesená",J592,0)</f>
        <v>0</v>
      </c>
      <c r="BI592" s="241">
        <f>IF(N592="nulová",J592,0)</f>
        <v>0</v>
      </c>
      <c r="BJ592" s="18" t="s">
        <v>83</v>
      </c>
      <c r="BK592" s="241">
        <f>ROUND(I592*H592,2)</f>
        <v>0</v>
      </c>
      <c r="BL592" s="18" t="s">
        <v>179</v>
      </c>
      <c r="BM592" s="240" t="s">
        <v>1891</v>
      </c>
    </row>
    <row r="593" spans="1:65" s="2" customFormat="1" ht="33" customHeight="1">
      <c r="A593" s="39"/>
      <c r="B593" s="40"/>
      <c r="C593" s="229" t="s">
        <v>76</v>
      </c>
      <c r="D593" s="229" t="s">
        <v>174</v>
      </c>
      <c r="E593" s="230" t="s">
        <v>1892</v>
      </c>
      <c r="F593" s="231" t="s">
        <v>1893</v>
      </c>
      <c r="G593" s="232" t="s">
        <v>521</v>
      </c>
      <c r="H593" s="233">
        <v>40</v>
      </c>
      <c r="I593" s="234"/>
      <c r="J593" s="235">
        <f>ROUND(I593*H593,2)</f>
        <v>0</v>
      </c>
      <c r="K593" s="231" t="s">
        <v>1</v>
      </c>
      <c r="L593" s="45"/>
      <c r="M593" s="236" t="s">
        <v>1</v>
      </c>
      <c r="N593" s="237" t="s">
        <v>41</v>
      </c>
      <c r="O593" s="92"/>
      <c r="P593" s="238">
        <f>O593*H593</f>
        <v>0</v>
      </c>
      <c r="Q593" s="238">
        <v>0</v>
      </c>
      <c r="R593" s="238">
        <f>Q593*H593</f>
        <v>0</v>
      </c>
      <c r="S593" s="238">
        <v>0</v>
      </c>
      <c r="T593" s="239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40" t="s">
        <v>179</v>
      </c>
      <c r="AT593" s="240" t="s">
        <v>174</v>
      </c>
      <c r="AU593" s="240" t="s">
        <v>83</v>
      </c>
      <c r="AY593" s="18" t="s">
        <v>172</v>
      </c>
      <c r="BE593" s="241">
        <f>IF(N593="základní",J593,0)</f>
        <v>0</v>
      </c>
      <c r="BF593" s="241">
        <f>IF(N593="snížená",J593,0)</f>
        <v>0</v>
      </c>
      <c r="BG593" s="241">
        <f>IF(N593="zákl. přenesená",J593,0)</f>
        <v>0</v>
      </c>
      <c r="BH593" s="241">
        <f>IF(N593="sníž. přenesená",J593,0)</f>
        <v>0</v>
      </c>
      <c r="BI593" s="241">
        <f>IF(N593="nulová",J593,0)</f>
        <v>0</v>
      </c>
      <c r="BJ593" s="18" t="s">
        <v>83</v>
      </c>
      <c r="BK593" s="241">
        <f>ROUND(I593*H593,2)</f>
        <v>0</v>
      </c>
      <c r="BL593" s="18" t="s">
        <v>179</v>
      </c>
      <c r="BM593" s="240" t="s">
        <v>1894</v>
      </c>
    </row>
    <row r="594" spans="1:47" s="2" customFormat="1" ht="12">
      <c r="A594" s="39"/>
      <c r="B594" s="40"/>
      <c r="C594" s="41"/>
      <c r="D594" s="244" t="s">
        <v>192</v>
      </c>
      <c r="E594" s="41"/>
      <c r="F594" s="286" t="s">
        <v>1882</v>
      </c>
      <c r="G594" s="41"/>
      <c r="H594" s="41"/>
      <c r="I594" s="287"/>
      <c r="J594" s="41"/>
      <c r="K594" s="41"/>
      <c r="L594" s="45"/>
      <c r="M594" s="288"/>
      <c r="N594" s="289"/>
      <c r="O594" s="92"/>
      <c r="P594" s="92"/>
      <c r="Q594" s="92"/>
      <c r="R594" s="92"/>
      <c r="S594" s="92"/>
      <c r="T594" s="93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192</v>
      </c>
      <c r="AU594" s="18" t="s">
        <v>83</v>
      </c>
    </row>
    <row r="595" spans="1:65" s="2" customFormat="1" ht="16.5" customHeight="1">
      <c r="A595" s="39"/>
      <c r="B595" s="40"/>
      <c r="C595" s="229" t="s">
        <v>76</v>
      </c>
      <c r="D595" s="229" t="s">
        <v>174</v>
      </c>
      <c r="E595" s="230" t="s">
        <v>1895</v>
      </c>
      <c r="F595" s="231" t="s">
        <v>1896</v>
      </c>
      <c r="G595" s="232" t="s">
        <v>1164</v>
      </c>
      <c r="H595" s="233">
        <v>1</v>
      </c>
      <c r="I595" s="234"/>
      <c r="J595" s="235">
        <f>ROUND(I595*H595,2)</f>
        <v>0</v>
      </c>
      <c r="K595" s="231" t="s">
        <v>1</v>
      </c>
      <c r="L595" s="45"/>
      <c r="M595" s="236" t="s">
        <v>1</v>
      </c>
      <c r="N595" s="237" t="s">
        <v>41</v>
      </c>
      <c r="O595" s="92"/>
      <c r="P595" s="238">
        <f>O595*H595</f>
        <v>0</v>
      </c>
      <c r="Q595" s="238">
        <v>0</v>
      </c>
      <c r="R595" s="238">
        <f>Q595*H595</f>
        <v>0</v>
      </c>
      <c r="S595" s="238">
        <v>0</v>
      </c>
      <c r="T595" s="239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40" t="s">
        <v>179</v>
      </c>
      <c r="AT595" s="240" t="s">
        <v>174</v>
      </c>
      <c r="AU595" s="240" t="s">
        <v>83</v>
      </c>
      <c r="AY595" s="18" t="s">
        <v>172</v>
      </c>
      <c r="BE595" s="241">
        <f>IF(N595="základní",J595,0)</f>
        <v>0</v>
      </c>
      <c r="BF595" s="241">
        <f>IF(N595="snížená",J595,0)</f>
        <v>0</v>
      </c>
      <c r="BG595" s="241">
        <f>IF(N595="zákl. přenesená",J595,0)</f>
        <v>0</v>
      </c>
      <c r="BH595" s="241">
        <f>IF(N595="sníž. přenesená",J595,0)</f>
        <v>0</v>
      </c>
      <c r="BI595" s="241">
        <f>IF(N595="nulová",J595,0)</f>
        <v>0</v>
      </c>
      <c r="BJ595" s="18" t="s">
        <v>83</v>
      </c>
      <c r="BK595" s="241">
        <f>ROUND(I595*H595,2)</f>
        <v>0</v>
      </c>
      <c r="BL595" s="18" t="s">
        <v>179</v>
      </c>
      <c r="BM595" s="240" t="s">
        <v>1897</v>
      </c>
    </row>
    <row r="596" spans="1:47" s="2" customFormat="1" ht="12">
      <c r="A596" s="39"/>
      <c r="B596" s="40"/>
      <c r="C596" s="41"/>
      <c r="D596" s="244" t="s">
        <v>192</v>
      </c>
      <c r="E596" s="41"/>
      <c r="F596" s="286" t="s">
        <v>1898</v>
      </c>
      <c r="G596" s="41"/>
      <c r="H596" s="41"/>
      <c r="I596" s="287"/>
      <c r="J596" s="41"/>
      <c r="K596" s="41"/>
      <c r="L596" s="45"/>
      <c r="M596" s="288"/>
      <c r="N596" s="289"/>
      <c r="O596" s="92"/>
      <c r="P596" s="92"/>
      <c r="Q596" s="92"/>
      <c r="R596" s="92"/>
      <c r="S596" s="92"/>
      <c r="T596" s="93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192</v>
      </c>
      <c r="AU596" s="18" t="s">
        <v>83</v>
      </c>
    </row>
    <row r="597" spans="1:65" s="2" customFormat="1" ht="21.75" customHeight="1">
      <c r="A597" s="39"/>
      <c r="B597" s="40"/>
      <c r="C597" s="229" t="s">
        <v>76</v>
      </c>
      <c r="D597" s="229" t="s">
        <v>174</v>
      </c>
      <c r="E597" s="230" t="s">
        <v>1899</v>
      </c>
      <c r="F597" s="231" t="s">
        <v>1900</v>
      </c>
      <c r="G597" s="232" t="s">
        <v>521</v>
      </c>
      <c r="H597" s="233">
        <v>24</v>
      </c>
      <c r="I597" s="234"/>
      <c r="J597" s="235">
        <f>ROUND(I597*H597,2)</f>
        <v>0</v>
      </c>
      <c r="K597" s="231" t="s">
        <v>1</v>
      </c>
      <c r="L597" s="45"/>
      <c r="M597" s="236" t="s">
        <v>1</v>
      </c>
      <c r="N597" s="237" t="s">
        <v>41</v>
      </c>
      <c r="O597" s="92"/>
      <c r="P597" s="238">
        <f>O597*H597</f>
        <v>0</v>
      </c>
      <c r="Q597" s="238">
        <v>0</v>
      </c>
      <c r="R597" s="238">
        <f>Q597*H597</f>
        <v>0</v>
      </c>
      <c r="S597" s="238">
        <v>0</v>
      </c>
      <c r="T597" s="239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40" t="s">
        <v>179</v>
      </c>
      <c r="AT597" s="240" t="s">
        <v>174</v>
      </c>
      <c r="AU597" s="240" t="s">
        <v>83</v>
      </c>
      <c r="AY597" s="18" t="s">
        <v>172</v>
      </c>
      <c r="BE597" s="241">
        <f>IF(N597="základní",J597,0)</f>
        <v>0</v>
      </c>
      <c r="BF597" s="241">
        <f>IF(N597="snížená",J597,0)</f>
        <v>0</v>
      </c>
      <c r="BG597" s="241">
        <f>IF(N597="zákl. přenesená",J597,0)</f>
        <v>0</v>
      </c>
      <c r="BH597" s="241">
        <f>IF(N597="sníž. přenesená",J597,0)</f>
        <v>0</v>
      </c>
      <c r="BI597" s="241">
        <f>IF(N597="nulová",J597,0)</f>
        <v>0</v>
      </c>
      <c r="BJ597" s="18" t="s">
        <v>83</v>
      </c>
      <c r="BK597" s="241">
        <f>ROUND(I597*H597,2)</f>
        <v>0</v>
      </c>
      <c r="BL597" s="18" t="s">
        <v>179</v>
      </c>
      <c r="BM597" s="240" t="s">
        <v>1901</v>
      </c>
    </row>
    <row r="598" spans="1:47" s="2" customFormat="1" ht="12">
      <c r="A598" s="39"/>
      <c r="B598" s="40"/>
      <c r="C598" s="41"/>
      <c r="D598" s="244" t="s">
        <v>192</v>
      </c>
      <c r="E598" s="41"/>
      <c r="F598" s="286" t="s">
        <v>1902</v>
      </c>
      <c r="G598" s="41"/>
      <c r="H598" s="41"/>
      <c r="I598" s="287"/>
      <c r="J598" s="41"/>
      <c r="K598" s="41"/>
      <c r="L598" s="45"/>
      <c r="M598" s="288"/>
      <c r="N598" s="289"/>
      <c r="O598" s="92"/>
      <c r="P598" s="92"/>
      <c r="Q598" s="92"/>
      <c r="R598" s="92"/>
      <c r="S598" s="92"/>
      <c r="T598" s="93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192</v>
      </c>
      <c r="AU598" s="18" t="s">
        <v>83</v>
      </c>
    </row>
    <row r="599" spans="1:63" s="12" customFormat="1" ht="25.9" customHeight="1">
      <c r="A599" s="12"/>
      <c r="B599" s="213"/>
      <c r="C599" s="214"/>
      <c r="D599" s="215" t="s">
        <v>75</v>
      </c>
      <c r="E599" s="216" t="s">
        <v>1903</v>
      </c>
      <c r="F599" s="216" t="s">
        <v>1904</v>
      </c>
      <c r="G599" s="214"/>
      <c r="H599" s="214"/>
      <c r="I599" s="217"/>
      <c r="J599" s="218">
        <f>BK599</f>
        <v>0</v>
      </c>
      <c r="K599" s="214"/>
      <c r="L599" s="219"/>
      <c r="M599" s="309"/>
      <c r="N599" s="310"/>
      <c r="O599" s="310"/>
      <c r="P599" s="311">
        <v>0</v>
      </c>
      <c r="Q599" s="310"/>
      <c r="R599" s="311">
        <v>0</v>
      </c>
      <c r="S599" s="310"/>
      <c r="T599" s="312">
        <v>0</v>
      </c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R599" s="224" t="s">
        <v>83</v>
      </c>
      <c r="AT599" s="225" t="s">
        <v>75</v>
      </c>
      <c r="AU599" s="225" t="s">
        <v>76</v>
      </c>
      <c r="AY599" s="224" t="s">
        <v>172</v>
      </c>
      <c r="BK599" s="226">
        <v>0</v>
      </c>
    </row>
    <row r="600" spans="1:31" s="2" customFormat="1" ht="6.95" customHeight="1">
      <c r="A600" s="39"/>
      <c r="B600" s="67"/>
      <c r="C600" s="68"/>
      <c r="D600" s="68"/>
      <c r="E600" s="68"/>
      <c r="F600" s="68"/>
      <c r="G600" s="68"/>
      <c r="H600" s="68"/>
      <c r="I600" s="68"/>
      <c r="J600" s="68"/>
      <c r="K600" s="68"/>
      <c r="L600" s="45"/>
      <c r="M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</row>
  </sheetData>
  <sheetProtection password="CC35" sheet="1" objects="1" scenarios="1" formatColumns="0" formatRows="0" autoFilter="0"/>
  <autoFilter ref="C131:K59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86</v>
      </c>
    </row>
    <row r="4" spans="2:46" s="1" customFormat="1" ht="24.95" customHeight="1">
      <c r="B4" s="21"/>
      <c r="D4" s="151" t="s">
        <v>120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16.5" customHeight="1">
      <c r="B7" s="21"/>
      <c r="E7" s="154" t="str">
        <f>'Rekapitulace stavby'!K6</f>
        <v>KD Crystal - rekonstrukce vstupu a sociálních zařízení</v>
      </c>
      <c r="F7" s="153"/>
      <c r="G7" s="153"/>
      <c r="H7" s="153"/>
      <c r="L7" s="21"/>
    </row>
    <row r="8" spans="1:31" s="2" customFormat="1" ht="12" customHeight="1">
      <c r="A8" s="39"/>
      <c r="B8" s="45"/>
      <c r="C8" s="39"/>
      <c r="D8" s="153" t="s">
        <v>130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5" t="s">
        <v>1905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3" t="s">
        <v>18</v>
      </c>
      <c r="E11" s="39"/>
      <c r="F11" s="142" t="s">
        <v>1</v>
      </c>
      <c r="G11" s="39"/>
      <c r="H11" s="39"/>
      <c r="I11" s="153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20</v>
      </c>
      <c r="E12" s="39"/>
      <c r="F12" s="142" t="s">
        <v>21</v>
      </c>
      <c r="G12" s="39"/>
      <c r="H12" s="39"/>
      <c r="I12" s="153" t="s">
        <v>22</v>
      </c>
      <c r="J12" s="156" t="str">
        <f>'Rekapitulace stavby'!AN8</f>
        <v>3. 6. 2021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24</v>
      </c>
      <c r="E14" s="39"/>
      <c r="F14" s="39"/>
      <c r="G14" s="39"/>
      <c r="H14" s="39"/>
      <c r="I14" s="153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3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3" t="s">
        <v>28</v>
      </c>
      <c r="E17" s="39"/>
      <c r="F17" s="39"/>
      <c r="G17" s="39"/>
      <c r="H17" s="39"/>
      <c r="I17" s="153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3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3" t="s">
        <v>30</v>
      </c>
      <c r="E20" s="39"/>
      <c r="F20" s="39"/>
      <c r="G20" s="39"/>
      <c r="H20" s="39"/>
      <c r="I20" s="153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3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3" t="s">
        <v>33</v>
      </c>
      <c r="E23" s="39"/>
      <c r="F23" s="39"/>
      <c r="G23" s="39"/>
      <c r="H23" s="39"/>
      <c r="I23" s="153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3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3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57"/>
      <c r="J27" s="157"/>
      <c r="K27" s="157"/>
      <c r="L27" s="160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1"/>
      <c r="E29" s="161"/>
      <c r="F29" s="161"/>
      <c r="G29" s="161"/>
      <c r="H29" s="161"/>
      <c r="I29" s="161"/>
      <c r="J29" s="161"/>
      <c r="K29" s="16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2" t="s">
        <v>36</v>
      </c>
      <c r="E30" s="39"/>
      <c r="F30" s="39"/>
      <c r="G30" s="39"/>
      <c r="H30" s="39"/>
      <c r="I30" s="39"/>
      <c r="J30" s="163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1"/>
      <c r="J31" s="161"/>
      <c r="K31" s="16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4" t="s">
        <v>38</v>
      </c>
      <c r="G32" s="39"/>
      <c r="H32" s="39"/>
      <c r="I32" s="164" t="s">
        <v>37</v>
      </c>
      <c r="J32" s="16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5" t="s">
        <v>40</v>
      </c>
      <c r="E33" s="153" t="s">
        <v>41</v>
      </c>
      <c r="F33" s="166">
        <f>ROUND((SUM(BE126:BE258)),2)</f>
        <v>0</v>
      </c>
      <c r="G33" s="39"/>
      <c r="H33" s="39"/>
      <c r="I33" s="167">
        <v>0.21</v>
      </c>
      <c r="J33" s="166">
        <f>ROUND(((SUM(BE126:BE258))*I33),2)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3" t="s">
        <v>42</v>
      </c>
      <c r="F34" s="166">
        <f>ROUND((SUM(BF126:BF258)),2)</f>
        <v>0</v>
      </c>
      <c r="G34" s="39"/>
      <c r="H34" s="39"/>
      <c r="I34" s="167">
        <v>0.15</v>
      </c>
      <c r="J34" s="166">
        <f>ROUND(((SUM(BF126:BF258))*I34),2)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3" t="s">
        <v>43</v>
      </c>
      <c r="F35" s="166">
        <f>ROUND((SUM(BG126:BG258)),2)</f>
        <v>0</v>
      </c>
      <c r="G35" s="39"/>
      <c r="H35" s="39"/>
      <c r="I35" s="167">
        <v>0.21</v>
      </c>
      <c r="J35" s="16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44</v>
      </c>
      <c r="F36" s="166">
        <f>ROUND((SUM(BH126:BH258)),2)</f>
        <v>0</v>
      </c>
      <c r="G36" s="39"/>
      <c r="H36" s="39"/>
      <c r="I36" s="167">
        <v>0.15</v>
      </c>
      <c r="J36" s="16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45</v>
      </c>
      <c r="F37" s="166">
        <f>ROUND((SUM(BI126:BI258)),2)</f>
        <v>0</v>
      </c>
      <c r="G37" s="39"/>
      <c r="H37" s="39"/>
      <c r="I37" s="167">
        <v>0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8"/>
      <c r="D39" s="169" t="s">
        <v>46</v>
      </c>
      <c r="E39" s="170"/>
      <c r="F39" s="170"/>
      <c r="G39" s="171" t="s">
        <v>47</v>
      </c>
      <c r="H39" s="172" t="s">
        <v>48</v>
      </c>
      <c r="I39" s="170"/>
      <c r="J39" s="173">
        <f>SUM(J30:J37)</f>
        <v>0</v>
      </c>
      <c r="K39" s="17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6" t="str">
        <f>E7</f>
        <v>KD Crystal - rekonstrukce vstupu a sociálních zařízení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130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 02 - Venkovní objekty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Česká Lípa</v>
      </c>
      <c r="G89" s="41"/>
      <c r="H89" s="41"/>
      <c r="I89" s="33" t="s">
        <v>22</v>
      </c>
      <c r="J89" s="80" t="str">
        <f>IF(J12="","",J12)</f>
        <v>3. 6. 2021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Česká Lípa, nám.T.G.Masaryka 1/1, 470 01</v>
      </c>
      <c r="G91" s="41"/>
      <c r="H91" s="41"/>
      <c r="I91" s="33" t="s">
        <v>30</v>
      </c>
      <c r="J91" s="37" t="str">
        <f>E21</f>
        <v>ATAKARCHITEKTI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PROPOS Liberec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87" t="s">
        <v>135</v>
      </c>
      <c r="D94" s="188"/>
      <c r="E94" s="188"/>
      <c r="F94" s="188"/>
      <c r="G94" s="188"/>
      <c r="H94" s="188"/>
      <c r="I94" s="188"/>
      <c r="J94" s="189" t="s">
        <v>136</v>
      </c>
      <c r="K94" s="18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90" t="s">
        <v>137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 hidden="1">
      <c r="A97" s="9"/>
      <c r="B97" s="191"/>
      <c r="C97" s="192"/>
      <c r="D97" s="193" t="s">
        <v>139</v>
      </c>
      <c r="E97" s="194"/>
      <c r="F97" s="194"/>
      <c r="G97" s="194"/>
      <c r="H97" s="194"/>
      <c r="I97" s="194"/>
      <c r="J97" s="195">
        <f>J127</f>
        <v>0</v>
      </c>
      <c r="K97" s="192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97"/>
      <c r="C98" s="134"/>
      <c r="D98" s="198" t="s">
        <v>140</v>
      </c>
      <c r="E98" s="199"/>
      <c r="F98" s="199"/>
      <c r="G98" s="199"/>
      <c r="H98" s="199"/>
      <c r="I98" s="199"/>
      <c r="J98" s="200">
        <f>J128</f>
        <v>0</v>
      </c>
      <c r="K98" s="134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7"/>
      <c r="C99" s="134"/>
      <c r="D99" s="198" t="s">
        <v>1906</v>
      </c>
      <c r="E99" s="199"/>
      <c r="F99" s="199"/>
      <c r="G99" s="199"/>
      <c r="H99" s="199"/>
      <c r="I99" s="199"/>
      <c r="J99" s="200">
        <f>J186</f>
        <v>0</v>
      </c>
      <c r="K99" s="134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7"/>
      <c r="C100" s="134"/>
      <c r="D100" s="198" t="s">
        <v>1907</v>
      </c>
      <c r="E100" s="199"/>
      <c r="F100" s="199"/>
      <c r="G100" s="199"/>
      <c r="H100" s="199"/>
      <c r="I100" s="199"/>
      <c r="J100" s="200">
        <f>J208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7"/>
      <c r="C101" s="134"/>
      <c r="D101" s="198" t="s">
        <v>1908</v>
      </c>
      <c r="E101" s="199"/>
      <c r="F101" s="199"/>
      <c r="G101" s="199"/>
      <c r="H101" s="199"/>
      <c r="I101" s="199"/>
      <c r="J101" s="200">
        <f>J211</f>
        <v>0</v>
      </c>
      <c r="K101" s="134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7"/>
      <c r="C102" s="134"/>
      <c r="D102" s="198" t="s">
        <v>143</v>
      </c>
      <c r="E102" s="199"/>
      <c r="F102" s="199"/>
      <c r="G102" s="199"/>
      <c r="H102" s="199"/>
      <c r="I102" s="199"/>
      <c r="J102" s="200">
        <f>J233</f>
        <v>0</v>
      </c>
      <c r="K102" s="134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7"/>
      <c r="C103" s="134"/>
      <c r="D103" s="198" t="s">
        <v>144</v>
      </c>
      <c r="E103" s="199"/>
      <c r="F103" s="199"/>
      <c r="G103" s="199"/>
      <c r="H103" s="199"/>
      <c r="I103" s="199"/>
      <c r="J103" s="200">
        <f>J243</f>
        <v>0</v>
      </c>
      <c r="K103" s="134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7"/>
      <c r="C104" s="134"/>
      <c r="D104" s="198" t="s">
        <v>145</v>
      </c>
      <c r="E104" s="199"/>
      <c r="F104" s="199"/>
      <c r="G104" s="199"/>
      <c r="H104" s="199"/>
      <c r="I104" s="199"/>
      <c r="J104" s="200">
        <f>J250</f>
        <v>0</v>
      </c>
      <c r="K104" s="134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91"/>
      <c r="C105" s="192"/>
      <c r="D105" s="193" t="s">
        <v>146</v>
      </c>
      <c r="E105" s="194"/>
      <c r="F105" s="194"/>
      <c r="G105" s="194"/>
      <c r="H105" s="194"/>
      <c r="I105" s="194"/>
      <c r="J105" s="195">
        <f>J252</f>
        <v>0</v>
      </c>
      <c r="K105" s="192"/>
      <c r="L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97"/>
      <c r="C106" s="134"/>
      <c r="D106" s="198" t="s">
        <v>1909</v>
      </c>
      <c r="E106" s="199"/>
      <c r="F106" s="199"/>
      <c r="G106" s="199"/>
      <c r="H106" s="199"/>
      <c r="I106" s="199"/>
      <c r="J106" s="200">
        <f>J253</f>
        <v>0</v>
      </c>
      <c r="K106" s="134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 hidden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ht="12" hidden="1"/>
    <row r="110" ht="12" hidden="1"/>
    <row r="111" ht="12" hidden="1"/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157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86" t="str">
        <f>E7</f>
        <v>KD Crystal - rekonstrukce vstupu a sociálních zařízení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130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SO 02 - Venkovní objekty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>Česká Lípa</v>
      </c>
      <c r="G120" s="41"/>
      <c r="H120" s="41"/>
      <c r="I120" s="33" t="s">
        <v>22</v>
      </c>
      <c r="J120" s="80" t="str">
        <f>IF(J12="","",J12)</f>
        <v>3. 6. 2021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24</v>
      </c>
      <c r="D122" s="41"/>
      <c r="E122" s="41"/>
      <c r="F122" s="28" t="str">
        <f>E15</f>
        <v>Město Česká Lípa, nám.T.G.Masaryka 1/1, 470 01</v>
      </c>
      <c r="G122" s="41"/>
      <c r="H122" s="41"/>
      <c r="I122" s="33" t="s">
        <v>30</v>
      </c>
      <c r="J122" s="37" t="str">
        <f>E21</f>
        <v>ATAKARCHITEKTI s.r.o.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5.65" customHeight="1">
      <c r="A123" s="39"/>
      <c r="B123" s="40"/>
      <c r="C123" s="33" t="s">
        <v>28</v>
      </c>
      <c r="D123" s="41"/>
      <c r="E123" s="41"/>
      <c r="F123" s="28" t="str">
        <f>IF(E18="","",E18)</f>
        <v>Vyplň údaj</v>
      </c>
      <c r="G123" s="41"/>
      <c r="H123" s="41"/>
      <c r="I123" s="33" t="s">
        <v>33</v>
      </c>
      <c r="J123" s="37" t="str">
        <f>E24</f>
        <v>PROPOS Liberec s.r.o.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2"/>
      <c r="B125" s="203"/>
      <c r="C125" s="204" t="s">
        <v>158</v>
      </c>
      <c r="D125" s="205" t="s">
        <v>61</v>
      </c>
      <c r="E125" s="205" t="s">
        <v>57</v>
      </c>
      <c r="F125" s="205" t="s">
        <v>58</v>
      </c>
      <c r="G125" s="205" t="s">
        <v>159</v>
      </c>
      <c r="H125" s="205" t="s">
        <v>160</v>
      </c>
      <c r="I125" s="205" t="s">
        <v>161</v>
      </c>
      <c r="J125" s="205" t="s">
        <v>136</v>
      </c>
      <c r="K125" s="206" t="s">
        <v>162</v>
      </c>
      <c r="L125" s="207"/>
      <c r="M125" s="101" t="s">
        <v>1</v>
      </c>
      <c r="N125" s="102" t="s">
        <v>40</v>
      </c>
      <c r="O125" s="102" t="s">
        <v>163</v>
      </c>
      <c r="P125" s="102" t="s">
        <v>164</v>
      </c>
      <c r="Q125" s="102" t="s">
        <v>165</v>
      </c>
      <c r="R125" s="102" t="s">
        <v>166</v>
      </c>
      <c r="S125" s="102" t="s">
        <v>167</v>
      </c>
      <c r="T125" s="103" t="s">
        <v>168</v>
      </c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</row>
    <row r="126" spans="1:63" s="2" customFormat="1" ht="22.8" customHeight="1">
      <c r="A126" s="39"/>
      <c r="B126" s="40"/>
      <c r="C126" s="108" t="s">
        <v>169</v>
      </c>
      <c r="D126" s="41"/>
      <c r="E126" s="41"/>
      <c r="F126" s="41"/>
      <c r="G126" s="41"/>
      <c r="H126" s="41"/>
      <c r="I126" s="41"/>
      <c r="J126" s="208">
        <f>BK126</f>
        <v>0</v>
      </c>
      <c r="K126" s="41"/>
      <c r="L126" s="45"/>
      <c r="M126" s="104"/>
      <c r="N126" s="209"/>
      <c r="O126" s="105"/>
      <c r="P126" s="210">
        <f>P127+P252</f>
        <v>0</v>
      </c>
      <c r="Q126" s="105"/>
      <c r="R126" s="210">
        <f>R127+R252</f>
        <v>206.35958574</v>
      </c>
      <c r="S126" s="105"/>
      <c r="T126" s="211">
        <f>T127+T252</f>
        <v>203.72899999999998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75</v>
      </c>
      <c r="AU126" s="18" t="s">
        <v>138</v>
      </c>
      <c r="BK126" s="212">
        <f>BK127+BK252</f>
        <v>0</v>
      </c>
    </row>
    <row r="127" spans="1:63" s="12" customFormat="1" ht="25.9" customHeight="1">
      <c r="A127" s="12"/>
      <c r="B127" s="213"/>
      <c r="C127" s="214"/>
      <c r="D127" s="215" t="s">
        <v>75</v>
      </c>
      <c r="E127" s="216" t="s">
        <v>170</v>
      </c>
      <c r="F127" s="216" t="s">
        <v>171</v>
      </c>
      <c r="G127" s="214"/>
      <c r="H127" s="214"/>
      <c r="I127" s="217"/>
      <c r="J127" s="218">
        <f>BK127</f>
        <v>0</v>
      </c>
      <c r="K127" s="214"/>
      <c r="L127" s="219"/>
      <c r="M127" s="220"/>
      <c r="N127" s="221"/>
      <c r="O127" s="221"/>
      <c r="P127" s="222">
        <f>P128+P186+P208+P211+P233+P243+P250</f>
        <v>0</v>
      </c>
      <c r="Q127" s="221"/>
      <c r="R127" s="222">
        <f>R128+R186+R208+R211+R233+R243+R250</f>
        <v>206.35958574</v>
      </c>
      <c r="S127" s="221"/>
      <c r="T127" s="223">
        <f>T128+T186+T208+T211+T233+T243+T250</f>
        <v>203.72799999999998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4" t="s">
        <v>83</v>
      </c>
      <c r="AT127" s="225" t="s">
        <v>75</v>
      </c>
      <c r="AU127" s="225" t="s">
        <v>76</v>
      </c>
      <c r="AY127" s="224" t="s">
        <v>172</v>
      </c>
      <c r="BK127" s="226">
        <f>BK128+BK186+BK208+BK211+BK233+BK243+BK250</f>
        <v>0</v>
      </c>
    </row>
    <row r="128" spans="1:63" s="12" customFormat="1" ht="22.8" customHeight="1">
      <c r="A128" s="12"/>
      <c r="B128" s="213"/>
      <c r="C128" s="214"/>
      <c r="D128" s="215" t="s">
        <v>75</v>
      </c>
      <c r="E128" s="227" t="s">
        <v>83</v>
      </c>
      <c r="F128" s="227" t="s">
        <v>173</v>
      </c>
      <c r="G128" s="214"/>
      <c r="H128" s="214"/>
      <c r="I128" s="217"/>
      <c r="J128" s="228">
        <f>BK128</f>
        <v>0</v>
      </c>
      <c r="K128" s="214"/>
      <c r="L128" s="219"/>
      <c r="M128" s="220"/>
      <c r="N128" s="221"/>
      <c r="O128" s="221"/>
      <c r="P128" s="222">
        <f>SUM(P129:P185)</f>
        <v>0</v>
      </c>
      <c r="Q128" s="221"/>
      <c r="R128" s="222">
        <f>SUM(R129:R185)</f>
        <v>4.01</v>
      </c>
      <c r="S128" s="221"/>
      <c r="T128" s="223">
        <f>SUM(T129:T185)</f>
        <v>191.00599999999997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4" t="s">
        <v>83</v>
      </c>
      <c r="AT128" s="225" t="s">
        <v>75</v>
      </c>
      <c r="AU128" s="225" t="s">
        <v>83</v>
      </c>
      <c r="AY128" s="224" t="s">
        <v>172</v>
      </c>
      <c r="BK128" s="226">
        <f>SUM(BK129:BK185)</f>
        <v>0</v>
      </c>
    </row>
    <row r="129" spans="1:65" s="2" customFormat="1" ht="16.5" customHeight="1">
      <c r="A129" s="39"/>
      <c r="B129" s="40"/>
      <c r="C129" s="229" t="s">
        <v>83</v>
      </c>
      <c r="D129" s="229" t="s">
        <v>174</v>
      </c>
      <c r="E129" s="230" t="s">
        <v>1910</v>
      </c>
      <c r="F129" s="231" t="s">
        <v>1911</v>
      </c>
      <c r="G129" s="232" t="s">
        <v>240</v>
      </c>
      <c r="H129" s="233">
        <v>217.6</v>
      </c>
      <c r="I129" s="234"/>
      <c r="J129" s="235">
        <f>ROUND(I129*H129,2)</f>
        <v>0</v>
      </c>
      <c r="K129" s="231" t="s">
        <v>178</v>
      </c>
      <c r="L129" s="45"/>
      <c r="M129" s="236" t="s">
        <v>1</v>
      </c>
      <c r="N129" s="237" t="s">
        <v>41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0.255</v>
      </c>
      <c r="T129" s="239">
        <f>S129*H129</f>
        <v>55.488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179</v>
      </c>
      <c r="AT129" s="240" t="s">
        <v>174</v>
      </c>
      <c r="AU129" s="240" t="s">
        <v>86</v>
      </c>
      <c r="AY129" s="18" t="s">
        <v>172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83</v>
      </c>
      <c r="BK129" s="241">
        <f>ROUND(I129*H129,2)</f>
        <v>0</v>
      </c>
      <c r="BL129" s="18" t="s">
        <v>179</v>
      </c>
      <c r="BM129" s="240" t="s">
        <v>1912</v>
      </c>
    </row>
    <row r="130" spans="1:51" s="13" customFormat="1" ht="12">
      <c r="A130" s="13"/>
      <c r="B130" s="242"/>
      <c r="C130" s="243"/>
      <c r="D130" s="244" t="s">
        <v>181</v>
      </c>
      <c r="E130" s="245" t="s">
        <v>1</v>
      </c>
      <c r="F130" s="246" t="s">
        <v>409</v>
      </c>
      <c r="G130" s="243"/>
      <c r="H130" s="245" t="s">
        <v>1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2" t="s">
        <v>181</v>
      </c>
      <c r="AU130" s="252" t="s">
        <v>86</v>
      </c>
      <c r="AV130" s="13" t="s">
        <v>83</v>
      </c>
      <c r="AW130" s="13" t="s">
        <v>32</v>
      </c>
      <c r="AX130" s="13" t="s">
        <v>76</v>
      </c>
      <c r="AY130" s="252" t="s">
        <v>172</v>
      </c>
    </row>
    <row r="131" spans="1:51" s="14" customFormat="1" ht="12">
      <c r="A131" s="14"/>
      <c r="B131" s="253"/>
      <c r="C131" s="254"/>
      <c r="D131" s="244" t="s">
        <v>181</v>
      </c>
      <c r="E131" s="255" t="s">
        <v>1</v>
      </c>
      <c r="F131" s="256" t="s">
        <v>1913</v>
      </c>
      <c r="G131" s="254"/>
      <c r="H131" s="257">
        <v>200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3" t="s">
        <v>181</v>
      </c>
      <c r="AU131" s="263" t="s">
        <v>86</v>
      </c>
      <c r="AV131" s="14" t="s">
        <v>86</v>
      </c>
      <c r="AW131" s="14" t="s">
        <v>32</v>
      </c>
      <c r="AX131" s="14" t="s">
        <v>76</v>
      </c>
      <c r="AY131" s="263" t="s">
        <v>172</v>
      </c>
    </row>
    <row r="132" spans="1:51" s="13" customFormat="1" ht="12">
      <c r="A132" s="13"/>
      <c r="B132" s="242"/>
      <c r="C132" s="243"/>
      <c r="D132" s="244" t="s">
        <v>181</v>
      </c>
      <c r="E132" s="245" t="s">
        <v>1</v>
      </c>
      <c r="F132" s="246" t="s">
        <v>1914</v>
      </c>
      <c r="G132" s="243"/>
      <c r="H132" s="245" t="s">
        <v>1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2" t="s">
        <v>181</v>
      </c>
      <c r="AU132" s="252" t="s">
        <v>86</v>
      </c>
      <c r="AV132" s="13" t="s">
        <v>83</v>
      </c>
      <c r="AW132" s="13" t="s">
        <v>32</v>
      </c>
      <c r="AX132" s="13" t="s">
        <v>76</v>
      </c>
      <c r="AY132" s="252" t="s">
        <v>172</v>
      </c>
    </row>
    <row r="133" spans="1:51" s="14" customFormat="1" ht="12">
      <c r="A133" s="14"/>
      <c r="B133" s="253"/>
      <c r="C133" s="254"/>
      <c r="D133" s="244" t="s">
        <v>181</v>
      </c>
      <c r="E133" s="255" t="s">
        <v>1</v>
      </c>
      <c r="F133" s="256" t="s">
        <v>1915</v>
      </c>
      <c r="G133" s="254"/>
      <c r="H133" s="257">
        <v>8.76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3" t="s">
        <v>181</v>
      </c>
      <c r="AU133" s="263" t="s">
        <v>86</v>
      </c>
      <c r="AV133" s="14" t="s">
        <v>86</v>
      </c>
      <c r="AW133" s="14" t="s">
        <v>32</v>
      </c>
      <c r="AX133" s="14" t="s">
        <v>76</v>
      </c>
      <c r="AY133" s="263" t="s">
        <v>172</v>
      </c>
    </row>
    <row r="134" spans="1:51" s="13" customFormat="1" ht="12">
      <c r="A134" s="13"/>
      <c r="B134" s="242"/>
      <c r="C134" s="243"/>
      <c r="D134" s="244" t="s">
        <v>181</v>
      </c>
      <c r="E134" s="245" t="s">
        <v>1</v>
      </c>
      <c r="F134" s="246" t="s">
        <v>1916</v>
      </c>
      <c r="G134" s="243"/>
      <c r="H134" s="245" t="s">
        <v>1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2" t="s">
        <v>181</v>
      </c>
      <c r="AU134" s="252" t="s">
        <v>86</v>
      </c>
      <c r="AV134" s="13" t="s">
        <v>83</v>
      </c>
      <c r="AW134" s="13" t="s">
        <v>32</v>
      </c>
      <c r="AX134" s="13" t="s">
        <v>76</v>
      </c>
      <c r="AY134" s="252" t="s">
        <v>172</v>
      </c>
    </row>
    <row r="135" spans="1:51" s="14" customFormat="1" ht="12">
      <c r="A135" s="14"/>
      <c r="B135" s="253"/>
      <c r="C135" s="254"/>
      <c r="D135" s="244" t="s">
        <v>181</v>
      </c>
      <c r="E135" s="255" t="s">
        <v>1</v>
      </c>
      <c r="F135" s="256" t="s">
        <v>1917</v>
      </c>
      <c r="G135" s="254"/>
      <c r="H135" s="257">
        <v>8.84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3" t="s">
        <v>181</v>
      </c>
      <c r="AU135" s="263" t="s">
        <v>86</v>
      </c>
      <c r="AV135" s="14" t="s">
        <v>86</v>
      </c>
      <c r="AW135" s="14" t="s">
        <v>32</v>
      </c>
      <c r="AX135" s="14" t="s">
        <v>76</v>
      </c>
      <c r="AY135" s="263" t="s">
        <v>172</v>
      </c>
    </row>
    <row r="136" spans="1:51" s="16" customFormat="1" ht="12">
      <c r="A136" s="16"/>
      <c r="B136" s="275"/>
      <c r="C136" s="276"/>
      <c r="D136" s="244" t="s">
        <v>181</v>
      </c>
      <c r="E136" s="277" t="s">
        <v>1</v>
      </c>
      <c r="F136" s="278" t="s">
        <v>188</v>
      </c>
      <c r="G136" s="276"/>
      <c r="H136" s="279">
        <v>217.6</v>
      </c>
      <c r="I136" s="280"/>
      <c r="J136" s="276"/>
      <c r="K136" s="276"/>
      <c r="L136" s="281"/>
      <c r="M136" s="282"/>
      <c r="N136" s="283"/>
      <c r="O136" s="283"/>
      <c r="P136" s="283"/>
      <c r="Q136" s="283"/>
      <c r="R136" s="283"/>
      <c r="S136" s="283"/>
      <c r="T136" s="284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285" t="s">
        <v>181</v>
      </c>
      <c r="AU136" s="285" t="s">
        <v>86</v>
      </c>
      <c r="AV136" s="16" t="s">
        <v>179</v>
      </c>
      <c r="AW136" s="16" t="s">
        <v>32</v>
      </c>
      <c r="AX136" s="16" t="s">
        <v>83</v>
      </c>
      <c r="AY136" s="285" t="s">
        <v>172</v>
      </c>
    </row>
    <row r="137" spans="1:65" s="2" customFormat="1" ht="16.5" customHeight="1">
      <c r="A137" s="39"/>
      <c r="B137" s="40"/>
      <c r="C137" s="229" t="s">
        <v>86</v>
      </c>
      <c r="D137" s="229" t="s">
        <v>174</v>
      </c>
      <c r="E137" s="230" t="s">
        <v>1918</v>
      </c>
      <c r="F137" s="231" t="s">
        <v>1919</v>
      </c>
      <c r="G137" s="232" t="s">
        <v>240</v>
      </c>
      <c r="H137" s="233">
        <v>217.6</v>
      </c>
      <c r="I137" s="234"/>
      <c r="J137" s="235">
        <f>ROUND(I137*H137,2)</f>
        <v>0</v>
      </c>
      <c r="K137" s="231" t="s">
        <v>178</v>
      </c>
      <c r="L137" s="45"/>
      <c r="M137" s="236" t="s">
        <v>1</v>
      </c>
      <c r="N137" s="237" t="s">
        <v>41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0.3</v>
      </c>
      <c r="T137" s="239">
        <f>S137*H137</f>
        <v>65.28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179</v>
      </c>
      <c r="AT137" s="240" t="s">
        <v>174</v>
      </c>
      <c r="AU137" s="240" t="s">
        <v>86</v>
      </c>
      <c r="AY137" s="18" t="s">
        <v>172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83</v>
      </c>
      <c r="BK137" s="241">
        <f>ROUND(I137*H137,2)</f>
        <v>0</v>
      </c>
      <c r="BL137" s="18" t="s">
        <v>179</v>
      </c>
      <c r="BM137" s="240" t="s">
        <v>1920</v>
      </c>
    </row>
    <row r="138" spans="1:51" s="13" customFormat="1" ht="12">
      <c r="A138" s="13"/>
      <c r="B138" s="242"/>
      <c r="C138" s="243"/>
      <c r="D138" s="244" t="s">
        <v>181</v>
      </c>
      <c r="E138" s="245" t="s">
        <v>1</v>
      </c>
      <c r="F138" s="246" t="s">
        <v>1921</v>
      </c>
      <c r="G138" s="243"/>
      <c r="H138" s="245" t="s">
        <v>1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2" t="s">
        <v>181</v>
      </c>
      <c r="AU138" s="252" t="s">
        <v>86</v>
      </c>
      <c r="AV138" s="13" t="s">
        <v>83</v>
      </c>
      <c r="AW138" s="13" t="s">
        <v>32</v>
      </c>
      <c r="AX138" s="13" t="s">
        <v>76</v>
      </c>
      <c r="AY138" s="252" t="s">
        <v>172</v>
      </c>
    </row>
    <row r="139" spans="1:51" s="14" customFormat="1" ht="12">
      <c r="A139" s="14"/>
      <c r="B139" s="253"/>
      <c r="C139" s="254"/>
      <c r="D139" s="244" t="s">
        <v>181</v>
      </c>
      <c r="E139" s="255" t="s">
        <v>1</v>
      </c>
      <c r="F139" s="256" t="s">
        <v>1913</v>
      </c>
      <c r="G139" s="254"/>
      <c r="H139" s="257">
        <v>200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3" t="s">
        <v>181</v>
      </c>
      <c r="AU139" s="263" t="s">
        <v>86</v>
      </c>
      <c r="AV139" s="14" t="s">
        <v>86</v>
      </c>
      <c r="AW139" s="14" t="s">
        <v>32</v>
      </c>
      <c r="AX139" s="14" t="s">
        <v>76</v>
      </c>
      <c r="AY139" s="263" t="s">
        <v>172</v>
      </c>
    </row>
    <row r="140" spans="1:51" s="13" customFormat="1" ht="12">
      <c r="A140" s="13"/>
      <c r="B140" s="242"/>
      <c r="C140" s="243"/>
      <c r="D140" s="244" t="s">
        <v>181</v>
      </c>
      <c r="E140" s="245" t="s">
        <v>1</v>
      </c>
      <c r="F140" s="246" t="s">
        <v>1914</v>
      </c>
      <c r="G140" s="243"/>
      <c r="H140" s="245" t="s">
        <v>1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2" t="s">
        <v>181</v>
      </c>
      <c r="AU140" s="252" t="s">
        <v>86</v>
      </c>
      <c r="AV140" s="13" t="s">
        <v>83</v>
      </c>
      <c r="AW140" s="13" t="s">
        <v>32</v>
      </c>
      <c r="AX140" s="13" t="s">
        <v>76</v>
      </c>
      <c r="AY140" s="252" t="s">
        <v>172</v>
      </c>
    </row>
    <row r="141" spans="1:51" s="14" customFormat="1" ht="12">
      <c r="A141" s="14"/>
      <c r="B141" s="253"/>
      <c r="C141" s="254"/>
      <c r="D141" s="244" t="s">
        <v>181</v>
      </c>
      <c r="E141" s="255" t="s">
        <v>1</v>
      </c>
      <c r="F141" s="256" t="s">
        <v>1915</v>
      </c>
      <c r="G141" s="254"/>
      <c r="H141" s="257">
        <v>8.76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3" t="s">
        <v>181</v>
      </c>
      <c r="AU141" s="263" t="s">
        <v>86</v>
      </c>
      <c r="AV141" s="14" t="s">
        <v>86</v>
      </c>
      <c r="AW141" s="14" t="s">
        <v>32</v>
      </c>
      <c r="AX141" s="14" t="s">
        <v>76</v>
      </c>
      <c r="AY141" s="263" t="s">
        <v>172</v>
      </c>
    </row>
    <row r="142" spans="1:51" s="13" customFormat="1" ht="12">
      <c r="A142" s="13"/>
      <c r="B142" s="242"/>
      <c r="C142" s="243"/>
      <c r="D142" s="244" t="s">
        <v>181</v>
      </c>
      <c r="E142" s="245" t="s">
        <v>1</v>
      </c>
      <c r="F142" s="246" t="s">
        <v>1916</v>
      </c>
      <c r="G142" s="243"/>
      <c r="H142" s="245" t="s">
        <v>1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2" t="s">
        <v>181</v>
      </c>
      <c r="AU142" s="252" t="s">
        <v>86</v>
      </c>
      <c r="AV142" s="13" t="s">
        <v>83</v>
      </c>
      <c r="AW142" s="13" t="s">
        <v>32</v>
      </c>
      <c r="AX142" s="13" t="s">
        <v>76</v>
      </c>
      <c r="AY142" s="252" t="s">
        <v>172</v>
      </c>
    </row>
    <row r="143" spans="1:51" s="14" customFormat="1" ht="12">
      <c r="A143" s="14"/>
      <c r="B143" s="253"/>
      <c r="C143" s="254"/>
      <c r="D143" s="244" t="s">
        <v>181</v>
      </c>
      <c r="E143" s="255" t="s">
        <v>1</v>
      </c>
      <c r="F143" s="256" t="s">
        <v>1917</v>
      </c>
      <c r="G143" s="254"/>
      <c r="H143" s="257">
        <v>8.84</v>
      </c>
      <c r="I143" s="258"/>
      <c r="J143" s="254"/>
      <c r="K143" s="254"/>
      <c r="L143" s="259"/>
      <c r="M143" s="260"/>
      <c r="N143" s="261"/>
      <c r="O143" s="261"/>
      <c r="P143" s="261"/>
      <c r="Q143" s="261"/>
      <c r="R143" s="261"/>
      <c r="S143" s="261"/>
      <c r="T143" s="26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3" t="s">
        <v>181</v>
      </c>
      <c r="AU143" s="263" t="s">
        <v>86</v>
      </c>
      <c r="AV143" s="14" t="s">
        <v>86</v>
      </c>
      <c r="AW143" s="14" t="s">
        <v>32</v>
      </c>
      <c r="AX143" s="14" t="s">
        <v>76</v>
      </c>
      <c r="AY143" s="263" t="s">
        <v>172</v>
      </c>
    </row>
    <row r="144" spans="1:51" s="16" customFormat="1" ht="12">
      <c r="A144" s="16"/>
      <c r="B144" s="275"/>
      <c r="C144" s="276"/>
      <c r="D144" s="244" t="s">
        <v>181</v>
      </c>
      <c r="E144" s="277" t="s">
        <v>1</v>
      </c>
      <c r="F144" s="278" t="s">
        <v>188</v>
      </c>
      <c r="G144" s="276"/>
      <c r="H144" s="279">
        <v>217.6</v>
      </c>
      <c r="I144" s="280"/>
      <c r="J144" s="276"/>
      <c r="K144" s="276"/>
      <c r="L144" s="281"/>
      <c r="M144" s="282"/>
      <c r="N144" s="283"/>
      <c r="O144" s="283"/>
      <c r="P144" s="283"/>
      <c r="Q144" s="283"/>
      <c r="R144" s="283"/>
      <c r="S144" s="283"/>
      <c r="T144" s="284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85" t="s">
        <v>181</v>
      </c>
      <c r="AU144" s="285" t="s">
        <v>86</v>
      </c>
      <c r="AV144" s="16" t="s">
        <v>179</v>
      </c>
      <c r="AW144" s="16" t="s">
        <v>32</v>
      </c>
      <c r="AX144" s="16" t="s">
        <v>83</v>
      </c>
      <c r="AY144" s="285" t="s">
        <v>172</v>
      </c>
    </row>
    <row r="145" spans="1:65" s="2" customFormat="1" ht="16.5" customHeight="1">
      <c r="A145" s="39"/>
      <c r="B145" s="40"/>
      <c r="C145" s="229" t="s">
        <v>97</v>
      </c>
      <c r="D145" s="229" t="s">
        <v>174</v>
      </c>
      <c r="E145" s="230" t="s">
        <v>1922</v>
      </c>
      <c r="F145" s="231" t="s">
        <v>1923</v>
      </c>
      <c r="G145" s="232" t="s">
        <v>240</v>
      </c>
      <c r="H145" s="233">
        <v>217.6</v>
      </c>
      <c r="I145" s="234"/>
      <c r="J145" s="235">
        <f>ROUND(I145*H145,2)</f>
        <v>0</v>
      </c>
      <c r="K145" s="231" t="s">
        <v>178</v>
      </c>
      <c r="L145" s="45"/>
      <c r="M145" s="236" t="s">
        <v>1</v>
      </c>
      <c r="N145" s="237" t="s">
        <v>41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0.29</v>
      </c>
      <c r="T145" s="239">
        <f>S145*H145</f>
        <v>63.10399999999999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179</v>
      </c>
      <c r="AT145" s="240" t="s">
        <v>174</v>
      </c>
      <c r="AU145" s="240" t="s">
        <v>86</v>
      </c>
      <c r="AY145" s="18" t="s">
        <v>172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83</v>
      </c>
      <c r="BK145" s="241">
        <f>ROUND(I145*H145,2)</f>
        <v>0</v>
      </c>
      <c r="BL145" s="18" t="s">
        <v>179</v>
      </c>
      <c r="BM145" s="240" t="s">
        <v>1924</v>
      </c>
    </row>
    <row r="146" spans="1:51" s="13" customFormat="1" ht="12">
      <c r="A146" s="13"/>
      <c r="B146" s="242"/>
      <c r="C146" s="243"/>
      <c r="D146" s="244" t="s">
        <v>181</v>
      </c>
      <c r="E146" s="245" t="s">
        <v>1</v>
      </c>
      <c r="F146" s="246" t="s">
        <v>1921</v>
      </c>
      <c r="G146" s="243"/>
      <c r="H146" s="245" t="s">
        <v>1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2" t="s">
        <v>181</v>
      </c>
      <c r="AU146" s="252" t="s">
        <v>86</v>
      </c>
      <c r="AV146" s="13" t="s">
        <v>83</v>
      </c>
      <c r="AW146" s="13" t="s">
        <v>32</v>
      </c>
      <c r="AX146" s="13" t="s">
        <v>76</v>
      </c>
      <c r="AY146" s="252" t="s">
        <v>172</v>
      </c>
    </row>
    <row r="147" spans="1:51" s="14" customFormat="1" ht="12">
      <c r="A147" s="14"/>
      <c r="B147" s="253"/>
      <c r="C147" s="254"/>
      <c r="D147" s="244" t="s">
        <v>181</v>
      </c>
      <c r="E147" s="255" t="s">
        <v>1</v>
      </c>
      <c r="F147" s="256" t="s">
        <v>1913</v>
      </c>
      <c r="G147" s="254"/>
      <c r="H147" s="257">
        <v>200</v>
      </c>
      <c r="I147" s="258"/>
      <c r="J147" s="254"/>
      <c r="K147" s="254"/>
      <c r="L147" s="259"/>
      <c r="M147" s="260"/>
      <c r="N147" s="261"/>
      <c r="O147" s="261"/>
      <c r="P147" s="261"/>
      <c r="Q147" s="261"/>
      <c r="R147" s="261"/>
      <c r="S147" s="261"/>
      <c r="T147" s="26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3" t="s">
        <v>181</v>
      </c>
      <c r="AU147" s="263" t="s">
        <v>86</v>
      </c>
      <c r="AV147" s="14" t="s">
        <v>86</v>
      </c>
      <c r="AW147" s="14" t="s">
        <v>32</v>
      </c>
      <c r="AX147" s="14" t="s">
        <v>76</v>
      </c>
      <c r="AY147" s="263" t="s">
        <v>172</v>
      </c>
    </row>
    <row r="148" spans="1:51" s="13" customFormat="1" ht="12">
      <c r="A148" s="13"/>
      <c r="B148" s="242"/>
      <c r="C148" s="243"/>
      <c r="D148" s="244" t="s">
        <v>181</v>
      </c>
      <c r="E148" s="245" t="s">
        <v>1</v>
      </c>
      <c r="F148" s="246" t="s">
        <v>1914</v>
      </c>
      <c r="G148" s="243"/>
      <c r="H148" s="245" t="s">
        <v>1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2" t="s">
        <v>181</v>
      </c>
      <c r="AU148" s="252" t="s">
        <v>86</v>
      </c>
      <c r="AV148" s="13" t="s">
        <v>83</v>
      </c>
      <c r="AW148" s="13" t="s">
        <v>32</v>
      </c>
      <c r="AX148" s="13" t="s">
        <v>76</v>
      </c>
      <c r="AY148" s="252" t="s">
        <v>172</v>
      </c>
    </row>
    <row r="149" spans="1:51" s="14" customFormat="1" ht="12">
      <c r="A149" s="14"/>
      <c r="B149" s="253"/>
      <c r="C149" s="254"/>
      <c r="D149" s="244" t="s">
        <v>181</v>
      </c>
      <c r="E149" s="255" t="s">
        <v>1</v>
      </c>
      <c r="F149" s="256" t="s">
        <v>1915</v>
      </c>
      <c r="G149" s="254"/>
      <c r="H149" s="257">
        <v>8.76</v>
      </c>
      <c r="I149" s="258"/>
      <c r="J149" s="254"/>
      <c r="K149" s="254"/>
      <c r="L149" s="259"/>
      <c r="M149" s="260"/>
      <c r="N149" s="261"/>
      <c r="O149" s="261"/>
      <c r="P149" s="261"/>
      <c r="Q149" s="261"/>
      <c r="R149" s="261"/>
      <c r="S149" s="261"/>
      <c r="T149" s="26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3" t="s">
        <v>181</v>
      </c>
      <c r="AU149" s="263" t="s">
        <v>86</v>
      </c>
      <c r="AV149" s="14" t="s">
        <v>86</v>
      </c>
      <c r="AW149" s="14" t="s">
        <v>32</v>
      </c>
      <c r="AX149" s="14" t="s">
        <v>76</v>
      </c>
      <c r="AY149" s="263" t="s">
        <v>172</v>
      </c>
    </row>
    <row r="150" spans="1:51" s="13" customFormat="1" ht="12">
      <c r="A150" s="13"/>
      <c r="B150" s="242"/>
      <c r="C150" s="243"/>
      <c r="D150" s="244" t="s">
        <v>181</v>
      </c>
      <c r="E150" s="245" t="s">
        <v>1</v>
      </c>
      <c r="F150" s="246" t="s">
        <v>1916</v>
      </c>
      <c r="G150" s="243"/>
      <c r="H150" s="245" t="s">
        <v>1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2" t="s">
        <v>181</v>
      </c>
      <c r="AU150" s="252" t="s">
        <v>86</v>
      </c>
      <c r="AV150" s="13" t="s">
        <v>83</v>
      </c>
      <c r="AW150" s="13" t="s">
        <v>32</v>
      </c>
      <c r="AX150" s="13" t="s">
        <v>76</v>
      </c>
      <c r="AY150" s="252" t="s">
        <v>172</v>
      </c>
    </row>
    <row r="151" spans="1:51" s="14" customFormat="1" ht="12">
      <c r="A151" s="14"/>
      <c r="B151" s="253"/>
      <c r="C151" s="254"/>
      <c r="D151" s="244" t="s">
        <v>181</v>
      </c>
      <c r="E151" s="255" t="s">
        <v>1</v>
      </c>
      <c r="F151" s="256" t="s">
        <v>1917</v>
      </c>
      <c r="G151" s="254"/>
      <c r="H151" s="257">
        <v>8.84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3" t="s">
        <v>181</v>
      </c>
      <c r="AU151" s="263" t="s">
        <v>86</v>
      </c>
      <c r="AV151" s="14" t="s">
        <v>86</v>
      </c>
      <c r="AW151" s="14" t="s">
        <v>32</v>
      </c>
      <c r="AX151" s="14" t="s">
        <v>76</v>
      </c>
      <c r="AY151" s="263" t="s">
        <v>172</v>
      </c>
    </row>
    <row r="152" spans="1:51" s="16" customFormat="1" ht="12">
      <c r="A152" s="16"/>
      <c r="B152" s="275"/>
      <c r="C152" s="276"/>
      <c r="D152" s="244" t="s">
        <v>181</v>
      </c>
      <c r="E152" s="277" t="s">
        <v>1</v>
      </c>
      <c r="F152" s="278" t="s">
        <v>188</v>
      </c>
      <c r="G152" s="276"/>
      <c r="H152" s="279">
        <v>217.6</v>
      </c>
      <c r="I152" s="280"/>
      <c r="J152" s="276"/>
      <c r="K152" s="276"/>
      <c r="L152" s="281"/>
      <c r="M152" s="282"/>
      <c r="N152" s="283"/>
      <c r="O152" s="283"/>
      <c r="P152" s="283"/>
      <c r="Q152" s="283"/>
      <c r="R152" s="283"/>
      <c r="S152" s="283"/>
      <c r="T152" s="284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285" t="s">
        <v>181</v>
      </c>
      <c r="AU152" s="285" t="s">
        <v>86</v>
      </c>
      <c r="AV152" s="16" t="s">
        <v>179</v>
      </c>
      <c r="AW152" s="16" t="s">
        <v>32</v>
      </c>
      <c r="AX152" s="16" t="s">
        <v>83</v>
      </c>
      <c r="AY152" s="285" t="s">
        <v>172</v>
      </c>
    </row>
    <row r="153" spans="1:65" s="2" customFormat="1" ht="16.5" customHeight="1">
      <c r="A153" s="39"/>
      <c r="B153" s="40"/>
      <c r="C153" s="229" t="s">
        <v>179</v>
      </c>
      <c r="D153" s="229" t="s">
        <v>174</v>
      </c>
      <c r="E153" s="230" t="s">
        <v>1925</v>
      </c>
      <c r="F153" s="231" t="s">
        <v>1926</v>
      </c>
      <c r="G153" s="232" t="s">
        <v>402</v>
      </c>
      <c r="H153" s="233">
        <v>24.6</v>
      </c>
      <c r="I153" s="234"/>
      <c r="J153" s="235">
        <f>ROUND(I153*H153,2)</f>
        <v>0</v>
      </c>
      <c r="K153" s="231" t="s">
        <v>178</v>
      </c>
      <c r="L153" s="45"/>
      <c r="M153" s="236" t="s">
        <v>1</v>
      </c>
      <c r="N153" s="237" t="s">
        <v>41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0.29</v>
      </c>
      <c r="T153" s="239">
        <f>S153*H153</f>
        <v>7.134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179</v>
      </c>
      <c r="AT153" s="240" t="s">
        <v>174</v>
      </c>
      <c r="AU153" s="240" t="s">
        <v>86</v>
      </c>
      <c r="AY153" s="18" t="s">
        <v>172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83</v>
      </c>
      <c r="BK153" s="241">
        <f>ROUND(I153*H153,2)</f>
        <v>0</v>
      </c>
      <c r="BL153" s="18" t="s">
        <v>179</v>
      </c>
      <c r="BM153" s="240" t="s">
        <v>1927</v>
      </c>
    </row>
    <row r="154" spans="1:51" s="14" customFormat="1" ht="12">
      <c r="A154" s="14"/>
      <c r="B154" s="253"/>
      <c r="C154" s="254"/>
      <c r="D154" s="244" t="s">
        <v>181</v>
      </c>
      <c r="E154" s="255" t="s">
        <v>1</v>
      </c>
      <c r="F154" s="256" t="s">
        <v>1928</v>
      </c>
      <c r="G154" s="254"/>
      <c r="H154" s="257">
        <v>24.6</v>
      </c>
      <c r="I154" s="258"/>
      <c r="J154" s="254"/>
      <c r="K154" s="254"/>
      <c r="L154" s="259"/>
      <c r="M154" s="260"/>
      <c r="N154" s="261"/>
      <c r="O154" s="261"/>
      <c r="P154" s="261"/>
      <c r="Q154" s="261"/>
      <c r="R154" s="261"/>
      <c r="S154" s="261"/>
      <c r="T154" s="26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3" t="s">
        <v>181</v>
      </c>
      <c r="AU154" s="263" t="s">
        <v>86</v>
      </c>
      <c r="AV154" s="14" t="s">
        <v>86</v>
      </c>
      <c r="AW154" s="14" t="s">
        <v>32</v>
      </c>
      <c r="AX154" s="14" t="s">
        <v>83</v>
      </c>
      <c r="AY154" s="263" t="s">
        <v>172</v>
      </c>
    </row>
    <row r="155" spans="1:65" s="2" customFormat="1" ht="16.5" customHeight="1">
      <c r="A155" s="39"/>
      <c r="B155" s="40"/>
      <c r="C155" s="229" t="s">
        <v>204</v>
      </c>
      <c r="D155" s="229" t="s">
        <v>174</v>
      </c>
      <c r="E155" s="230" t="s">
        <v>1929</v>
      </c>
      <c r="F155" s="231" t="s">
        <v>1930</v>
      </c>
      <c r="G155" s="232" t="s">
        <v>177</v>
      </c>
      <c r="H155" s="233">
        <v>11.286</v>
      </c>
      <c r="I155" s="234"/>
      <c r="J155" s="235">
        <f>ROUND(I155*H155,2)</f>
        <v>0</v>
      </c>
      <c r="K155" s="231" t="s">
        <v>178</v>
      </c>
      <c r="L155" s="45"/>
      <c r="M155" s="236" t="s">
        <v>1</v>
      </c>
      <c r="N155" s="237" t="s">
        <v>41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179</v>
      </c>
      <c r="AT155" s="240" t="s">
        <v>174</v>
      </c>
      <c r="AU155" s="240" t="s">
        <v>86</v>
      </c>
      <c r="AY155" s="18" t="s">
        <v>172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83</v>
      </c>
      <c r="BK155" s="241">
        <f>ROUND(I155*H155,2)</f>
        <v>0</v>
      </c>
      <c r="BL155" s="18" t="s">
        <v>179</v>
      </c>
      <c r="BM155" s="240" t="s">
        <v>1931</v>
      </c>
    </row>
    <row r="156" spans="1:51" s="13" customFormat="1" ht="12">
      <c r="A156" s="13"/>
      <c r="B156" s="242"/>
      <c r="C156" s="243"/>
      <c r="D156" s="244" t="s">
        <v>181</v>
      </c>
      <c r="E156" s="245" t="s">
        <v>1</v>
      </c>
      <c r="F156" s="246" t="s">
        <v>1914</v>
      </c>
      <c r="G156" s="243"/>
      <c r="H156" s="245" t="s">
        <v>1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2" t="s">
        <v>181</v>
      </c>
      <c r="AU156" s="252" t="s">
        <v>86</v>
      </c>
      <c r="AV156" s="13" t="s">
        <v>83</v>
      </c>
      <c r="AW156" s="13" t="s">
        <v>32</v>
      </c>
      <c r="AX156" s="13" t="s">
        <v>76</v>
      </c>
      <c r="AY156" s="252" t="s">
        <v>172</v>
      </c>
    </row>
    <row r="157" spans="1:51" s="14" customFormat="1" ht="12">
      <c r="A157" s="14"/>
      <c r="B157" s="253"/>
      <c r="C157" s="254"/>
      <c r="D157" s="244" t="s">
        <v>181</v>
      </c>
      <c r="E157" s="255" t="s">
        <v>1</v>
      </c>
      <c r="F157" s="256" t="s">
        <v>1932</v>
      </c>
      <c r="G157" s="254"/>
      <c r="H157" s="257">
        <v>3.942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3" t="s">
        <v>181</v>
      </c>
      <c r="AU157" s="263" t="s">
        <v>86</v>
      </c>
      <c r="AV157" s="14" t="s">
        <v>86</v>
      </c>
      <c r="AW157" s="14" t="s">
        <v>32</v>
      </c>
      <c r="AX157" s="14" t="s">
        <v>76</v>
      </c>
      <c r="AY157" s="263" t="s">
        <v>172</v>
      </c>
    </row>
    <row r="158" spans="1:51" s="13" customFormat="1" ht="12">
      <c r="A158" s="13"/>
      <c r="B158" s="242"/>
      <c r="C158" s="243"/>
      <c r="D158" s="244" t="s">
        <v>181</v>
      </c>
      <c r="E158" s="245" t="s">
        <v>1</v>
      </c>
      <c r="F158" s="246" t="s">
        <v>1916</v>
      </c>
      <c r="G158" s="243"/>
      <c r="H158" s="245" t="s">
        <v>1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2" t="s">
        <v>181</v>
      </c>
      <c r="AU158" s="252" t="s">
        <v>86</v>
      </c>
      <c r="AV158" s="13" t="s">
        <v>83</v>
      </c>
      <c r="AW158" s="13" t="s">
        <v>32</v>
      </c>
      <c r="AX158" s="13" t="s">
        <v>76</v>
      </c>
      <c r="AY158" s="252" t="s">
        <v>172</v>
      </c>
    </row>
    <row r="159" spans="1:51" s="14" customFormat="1" ht="12">
      <c r="A159" s="14"/>
      <c r="B159" s="253"/>
      <c r="C159" s="254"/>
      <c r="D159" s="244" t="s">
        <v>181</v>
      </c>
      <c r="E159" s="255" t="s">
        <v>1</v>
      </c>
      <c r="F159" s="256" t="s">
        <v>1933</v>
      </c>
      <c r="G159" s="254"/>
      <c r="H159" s="257">
        <v>3.978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3" t="s">
        <v>181</v>
      </c>
      <c r="AU159" s="263" t="s">
        <v>86</v>
      </c>
      <c r="AV159" s="14" t="s">
        <v>86</v>
      </c>
      <c r="AW159" s="14" t="s">
        <v>32</v>
      </c>
      <c r="AX159" s="14" t="s">
        <v>76</v>
      </c>
      <c r="AY159" s="263" t="s">
        <v>172</v>
      </c>
    </row>
    <row r="160" spans="1:51" s="14" customFormat="1" ht="12">
      <c r="A160" s="14"/>
      <c r="B160" s="253"/>
      <c r="C160" s="254"/>
      <c r="D160" s="244" t="s">
        <v>181</v>
      </c>
      <c r="E160" s="255" t="s">
        <v>1</v>
      </c>
      <c r="F160" s="256" t="s">
        <v>1934</v>
      </c>
      <c r="G160" s="254"/>
      <c r="H160" s="257">
        <v>3.366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3" t="s">
        <v>181</v>
      </c>
      <c r="AU160" s="263" t="s">
        <v>86</v>
      </c>
      <c r="AV160" s="14" t="s">
        <v>86</v>
      </c>
      <c r="AW160" s="14" t="s">
        <v>32</v>
      </c>
      <c r="AX160" s="14" t="s">
        <v>76</v>
      </c>
      <c r="AY160" s="263" t="s">
        <v>172</v>
      </c>
    </row>
    <row r="161" spans="1:51" s="16" customFormat="1" ht="12">
      <c r="A161" s="16"/>
      <c r="B161" s="275"/>
      <c r="C161" s="276"/>
      <c r="D161" s="244" t="s">
        <v>181</v>
      </c>
      <c r="E161" s="277" t="s">
        <v>1</v>
      </c>
      <c r="F161" s="278" t="s">
        <v>188</v>
      </c>
      <c r="G161" s="276"/>
      <c r="H161" s="279">
        <v>11.286</v>
      </c>
      <c r="I161" s="280"/>
      <c r="J161" s="276"/>
      <c r="K161" s="276"/>
      <c r="L161" s="281"/>
      <c r="M161" s="282"/>
      <c r="N161" s="283"/>
      <c r="O161" s="283"/>
      <c r="P161" s="283"/>
      <c r="Q161" s="283"/>
      <c r="R161" s="283"/>
      <c r="S161" s="283"/>
      <c r="T161" s="284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T161" s="285" t="s">
        <v>181</v>
      </c>
      <c r="AU161" s="285" t="s">
        <v>86</v>
      </c>
      <c r="AV161" s="16" t="s">
        <v>179</v>
      </c>
      <c r="AW161" s="16" t="s">
        <v>32</v>
      </c>
      <c r="AX161" s="16" t="s">
        <v>83</v>
      </c>
      <c r="AY161" s="285" t="s">
        <v>172</v>
      </c>
    </row>
    <row r="162" spans="1:65" s="2" customFormat="1" ht="16.5" customHeight="1">
      <c r="A162" s="39"/>
      <c r="B162" s="40"/>
      <c r="C162" s="229" t="s">
        <v>208</v>
      </c>
      <c r="D162" s="229" t="s">
        <v>174</v>
      </c>
      <c r="E162" s="230" t="s">
        <v>1935</v>
      </c>
      <c r="F162" s="231" t="s">
        <v>1936</v>
      </c>
      <c r="G162" s="232" t="s">
        <v>177</v>
      </c>
      <c r="H162" s="233">
        <v>0.364</v>
      </c>
      <c r="I162" s="234"/>
      <c r="J162" s="235">
        <f>ROUND(I162*H162,2)</f>
        <v>0</v>
      </c>
      <c r="K162" s="231" t="s">
        <v>178</v>
      </c>
      <c r="L162" s="45"/>
      <c r="M162" s="236" t="s">
        <v>1</v>
      </c>
      <c r="N162" s="237" t="s">
        <v>41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179</v>
      </c>
      <c r="AT162" s="240" t="s">
        <v>174</v>
      </c>
      <c r="AU162" s="240" t="s">
        <v>86</v>
      </c>
      <c r="AY162" s="18" t="s">
        <v>172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83</v>
      </c>
      <c r="BK162" s="241">
        <f>ROUND(I162*H162,2)</f>
        <v>0</v>
      </c>
      <c r="BL162" s="18" t="s">
        <v>179</v>
      </c>
      <c r="BM162" s="240" t="s">
        <v>1937</v>
      </c>
    </row>
    <row r="163" spans="1:51" s="13" customFormat="1" ht="12">
      <c r="A163" s="13"/>
      <c r="B163" s="242"/>
      <c r="C163" s="243"/>
      <c r="D163" s="244" t="s">
        <v>181</v>
      </c>
      <c r="E163" s="245" t="s">
        <v>1</v>
      </c>
      <c r="F163" s="246" t="s">
        <v>1938</v>
      </c>
      <c r="G163" s="243"/>
      <c r="H163" s="245" t="s">
        <v>1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2" t="s">
        <v>181</v>
      </c>
      <c r="AU163" s="252" t="s">
        <v>86</v>
      </c>
      <c r="AV163" s="13" t="s">
        <v>83</v>
      </c>
      <c r="AW163" s="13" t="s">
        <v>32</v>
      </c>
      <c r="AX163" s="13" t="s">
        <v>76</v>
      </c>
      <c r="AY163" s="252" t="s">
        <v>172</v>
      </c>
    </row>
    <row r="164" spans="1:51" s="14" customFormat="1" ht="12">
      <c r="A164" s="14"/>
      <c r="B164" s="253"/>
      <c r="C164" s="254"/>
      <c r="D164" s="244" t="s">
        <v>181</v>
      </c>
      <c r="E164" s="255" t="s">
        <v>1</v>
      </c>
      <c r="F164" s="256" t="s">
        <v>1939</v>
      </c>
      <c r="G164" s="254"/>
      <c r="H164" s="257">
        <v>4.99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3" t="s">
        <v>181</v>
      </c>
      <c r="AU164" s="263" t="s">
        <v>86</v>
      </c>
      <c r="AV164" s="14" t="s">
        <v>86</v>
      </c>
      <c r="AW164" s="14" t="s">
        <v>32</v>
      </c>
      <c r="AX164" s="14" t="s">
        <v>76</v>
      </c>
      <c r="AY164" s="263" t="s">
        <v>172</v>
      </c>
    </row>
    <row r="165" spans="1:51" s="13" customFormat="1" ht="12">
      <c r="A165" s="13"/>
      <c r="B165" s="242"/>
      <c r="C165" s="243"/>
      <c r="D165" s="244" t="s">
        <v>181</v>
      </c>
      <c r="E165" s="245" t="s">
        <v>1</v>
      </c>
      <c r="F165" s="246" t="s">
        <v>1940</v>
      </c>
      <c r="G165" s="243"/>
      <c r="H165" s="245" t="s">
        <v>1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2" t="s">
        <v>181</v>
      </c>
      <c r="AU165" s="252" t="s">
        <v>86</v>
      </c>
      <c r="AV165" s="13" t="s">
        <v>83</v>
      </c>
      <c r="AW165" s="13" t="s">
        <v>32</v>
      </c>
      <c r="AX165" s="13" t="s">
        <v>76</v>
      </c>
      <c r="AY165" s="252" t="s">
        <v>172</v>
      </c>
    </row>
    <row r="166" spans="1:51" s="14" customFormat="1" ht="12">
      <c r="A166" s="14"/>
      <c r="B166" s="253"/>
      <c r="C166" s="254"/>
      <c r="D166" s="244" t="s">
        <v>181</v>
      </c>
      <c r="E166" s="255" t="s">
        <v>1</v>
      </c>
      <c r="F166" s="256" t="s">
        <v>1941</v>
      </c>
      <c r="G166" s="254"/>
      <c r="H166" s="257">
        <v>-4.626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3" t="s">
        <v>181</v>
      </c>
      <c r="AU166" s="263" t="s">
        <v>86</v>
      </c>
      <c r="AV166" s="14" t="s">
        <v>86</v>
      </c>
      <c r="AW166" s="14" t="s">
        <v>32</v>
      </c>
      <c r="AX166" s="14" t="s">
        <v>76</v>
      </c>
      <c r="AY166" s="263" t="s">
        <v>172</v>
      </c>
    </row>
    <row r="167" spans="1:51" s="16" customFormat="1" ht="12">
      <c r="A167" s="16"/>
      <c r="B167" s="275"/>
      <c r="C167" s="276"/>
      <c r="D167" s="244" t="s">
        <v>181</v>
      </c>
      <c r="E167" s="277" t="s">
        <v>1</v>
      </c>
      <c r="F167" s="278" t="s">
        <v>188</v>
      </c>
      <c r="G167" s="276"/>
      <c r="H167" s="279">
        <v>0.364</v>
      </c>
      <c r="I167" s="280"/>
      <c r="J167" s="276"/>
      <c r="K167" s="276"/>
      <c r="L167" s="281"/>
      <c r="M167" s="282"/>
      <c r="N167" s="283"/>
      <c r="O167" s="283"/>
      <c r="P167" s="283"/>
      <c r="Q167" s="283"/>
      <c r="R167" s="283"/>
      <c r="S167" s="283"/>
      <c r="T167" s="284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85" t="s">
        <v>181</v>
      </c>
      <c r="AU167" s="285" t="s">
        <v>86</v>
      </c>
      <c r="AV167" s="16" t="s">
        <v>179</v>
      </c>
      <c r="AW167" s="16" t="s">
        <v>32</v>
      </c>
      <c r="AX167" s="16" t="s">
        <v>83</v>
      </c>
      <c r="AY167" s="285" t="s">
        <v>172</v>
      </c>
    </row>
    <row r="168" spans="1:65" s="2" customFormat="1" ht="16.5" customHeight="1">
      <c r="A168" s="39"/>
      <c r="B168" s="40"/>
      <c r="C168" s="229" t="s">
        <v>212</v>
      </c>
      <c r="D168" s="229" t="s">
        <v>174</v>
      </c>
      <c r="E168" s="230" t="s">
        <v>205</v>
      </c>
      <c r="F168" s="231" t="s">
        <v>206</v>
      </c>
      <c r="G168" s="232" t="s">
        <v>177</v>
      </c>
      <c r="H168" s="233">
        <v>7.57</v>
      </c>
      <c r="I168" s="234"/>
      <c r="J168" s="235">
        <f>ROUND(I168*H168,2)</f>
        <v>0</v>
      </c>
      <c r="K168" s="231" t="s">
        <v>178</v>
      </c>
      <c r="L168" s="45"/>
      <c r="M168" s="236" t="s">
        <v>1</v>
      </c>
      <c r="N168" s="237" t="s">
        <v>41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179</v>
      </c>
      <c r="AT168" s="240" t="s">
        <v>174</v>
      </c>
      <c r="AU168" s="240" t="s">
        <v>86</v>
      </c>
      <c r="AY168" s="18" t="s">
        <v>172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83</v>
      </c>
      <c r="BK168" s="241">
        <f>ROUND(I168*H168,2)</f>
        <v>0</v>
      </c>
      <c r="BL168" s="18" t="s">
        <v>179</v>
      </c>
      <c r="BM168" s="240" t="s">
        <v>1942</v>
      </c>
    </row>
    <row r="169" spans="1:51" s="14" customFormat="1" ht="12">
      <c r="A169" s="14"/>
      <c r="B169" s="253"/>
      <c r="C169" s="254"/>
      <c r="D169" s="244" t="s">
        <v>181</v>
      </c>
      <c r="E169" s="255" t="s">
        <v>1</v>
      </c>
      <c r="F169" s="256" t="s">
        <v>1943</v>
      </c>
      <c r="G169" s="254"/>
      <c r="H169" s="257">
        <v>7.57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3" t="s">
        <v>181</v>
      </c>
      <c r="AU169" s="263" t="s">
        <v>86</v>
      </c>
      <c r="AV169" s="14" t="s">
        <v>86</v>
      </c>
      <c r="AW169" s="14" t="s">
        <v>32</v>
      </c>
      <c r="AX169" s="14" t="s">
        <v>83</v>
      </c>
      <c r="AY169" s="263" t="s">
        <v>172</v>
      </c>
    </row>
    <row r="170" spans="1:65" s="2" customFormat="1" ht="12">
      <c r="A170" s="39"/>
      <c r="B170" s="40"/>
      <c r="C170" s="229" t="s">
        <v>216</v>
      </c>
      <c r="D170" s="229" t="s">
        <v>174</v>
      </c>
      <c r="E170" s="230" t="s">
        <v>209</v>
      </c>
      <c r="F170" s="231" t="s">
        <v>1944</v>
      </c>
      <c r="G170" s="232" t="s">
        <v>177</v>
      </c>
      <c r="H170" s="233">
        <v>7.57</v>
      </c>
      <c r="I170" s="234"/>
      <c r="J170" s="235">
        <f>ROUND(I170*H170,2)</f>
        <v>0</v>
      </c>
      <c r="K170" s="231" t="s">
        <v>1</v>
      </c>
      <c r="L170" s="45"/>
      <c r="M170" s="236" t="s">
        <v>1</v>
      </c>
      <c r="N170" s="237" t="s">
        <v>41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179</v>
      </c>
      <c r="AT170" s="240" t="s">
        <v>174</v>
      </c>
      <c r="AU170" s="240" t="s">
        <v>86</v>
      </c>
      <c r="AY170" s="18" t="s">
        <v>172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83</v>
      </c>
      <c r="BK170" s="241">
        <f>ROUND(I170*H170,2)</f>
        <v>0</v>
      </c>
      <c r="BL170" s="18" t="s">
        <v>179</v>
      </c>
      <c r="BM170" s="240" t="s">
        <v>1945</v>
      </c>
    </row>
    <row r="171" spans="1:51" s="14" customFormat="1" ht="12">
      <c r="A171" s="14"/>
      <c r="B171" s="253"/>
      <c r="C171" s="254"/>
      <c r="D171" s="244" t="s">
        <v>181</v>
      </c>
      <c r="E171" s="255" t="s">
        <v>1</v>
      </c>
      <c r="F171" s="256" t="s">
        <v>1946</v>
      </c>
      <c r="G171" s="254"/>
      <c r="H171" s="257">
        <v>7.57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3" t="s">
        <v>181</v>
      </c>
      <c r="AU171" s="263" t="s">
        <v>86</v>
      </c>
      <c r="AV171" s="14" t="s">
        <v>86</v>
      </c>
      <c r="AW171" s="14" t="s">
        <v>32</v>
      </c>
      <c r="AX171" s="14" t="s">
        <v>83</v>
      </c>
      <c r="AY171" s="263" t="s">
        <v>172</v>
      </c>
    </row>
    <row r="172" spans="1:65" s="2" customFormat="1" ht="16.5" customHeight="1">
      <c r="A172" s="39"/>
      <c r="B172" s="40"/>
      <c r="C172" s="229" t="s">
        <v>232</v>
      </c>
      <c r="D172" s="229" t="s">
        <v>174</v>
      </c>
      <c r="E172" s="230" t="s">
        <v>1947</v>
      </c>
      <c r="F172" s="231" t="s">
        <v>1948</v>
      </c>
      <c r="G172" s="232" t="s">
        <v>373</v>
      </c>
      <c r="H172" s="233">
        <v>13.626</v>
      </c>
      <c r="I172" s="234"/>
      <c r="J172" s="235">
        <f>ROUND(I172*H172,2)</f>
        <v>0</v>
      </c>
      <c r="K172" s="231" t="s">
        <v>178</v>
      </c>
      <c r="L172" s="45"/>
      <c r="M172" s="236" t="s">
        <v>1</v>
      </c>
      <c r="N172" s="237" t="s">
        <v>41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179</v>
      </c>
      <c r="AT172" s="240" t="s">
        <v>174</v>
      </c>
      <c r="AU172" s="240" t="s">
        <v>86</v>
      </c>
      <c r="AY172" s="18" t="s">
        <v>172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83</v>
      </c>
      <c r="BK172" s="241">
        <f>ROUND(I172*H172,2)</f>
        <v>0</v>
      </c>
      <c r="BL172" s="18" t="s">
        <v>179</v>
      </c>
      <c r="BM172" s="240" t="s">
        <v>1949</v>
      </c>
    </row>
    <row r="173" spans="1:51" s="14" customFormat="1" ht="12">
      <c r="A173" s="14"/>
      <c r="B173" s="253"/>
      <c r="C173" s="254"/>
      <c r="D173" s="244" t="s">
        <v>181</v>
      </c>
      <c r="E173" s="255" t="s">
        <v>1</v>
      </c>
      <c r="F173" s="256" t="s">
        <v>1950</v>
      </c>
      <c r="G173" s="254"/>
      <c r="H173" s="257">
        <v>13.626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3" t="s">
        <v>181</v>
      </c>
      <c r="AU173" s="263" t="s">
        <v>86</v>
      </c>
      <c r="AV173" s="14" t="s">
        <v>86</v>
      </c>
      <c r="AW173" s="14" t="s">
        <v>32</v>
      </c>
      <c r="AX173" s="14" t="s">
        <v>83</v>
      </c>
      <c r="AY173" s="263" t="s">
        <v>172</v>
      </c>
    </row>
    <row r="174" spans="1:65" s="2" customFormat="1" ht="16.5" customHeight="1">
      <c r="A174" s="39"/>
      <c r="B174" s="40"/>
      <c r="C174" s="229" t="s">
        <v>237</v>
      </c>
      <c r="D174" s="229" t="s">
        <v>174</v>
      </c>
      <c r="E174" s="230" t="s">
        <v>1951</v>
      </c>
      <c r="F174" s="231" t="s">
        <v>1952</v>
      </c>
      <c r="G174" s="232" t="s">
        <v>177</v>
      </c>
      <c r="H174" s="233">
        <v>4.08</v>
      </c>
      <c r="I174" s="234"/>
      <c r="J174" s="235">
        <f>ROUND(I174*H174,2)</f>
        <v>0</v>
      </c>
      <c r="K174" s="231" t="s">
        <v>178</v>
      </c>
      <c r="L174" s="45"/>
      <c r="M174" s="236" t="s">
        <v>1</v>
      </c>
      <c r="N174" s="237" t="s">
        <v>41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179</v>
      </c>
      <c r="AT174" s="240" t="s">
        <v>174</v>
      </c>
      <c r="AU174" s="240" t="s">
        <v>86</v>
      </c>
      <c r="AY174" s="18" t="s">
        <v>172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83</v>
      </c>
      <c r="BK174" s="241">
        <f>ROUND(I174*H174,2)</f>
        <v>0</v>
      </c>
      <c r="BL174" s="18" t="s">
        <v>179</v>
      </c>
      <c r="BM174" s="240" t="s">
        <v>1953</v>
      </c>
    </row>
    <row r="175" spans="1:51" s="13" customFormat="1" ht="12">
      <c r="A175" s="13"/>
      <c r="B175" s="242"/>
      <c r="C175" s="243"/>
      <c r="D175" s="244" t="s">
        <v>181</v>
      </c>
      <c r="E175" s="245" t="s">
        <v>1</v>
      </c>
      <c r="F175" s="246" t="s">
        <v>1916</v>
      </c>
      <c r="G175" s="243"/>
      <c r="H175" s="245" t="s">
        <v>1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2" t="s">
        <v>181</v>
      </c>
      <c r="AU175" s="252" t="s">
        <v>86</v>
      </c>
      <c r="AV175" s="13" t="s">
        <v>83</v>
      </c>
      <c r="AW175" s="13" t="s">
        <v>32</v>
      </c>
      <c r="AX175" s="13" t="s">
        <v>76</v>
      </c>
      <c r="AY175" s="252" t="s">
        <v>172</v>
      </c>
    </row>
    <row r="176" spans="1:51" s="14" customFormat="1" ht="12">
      <c r="A176" s="14"/>
      <c r="B176" s="253"/>
      <c r="C176" s="254"/>
      <c r="D176" s="244" t="s">
        <v>181</v>
      </c>
      <c r="E176" s="255" t="s">
        <v>1</v>
      </c>
      <c r="F176" s="256" t="s">
        <v>1954</v>
      </c>
      <c r="G176" s="254"/>
      <c r="H176" s="257">
        <v>2.21</v>
      </c>
      <c r="I176" s="258"/>
      <c r="J176" s="254"/>
      <c r="K176" s="254"/>
      <c r="L176" s="259"/>
      <c r="M176" s="260"/>
      <c r="N176" s="261"/>
      <c r="O176" s="261"/>
      <c r="P176" s="261"/>
      <c r="Q176" s="261"/>
      <c r="R176" s="261"/>
      <c r="S176" s="261"/>
      <c r="T176" s="26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3" t="s">
        <v>181</v>
      </c>
      <c r="AU176" s="263" t="s">
        <v>86</v>
      </c>
      <c r="AV176" s="14" t="s">
        <v>86</v>
      </c>
      <c r="AW176" s="14" t="s">
        <v>32</v>
      </c>
      <c r="AX176" s="14" t="s">
        <v>76</v>
      </c>
      <c r="AY176" s="263" t="s">
        <v>172</v>
      </c>
    </row>
    <row r="177" spans="1:51" s="14" customFormat="1" ht="12">
      <c r="A177" s="14"/>
      <c r="B177" s="253"/>
      <c r="C177" s="254"/>
      <c r="D177" s="244" t="s">
        <v>181</v>
      </c>
      <c r="E177" s="255" t="s">
        <v>1</v>
      </c>
      <c r="F177" s="256" t="s">
        <v>1955</v>
      </c>
      <c r="G177" s="254"/>
      <c r="H177" s="257">
        <v>1.87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3" t="s">
        <v>181</v>
      </c>
      <c r="AU177" s="263" t="s">
        <v>86</v>
      </c>
      <c r="AV177" s="14" t="s">
        <v>86</v>
      </c>
      <c r="AW177" s="14" t="s">
        <v>32</v>
      </c>
      <c r="AX177" s="14" t="s">
        <v>76</v>
      </c>
      <c r="AY177" s="263" t="s">
        <v>172</v>
      </c>
    </row>
    <row r="178" spans="1:51" s="16" customFormat="1" ht="12">
      <c r="A178" s="16"/>
      <c r="B178" s="275"/>
      <c r="C178" s="276"/>
      <c r="D178" s="244" t="s">
        <v>181</v>
      </c>
      <c r="E178" s="277" t="s">
        <v>1</v>
      </c>
      <c r="F178" s="278" t="s">
        <v>188</v>
      </c>
      <c r="G178" s="276"/>
      <c r="H178" s="279">
        <v>4.08</v>
      </c>
      <c r="I178" s="280"/>
      <c r="J178" s="276"/>
      <c r="K178" s="276"/>
      <c r="L178" s="281"/>
      <c r="M178" s="282"/>
      <c r="N178" s="283"/>
      <c r="O178" s="283"/>
      <c r="P178" s="283"/>
      <c r="Q178" s="283"/>
      <c r="R178" s="283"/>
      <c r="S178" s="283"/>
      <c r="T178" s="284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285" t="s">
        <v>181</v>
      </c>
      <c r="AU178" s="285" t="s">
        <v>86</v>
      </c>
      <c r="AV178" s="16" t="s">
        <v>179</v>
      </c>
      <c r="AW178" s="16" t="s">
        <v>32</v>
      </c>
      <c r="AX178" s="16" t="s">
        <v>83</v>
      </c>
      <c r="AY178" s="285" t="s">
        <v>172</v>
      </c>
    </row>
    <row r="179" spans="1:65" s="2" customFormat="1" ht="16.5" customHeight="1">
      <c r="A179" s="39"/>
      <c r="B179" s="40"/>
      <c r="C179" s="229" t="s">
        <v>248</v>
      </c>
      <c r="D179" s="229" t="s">
        <v>174</v>
      </c>
      <c r="E179" s="230" t="s">
        <v>1956</v>
      </c>
      <c r="F179" s="231" t="s">
        <v>1957</v>
      </c>
      <c r="G179" s="232" t="s">
        <v>177</v>
      </c>
      <c r="H179" s="233">
        <v>2.359</v>
      </c>
      <c r="I179" s="234"/>
      <c r="J179" s="235">
        <f>ROUND(I179*H179,2)</f>
        <v>0</v>
      </c>
      <c r="K179" s="231" t="s">
        <v>178</v>
      </c>
      <c r="L179" s="45"/>
      <c r="M179" s="236" t="s">
        <v>1</v>
      </c>
      <c r="N179" s="237" t="s">
        <v>41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179</v>
      </c>
      <c r="AT179" s="240" t="s">
        <v>174</v>
      </c>
      <c r="AU179" s="240" t="s">
        <v>86</v>
      </c>
      <c r="AY179" s="18" t="s">
        <v>172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83</v>
      </c>
      <c r="BK179" s="241">
        <f>ROUND(I179*H179,2)</f>
        <v>0</v>
      </c>
      <c r="BL179" s="18" t="s">
        <v>179</v>
      </c>
      <c r="BM179" s="240" t="s">
        <v>1958</v>
      </c>
    </row>
    <row r="180" spans="1:51" s="14" customFormat="1" ht="12">
      <c r="A180" s="14"/>
      <c r="B180" s="253"/>
      <c r="C180" s="254"/>
      <c r="D180" s="244" t="s">
        <v>181</v>
      </c>
      <c r="E180" s="255" t="s">
        <v>1</v>
      </c>
      <c r="F180" s="256" t="s">
        <v>1959</v>
      </c>
      <c r="G180" s="254"/>
      <c r="H180" s="257">
        <v>2.628</v>
      </c>
      <c r="I180" s="258"/>
      <c r="J180" s="254"/>
      <c r="K180" s="254"/>
      <c r="L180" s="259"/>
      <c r="M180" s="260"/>
      <c r="N180" s="261"/>
      <c r="O180" s="261"/>
      <c r="P180" s="261"/>
      <c r="Q180" s="261"/>
      <c r="R180" s="261"/>
      <c r="S180" s="261"/>
      <c r="T180" s="26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3" t="s">
        <v>181</v>
      </c>
      <c r="AU180" s="263" t="s">
        <v>86</v>
      </c>
      <c r="AV180" s="14" t="s">
        <v>86</v>
      </c>
      <c r="AW180" s="14" t="s">
        <v>32</v>
      </c>
      <c r="AX180" s="14" t="s">
        <v>76</v>
      </c>
      <c r="AY180" s="263" t="s">
        <v>172</v>
      </c>
    </row>
    <row r="181" spans="1:51" s="13" customFormat="1" ht="12">
      <c r="A181" s="13"/>
      <c r="B181" s="242"/>
      <c r="C181" s="243"/>
      <c r="D181" s="244" t="s">
        <v>181</v>
      </c>
      <c r="E181" s="245" t="s">
        <v>1</v>
      </c>
      <c r="F181" s="246" t="s">
        <v>1960</v>
      </c>
      <c r="G181" s="243"/>
      <c r="H181" s="245" t="s">
        <v>1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2" t="s">
        <v>181</v>
      </c>
      <c r="AU181" s="252" t="s">
        <v>86</v>
      </c>
      <c r="AV181" s="13" t="s">
        <v>83</v>
      </c>
      <c r="AW181" s="13" t="s">
        <v>32</v>
      </c>
      <c r="AX181" s="13" t="s">
        <v>76</v>
      </c>
      <c r="AY181" s="252" t="s">
        <v>172</v>
      </c>
    </row>
    <row r="182" spans="1:51" s="14" customFormat="1" ht="12">
      <c r="A182" s="14"/>
      <c r="B182" s="253"/>
      <c r="C182" s="254"/>
      <c r="D182" s="244" t="s">
        <v>181</v>
      </c>
      <c r="E182" s="255" t="s">
        <v>1</v>
      </c>
      <c r="F182" s="256" t="s">
        <v>1961</v>
      </c>
      <c r="G182" s="254"/>
      <c r="H182" s="257">
        <v>-0.269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3" t="s">
        <v>181</v>
      </c>
      <c r="AU182" s="263" t="s">
        <v>86</v>
      </c>
      <c r="AV182" s="14" t="s">
        <v>86</v>
      </c>
      <c r="AW182" s="14" t="s">
        <v>32</v>
      </c>
      <c r="AX182" s="14" t="s">
        <v>76</v>
      </c>
      <c r="AY182" s="263" t="s">
        <v>172</v>
      </c>
    </row>
    <row r="183" spans="1:51" s="16" customFormat="1" ht="12">
      <c r="A183" s="16"/>
      <c r="B183" s="275"/>
      <c r="C183" s="276"/>
      <c r="D183" s="244" t="s">
        <v>181</v>
      </c>
      <c r="E183" s="277" t="s">
        <v>1</v>
      </c>
      <c r="F183" s="278" t="s">
        <v>188</v>
      </c>
      <c r="G183" s="276"/>
      <c r="H183" s="279">
        <v>2.359</v>
      </c>
      <c r="I183" s="280"/>
      <c r="J183" s="276"/>
      <c r="K183" s="276"/>
      <c r="L183" s="281"/>
      <c r="M183" s="282"/>
      <c r="N183" s="283"/>
      <c r="O183" s="283"/>
      <c r="P183" s="283"/>
      <c r="Q183" s="283"/>
      <c r="R183" s="283"/>
      <c r="S183" s="283"/>
      <c r="T183" s="284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85" t="s">
        <v>181</v>
      </c>
      <c r="AU183" s="285" t="s">
        <v>86</v>
      </c>
      <c r="AV183" s="16" t="s">
        <v>179</v>
      </c>
      <c r="AW183" s="16" t="s">
        <v>32</v>
      </c>
      <c r="AX183" s="16" t="s">
        <v>83</v>
      </c>
      <c r="AY183" s="285" t="s">
        <v>172</v>
      </c>
    </row>
    <row r="184" spans="1:65" s="2" customFormat="1" ht="16.5" customHeight="1">
      <c r="A184" s="39"/>
      <c r="B184" s="40"/>
      <c r="C184" s="290" t="s">
        <v>253</v>
      </c>
      <c r="D184" s="290" t="s">
        <v>590</v>
      </c>
      <c r="E184" s="291" t="s">
        <v>1962</v>
      </c>
      <c r="F184" s="292" t="s">
        <v>1963</v>
      </c>
      <c r="G184" s="293" t="s">
        <v>373</v>
      </c>
      <c r="H184" s="294">
        <v>4.01</v>
      </c>
      <c r="I184" s="295"/>
      <c r="J184" s="296">
        <f>ROUND(I184*H184,2)</f>
        <v>0</v>
      </c>
      <c r="K184" s="292" t="s">
        <v>178</v>
      </c>
      <c r="L184" s="297"/>
      <c r="M184" s="298" t="s">
        <v>1</v>
      </c>
      <c r="N184" s="299" t="s">
        <v>41</v>
      </c>
      <c r="O184" s="92"/>
      <c r="P184" s="238">
        <f>O184*H184</f>
        <v>0</v>
      </c>
      <c r="Q184" s="238">
        <v>1</v>
      </c>
      <c r="R184" s="238">
        <f>Q184*H184</f>
        <v>4.01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216</v>
      </c>
      <c r="AT184" s="240" t="s">
        <v>590</v>
      </c>
      <c r="AU184" s="240" t="s">
        <v>86</v>
      </c>
      <c r="AY184" s="18" t="s">
        <v>172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83</v>
      </c>
      <c r="BK184" s="241">
        <f>ROUND(I184*H184,2)</f>
        <v>0</v>
      </c>
      <c r="BL184" s="18" t="s">
        <v>179</v>
      </c>
      <c r="BM184" s="240" t="s">
        <v>1964</v>
      </c>
    </row>
    <row r="185" spans="1:51" s="14" customFormat="1" ht="12">
      <c r="A185" s="14"/>
      <c r="B185" s="253"/>
      <c r="C185" s="254"/>
      <c r="D185" s="244" t="s">
        <v>181</v>
      </c>
      <c r="E185" s="255" t="s">
        <v>1</v>
      </c>
      <c r="F185" s="256" t="s">
        <v>1965</v>
      </c>
      <c r="G185" s="254"/>
      <c r="H185" s="257">
        <v>4.01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3" t="s">
        <v>181</v>
      </c>
      <c r="AU185" s="263" t="s">
        <v>86</v>
      </c>
      <c r="AV185" s="14" t="s">
        <v>86</v>
      </c>
      <c r="AW185" s="14" t="s">
        <v>32</v>
      </c>
      <c r="AX185" s="14" t="s">
        <v>83</v>
      </c>
      <c r="AY185" s="263" t="s">
        <v>172</v>
      </c>
    </row>
    <row r="186" spans="1:63" s="12" customFormat="1" ht="22.8" customHeight="1">
      <c r="A186" s="12"/>
      <c r="B186" s="213"/>
      <c r="C186" s="214"/>
      <c r="D186" s="215" t="s">
        <v>75</v>
      </c>
      <c r="E186" s="227" t="s">
        <v>86</v>
      </c>
      <c r="F186" s="227" t="s">
        <v>1966</v>
      </c>
      <c r="G186" s="214"/>
      <c r="H186" s="214"/>
      <c r="I186" s="217"/>
      <c r="J186" s="228">
        <f>BK186</f>
        <v>0</v>
      </c>
      <c r="K186" s="214"/>
      <c r="L186" s="219"/>
      <c r="M186" s="220"/>
      <c r="N186" s="221"/>
      <c r="O186" s="221"/>
      <c r="P186" s="222">
        <f>SUM(P187:P207)</f>
        <v>0</v>
      </c>
      <c r="Q186" s="221"/>
      <c r="R186" s="222">
        <f>SUM(R187:R207)</f>
        <v>112.18913773999999</v>
      </c>
      <c r="S186" s="221"/>
      <c r="T186" s="223">
        <f>SUM(T187:T207)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4" t="s">
        <v>83</v>
      </c>
      <c r="AT186" s="225" t="s">
        <v>75</v>
      </c>
      <c r="AU186" s="225" t="s">
        <v>83</v>
      </c>
      <c r="AY186" s="224" t="s">
        <v>172</v>
      </c>
      <c r="BK186" s="226">
        <f>SUM(BK187:BK207)</f>
        <v>0</v>
      </c>
    </row>
    <row r="187" spans="1:65" s="2" customFormat="1" ht="16.5" customHeight="1">
      <c r="A187" s="39"/>
      <c r="B187" s="40"/>
      <c r="C187" s="229" t="s">
        <v>259</v>
      </c>
      <c r="D187" s="229" t="s">
        <v>174</v>
      </c>
      <c r="E187" s="230" t="s">
        <v>1967</v>
      </c>
      <c r="F187" s="231" t="s">
        <v>1968</v>
      </c>
      <c r="G187" s="232" t="s">
        <v>177</v>
      </c>
      <c r="H187" s="233">
        <v>20</v>
      </c>
      <c r="I187" s="234"/>
      <c r="J187" s="235">
        <f>ROUND(I187*H187,2)</f>
        <v>0</v>
      </c>
      <c r="K187" s="231" t="s">
        <v>178</v>
      </c>
      <c r="L187" s="45"/>
      <c r="M187" s="236" t="s">
        <v>1</v>
      </c>
      <c r="N187" s="237" t="s">
        <v>41</v>
      </c>
      <c r="O187" s="92"/>
      <c r="P187" s="238">
        <f>O187*H187</f>
        <v>0</v>
      </c>
      <c r="Q187" s="238">
        <v>2.16</v>
      </c>
      <c r="R187" s="238">
        <f>Q187*H187</f>
        <v>43.2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179</v>
      </c>
      <c r="AT187" s="240" t="s">
        <v>174</v>
      </c>
      <c r="AU187" s="240" t="s">
        <v>86</v>
      </c>
      <c r="AY187" s="18" t="s">
        <v>172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83</v>
      </c>
      <c r="BK187" s="241">
        <f>ROUND(I187*H187,2)</f>
        <v>0</v>
      </c>
      <c r="BL187" s="18" t="s">
        <v>179</v>
      </c>
      <c r="BM187" s="240" t="s">
        <v>1969</v>
      </c>
    </row>
    <row r="188" spans="1:51" s="14" customFormat="1" ht="12">
      <c r="A188" s="14"/>
      <c r="B188" s="253"/>
      <c r="C188" s="254"/>
      <c r="D188" s="244" t="s">
        <v>181</v>
      </c>
      <c r="E188" s="255" t="s">
        <v>1</v>
      </c>
      <c r="F188" s="256" t="s">
        <v>1970</v>
      </c>
      <c r="G188" s="254"/>
      <c r="H188" s="257">
        <v>20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3" t="s">
        <v>181</v>
      </c>
      <c r="AU188" s="263" t="s">
        <v>86</v>
      </c>
      <c r="AV188" s="14" t="s">
        <v>86</v>
      </c>
      <c r="AW188" s="14" t="s">
        <v>32</v>
      </c>
      <c r="AX188" s="14" t="s">
        <v>83</v>
      </c>
      <c r="AY188" s="263" t="s">
        <v>172</v>
      </c>
    </row>
    <row r="189" spans="1:65" s="2" customFormat="1" ht="16.5" customHeight="1">
      <c r="A189" s="39"/>
      <c r="B189" s="40"/>
      <c r="C189" s="229" t="s">
        <v>269</v>
      </c>
      <c r="D189" s="229" t="s">
        <v>174</v>
      </c>
      <c r="E189" s="230" t="s">
        <v>1971</v>
      </c>
      <c r="F189" s="231" t="s">
        <v>1972</v>
      </c>
      <c r="G189" s="232" t="s">
        <v>177</v>
      </c>
      <c r="H189" s="233">
        <v>3.264</v>
      </c>
      <c r="I189" s="234"/>
      <c r="J189" s="235">
        <f>ROUND(I189*H189,2)</f>
        <v>0</v>
      </c>
      <c r="K189" s="231" t="s">
        <v>178</v>
      </c>
      <c r="L189" s="45"/>
      <c r="M189" s="236" t="s">
        <v>1</v>
      </c>
      <c r="N189" s="237" t="s">
        <v>41</v>
      </c>
      <c r="O189" s="92"/>
      <c r="P189" s="238">
        <f>O189*H189</f>
        <v>0</v>
      </c>
      <c r="Q189" s="238">
        <v>1.98</v>
      </c>
      <c r="R189" s="238">
        <f>Q189*H189</f>
        <v>6.462719999999999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179</v>
      </c>
      <c r="AT189" s="240" t="s">
        <v>174</v>
      </c>
      <c r="AU189" s="240" t="s">
        <v>86</v>
      </c>
      <c r="AY189" s="18" t="s">
        <v>172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83</v>
      </c>
      <c r="BK189" s="241">
        <f>ROUND(I189*H189,2)</f>
        <v>0</v>
      </c>
      <c r="BL189" s="18" t="s">
        <v>179</v>
      </c>
      <c r="BM189" s="240" t="s">
        <v>1973</v>
      </c>
    </row>
    <row r="190" spans="1:51" s="13" customFormat="1" ht="12">
      <c r="A190" s="13"/>
      <c r="B190" s="242"/>
      <c r="C190" s="243"/>
      <c r="D190" s="244" t="s">
        <v>181</v>
      </c>
      <c r="E190" s="245" t="s">
        <v>1</v>
      </c>
      <c r="F190" s="246" t="s">
        <v>1974</v>
      </c>
      <c r="G190" s="243"/>
      <c r="H190" s="245" t="s">
        <v>1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2" t="s">
        <v>181</v>
      </c>
      <c r="AU190" s="252" t="s">
        <v>86</v>
      </c>
      <c r="AV190" s="13" t="s">
        <v>83</v>
      </c>
      <c r="AW190" s="13" t="s">
        <v>32</v>
      </c>
      <c r="AX190" s="13" t="s">
        <v>76</v>
      </c>
      <c r="AY190" s="252" t="s">
        <v>172</v>
      </c>
    </row>
    <row r="191" spans="1:51" s="14" customFormat="1" ht="12">
      <c r="A191" s="14"/>
      <c r="B191" s="253"/>
      <c r="C191" s="254"/>
      <c r="D191" s="244" t="s">
        <v>181</v>
      </c>
      <c r="E191" s="255" t="s">
        <v>1</v>
      </c>
      <c r="F191" s="256" t="s">
        <v>1975</v>
      </c>
      <c r="G191" s="254"/>
      <c r="H191" s="257">
        <v>1.768</v>
      </c>
      <c r="I191" s="258"/>
      <c r="J191" s="254"/>
      <c r="K191" s="254"/>
      <c r="L191" s="259"/>
      <c r="M191" s="260"/>
      <c r="N191" s="261"/>
      <c r="O191" s="261"/>
      <c r="P191" s="261"/>
      <c r="Q191" s="261"/>
      <c r="R191" s="261"/>
      <c r="S191" s="261"/>
      <c r="T191" s="26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3" t="s">
        <v>181</v>
      </c>
      <c r="AU191" s="263" t="s">
        <v>86</v>
      </c>
      <c r="AV191" s="14" t="s">
        <v>86</v>
      </c>
      <c r="AW191" s="14" t="s">
        <v>32</v>
      </c>
      <c r="AX191" s="14" t="s">
        <v>76</v>
      </c>
      <c r="AY191" s="263" t="s">
        <v>172</v>
      </c>
    </row>
    <row r="192" spans="1:51" s="14" customFormat="1" ht="12">
      <c r="A192" s="14"/>
      <c r="B192" s="253"/>
      <c r="C192" s="254"/>
      <c r="D192" s="244" t="s">
        <v>181</v>
      </c>
      <c r="E192" s="255" t="s">
        <v>1</v>
      </c>
      <c r="F192" s="256" t="s">
        <v>1976</v>
      </c>
      <c r="G192" s="254"/>
      <c r="H192" s="257">
        <v>1.496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3" t="s">
        <v>181</v>
      </c>
      <c r="AU192" s="263" t="s">
        <v>86</v>
      </c>
      <c r="AV192" s="14" t="s">
        <v>86</v>
      </c>
      <c r="AW192" s="14" t="s">
        <v>32</v>
      </c>
      <c r="AX192" s="14" t="s">
        <v>76</v>
      </c>
      <c r="AY192" s="263" t="s">
        <v>172</v>
      </c>
    </row>
    <row r="193" spans="1:51" s="16" customFormat="1" ht="12">
      <c r="A193" s="16"/>
      <c r="B193" s="275"/>
      <c r="C193" s="276"/>
      <c r="D193" s="244" t="s">
        <v>181</v>
      </c>
      <c r="E193" s="277" t="s">
        <v>1</v>
      </c>
      <c r="F193" s="278" t="s">
        <v>188</v>
      </c>
      <c r="G193" s="276"/>
      <c r="H193" s="279">
        <v>3.264</v>
      </c>
      <c r="I193" s="280"/>
      <c r="J193" s="276"/>
      <c r="K193" s="276"/>
      <c r="L193" s="281"/>
      <c r="M193" s="282"/>
      <c r="N193" s="283"/>
      <c r="O193" s="283"/>
      <c r="P193" s="283"/>
      <c r="Q193" s="283"/>
      <c r="R193" s="283"/>
      <c r="S193" s="283"/>
      <c r="T193" s="284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T193" s="285" t="s">
        <v>181</v>
      </c>
      <c r="AU193" s="285" t="s">
        <v>86</v>
      </c>
      <c r="AV193" s="16" t="s">
        <v>179</v>
      </c>
      <c r="AW193" s="16" t="s">
        <v>32</v>
      </c>
      <c r="AX193" s="16" t="s">
        <v>83</v>
      </c>
      <c r="AY193" s="285" t="s">
        <v>172</v>
      </c>
    </row>
    <row r="194" spans="1:65" s="2" customFormat="1" ht="16.5" customHeight="1">
      <c r="A194" s="39"/>
      <c r="B194" s="40"/>
      <c r="C194" s="229" t="s">
        <v>8</v>
      </c>
      <c r="D194" s="229" t="s">
        <v>174</v>
      </c>
      <c r="E194" s="230" t="s">
        <v>1977</v>
      </c>
      <c r="F194" s="231" t="s">
        <v>1978</v>
      </c>
      <c r="G194" s="232" t="s">
        <v>177</v>
      </c>
      <c r="H194" s="233">
        <v>20</v>
      </c>
      <c r="I194" s="234"/>
      <c r="J194" s="235">
        <f>ROUND(I194*H194,2)</f>
        <v>0</v>
      </c>
      <c r="K194" s="231" t="s">
        <v>178</v>
      </c>
      <c r="L194" s="45"/>
      <c r="M194" s="236" t="s">
        <v>1</v>
      </c>
      <c r="N194" s="237" t="s">
        <v>41</v>
      </c>
      <c r="O194" s="92"/>
      <c r="P194" s="238">
        <f>O194*H194</f>
        <v>0</v>
      </c>
      <c r="Q194" s="238">
        <v>1.98</v>
      </c>
      <c r="R194" s="238">
        <f>Q194*H194</f>
        <v>39.6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179</v>
      </c>
      <c r="AT194" s="240" t="s">
        <v>174</v>
      </c>
      <c r="AU194" s="240" t="s">
        <v>86</v>
      </c>
      <c r="AY194" s="18" t="s">
        <v>172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83</v>
      </c>
      <c r="BK194" s="241">
        <f>ROUND(I194*H194,2)</f>
        <v>0</v>
      </c>
      <c r="BL194" s="18" t="s">
        <v>179</v>
      </c>
      <c r="BM194" s="240" t="s">
        <v>1979</v>
      </c>
    </row>
    <row r="195" spans="1:51" s="14" customFormat="1" ht="12">
      <c r="A195" s="14"/>
      <c r="B195" s="253"/>
      <c r="C195" s="254"/>
      <c r="D195" s="244" t="s">
        <v>181</v>
      </c>
      <c r="E195" s="255" t="s">
        <v>1</v>
      </c>
      <c r="F195" s="256" t="s">
        <v>1980</v>
      </c>
      <c r="G195" s="254"/>
      <c r="H195" s="257">
        <v>20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3" t="s">
        <v>181</v>
      </c>
      <c r="AU195" s="263" t="s">
        <v>86</v>
      </c>
      <c r="AV195" s="14" t="s">
        <v>86</v>
      </c>
      <c r="AW195" s="14" t="s">
        <v>32</v>
      </c>
      <c r="AX195" s="14" t="s">
        <v>83</v>
      </c>
      <c r="AY195" s="263" t="s">
        <v>172</v>
      </c>
    </row>
    <row r="196" spans="1:65" s="2" customFormat="1" ht="16.5" customHeight="1">
      <c r="A196" s="39"/>
      <c r="B196" s="40"/>
      <c r="C196" s="229" t="s">
        <v>284</v>
      </c>
      <c r="D196" s="229" t="s">
        <v>174</v>
      </c>
      <c r="E196" s="230" t="s">
        <v>1981</v>
      </c>
      <c r="F196" s="231" t="s">
        <v>1982</v>
      </c>
      <c r="G196" s="232" t="s">
        <v>177</v>
      </c>
      <c r="H196" s="233">
        <v>1.314</v>
      </c>
      <c r="I196" s="234"/>
      <c r="J196" s="235">
        <f>ROUND(I196*H196,2)</f>
        <v>0</v>
      </c>
      <c r="K196" s="231" t="s">
        <v>1</v>
      </c>
      <c r="L196" s="45"/>
      <c r="M196" s="236" t="s">
        <v>1</v>
      </c>
      <c r="N196" s="237" t="s">
        <v>41</v>
      </c>
      <c r="O196" s="92"/>
      <c r="P196" s="238">
        <f>O196*H196</f>
        <v>0</v>
      </c>
      <c r="Q196" s="238">
        <v>1.98</v>
      </c>
      <c r="R196" s="238">
        <f>Q196*H196</f>
        <v>2.6017200000000003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179</v>
      </c>
      <c r="AT196" s="240" t="s">
        <v>174</v>
      </c>
      <c r="AU196" s="240" t="s">
        <v>86</v>
      </c>
      <c r="AY196" s="18" t="s">
        <v>172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83</v>
      </c>
      <c r="BK196" s="241">
        <f>ROUND(I196*H196,2)</f>
        <v>0</v>
      </c>
      <c r="BL196" s="18" t="s">
        <v>179</v>
      </c>
      <c r="BM196" s="240" t="s">
        <v>1983</v>
      </c>
    </row>
    <row r="197" spans="1:51" s="14" customFormat="1" ht="12">
      <c r="A197" s="14"/>
      <c r="B197" s="253"/>
      <c r="C197" s="254"/>
      <c r="D197" s="244" t="s">
        <v>181</v>
      </c>
      <c r="E197" s="255" t="s">
        <v>1</v>
      </c>
      <c r="F197" s="256" t="s">
        <v>1984</v>
      </c>
      <c r="G197" s="254"/>
      <c r="H197" s="257">
        <v>1.314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3" t="s">
        <v>181</v>
      </c>
      <c r="AU197" s="263" t="s">
        <v>86</v>
      </c>
      <c r="AV197" s="14" t="s">
        <v>86</v>
      </c>
      <c r="AW197" s="14" t="s">
        <v>32</v>
      </c>
      <c r="AX197" s="14" t="s">
        <v>83</v>
      </c>
      <c r="AY197" s="263" t="s">
        <v>172</v>
      </c>
    </row>
    <row r="198" spans="1:65" s="2" customFormat="1" ht="16.5" customHeight="1">
      <c r="A198" s="39"/>
      <c r="B198" s="40"/>
      <c r="C198" s="229" t="s">
        <v>292</v>
      </c>
      <c r="D198" s="229" t="s">
        <v>174</v>
      </c>
      <c r="E198" s="230" t="s">
        <v>1985</v>
      </c>
      <c r="F198" s="231" t="s">
        <v>1986</v>
      </c>
      <c r="G198" s="232" t="s">
        <v>177</v>
      </c>
      <c r="H198" s="233">
        <v>0.504</v>
      </c>
      <c r="I198" s="234"/>
      <c r="J198" s="235">
        <f>ROUND(I198*H198,2)</f>
        <v>0</v>
      </c>
      <c r="K198" s="231" t="s">
        <v>178</v>
      </c>
      <c r="L198" s="45"/>
      <c r="M198" s="236" t="s">
        <v>1</v>
      </c>
      <c r="N198" s="237" t="s">
        <v>41</v>
      </c>
      <c r="O198" s="92"/>
      <c r="P198" s="238">
        <f>O198*H198</f>
        <v>0</v>
      </c>
      <c r="Q198" s="238">
        <v>2.45329</v>
      </c>
      <c r="R198" s="238">
        <f>Q198*H198</f>
        <v>1.23645816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179</v>
      </c>
      <c r="AT198" s="240" t="s">
        <v>174</v>
      </c>
      <c r="AU198" s="240" t="s">
        <v>86</v>
      </c>
      <c r="AY198" s="18" t="s">
        <v>172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83</v>
      </c>
      <c r="BK198" s="241">
        <f>ROUND(I198*H198,2)</f>
        <v>0</v>
      </c>
      <c r="BL198" s="18" t="s">
        <v>179</v>
      </c>
      <c r="BM198" s="240" t="s">
        <v>1987</v>
      </c>
    </row>
    <row r="199" spans="1:51" s="13" customFormat="1" ht="12">
      <c r="A199" s="13"/>
      <c r="B199" s="242"/>
      <c r="C199" s="243"/>
      <c r="D199" s="244" t="s">
        <v>181</v>
      </c>
      <c r="E199" s="245" t="s">
        <v>1</v>
      </c>
      <c r="F199" s="246" t="s">
        <v>1988</v>
      </c>
      <c r="G199" s="243"/>
      <c r="H199" s="245" t="s">
        <v>1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2" t="s">
        <v>181</v>
      </c>
      <c r="AU199" s="252" t="s">
        <v>86</v>
      </c>
      <c r="AV199" s="13" t="s">
        <v>83</v>
      </c>
      <c r="AW199" s="13" t="s">
        <v>32</v>
      </c>
      <c r="AX199" s="13" t="s">
        <v>76</v>
      </c>
      <c r="AY199" s="252" t="s">
        <v>172</v>
      </c>
    </row>
    <row r="200" spans="1:51" s="14" customFormat="1" ht="12">
      <c r="A200" s="14"/>
      <c r="B200" s="253"/>
      <c r="C200" s="254"/>
      <c r="D200" s="244" t="s">
        <v>181</v>
      </c>
      <c r="E200" s="255" t="s">
        <v>1</v>
      </c>
      <c r="F200" s="256" t="s">
        <v>1989</v>
      </c>
      <c r="G200" s="254"/>
      <c r="H200" s="257">
        <v>0.504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3" t="s">
        <v>181</v>
      </c>
      <c r="AU200" s="263" t="s">
        <v>86</v>
      </c>
      <c r="AV200" s="14" t="s">
        <v>86</v>
      </c>
      <c r="AW200" s="14" t="s">
        <v>32</v>
      </c>
      <c r="AX200" s="14" t="s">
        <v>83</v>
      </c>
      <c r="AY200" s="263" t="s">
        <v>172</v>
      </c>
    </row>
    <row r="201" spans="1:65" s="2" customFormat="1" ht="16.5" customHeight="1">
      <c r="A201" s="39"/>
      <c r="B201" s="40"/>
      <c r="C201" s="229" t="s">
        <v>298</v>
      </c>
      <c r="D201" s="229" t="s">
        <v>174</v>
      </c>
      <c r="E201" s="230" t="s">
        <v>1990</v>
      </c>
      <c r="F201" s="231" t="s">
        <v>1991</v>
      </c>
      <c r="G201" s="232" t="s">
        <v>177</v>
      </c>
      <c r="H201" s="233">
        <v>0.082</v>
      </c>
      <c r="I201" s="234"/>
      <c r="J201" s="235">
        <f>ROUND(I201*H201,2)</f>
        <v>0</v>
      </c>
      <c r="K201" s="231" t="s">
        <v>1</v>
      </c>
      <c r="L201" s="45"/>
      <c r="M201" s="236" t="s">
        <v>1</v>
      </c>
      <c r="N201" s="237" t="s">
        <v>41</v>
      </c>
      <c r="O201" s="92"/>
      <c r="P201" s="238">
        <f>O201*H201</f>
        <v>0</v>
      </c>
      <c r="Q201" s="238">
        <v>2.45329</v>
      </c>
      <c r="R201" s="238">
        <f>Q201*H201</f>
        <v>0.20116978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179</v>
      </c>
      <c r="AT201" s="240" t="s">
        <v>174</v>
      </c>
      <c r="AU201" s="240" t="s">
        <v>86</v>
      </c>
      <c r="AY201" s="18" t="s">
        <v>172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83</v>
      </c>
      <c r="BK201" s="241">
        <f>ROUND(I201*H201,2)</f>
        <v>0</v>
      </c>
      <c r="BL201" s="18" t="s">
        <v>179</v>
      </c>
      <c r="BM201" s="240" t="s">
        <v>1992</v>
      </c>
    </row>
    <row r="202" spans="1:51" s="14" customFormat="1" ht="12">
      <c r="A202" s="14"/>
      <c r="B202" s="253"/>
      <c r="C202" s="254"/>
      <c r="D202" s="244" t="s">
        <v>181</v>
      </c>
      <c r="E202" s="255" t="s">
        <v>1</v>
      </c>
      <c r="F202" s="256" t="s">
        <v>1993</v>
      </c>
      <c r="G202" s="254"/>
      <c r="H202" s="257">
        <v>0.082</v>
      </c>
      <c r="I202" s="258"/>
      <c r="J202" s="254"/>
      <c r="K202" s="254"/>
      <c r="L202" s="259"/>
      <c r="M202" s="260"/>
      <c r="N202" s="261"/>
      <c r="O202" s="261"/>
      <c r="P202" s="261"/>
      <c r="Q202" s="261"/>
      <c r="R202" s="261"/>
      <c r="S202" s="261"/>
      <c r="T202" s="26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3" t="s">
        <v>181</v>
      </c>
      <c r="AU202" s="263" t="s">
        <v>86</v>
      </c>
      <c r="AV202" s="14" t="s">
        <v>86</v>
      </c>
      <c r="AW202" s="14" t="s">
        <v>32</v>
      </c>
      <c r="AX202" s="14" t="s">
        <v>83</v>
      </c>
      <c r="AY202" s="263" t="s">
        <v>172</v>
      </c>
    </row>
    <row r="203" spans="1:65" s="2" customFormat="1" ht="16.5" customHeight="1">
      <c r="A203" s="39"/>
      <c r="B203" s="40"/>
      <c r="C203" s="229" t="s">
        <v>303</v>
      </c>
      <c r="D203" s="229" t="s">
        <v>174</v>
      </c>
      <c r="E203" s="230" t="s">
        <v>1994</v>
      </c>
      <c r="F203" s="231" t="s">
        <v>1995</v>
      </c>
      <c r="G203" s="232" t="s">
        <v>177</v>
      </c>
      <c r="H203" s="233">
        <v>7.62</v>
      </c>
      <c r="I203" s="234"/>
      <c r="J203" s="235">
        <f>ROUND(I203*H203,2)</f>
        <v>0</v>
      </c>
      <c r="K203" s="231" t="s">
        <v>178</v>
      </c>
      <c r="L203" s="45"/>
      <c r="M203" s="236" t="s">
        <v>1</v>
      </c>
      <c r="N203" s="237" t="s">
        <v>41</v>
      </c>
      <c r="O203" s="92"/>
      <c r="P203" s="238">
        <f>O203*H203</f>
        <v>0</v>
      </c>
      <c r="Q203" s="238">
        <v>2.45329</v>
      </c>
      <c r="R203" s="238">
        <f>Q203*H203</f>
        <v>18.6940698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179</v>
      </c>
      <c r="AT203" s="240" t="s">
        <v>174</v>
      </c>
      <c r="AU203" s="240" t="s">
        <v>86</v>
      </c>
      <c r="AY203" s="18" t="s">
        <v>172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83</v>
      </c>
      <c r="BK203" s="241">
        <f>ROUND(I203*H203,2)</f>
        <v>0</v>
      </c>
      <c r="BL203" s="18" t="s">
        <v>179</v>
      </c>
      <c r="BM203" s="240" t="s">
        <v>1996</v>
      </c>
    </row>
    <row r="204" spans="1:51" s="13" customFormat="1" ht="12">
      <c r="A204" s="13"/>
      <c r="B204" s="242"/>
      <c r="C204" s="243"/>
      <c r="D204" s="244" t="s">
        <v>181</v>
      </c>
      <c r="E204" s="245" t="s">
        <v>1</v>
      </c>
      <c r="F204" s="246" t="s">
        <v>1997</v>
      </c>
      <c r="G204" s="243"/>
      <c r="H204" s="245" t="s">
        <v>1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2" t="s">
        <v>181</v>
      </c>
      <c r="AU204" s="252" t="s">
        <v>86</v>
      </c>
      <c r="AV204" s="13" t="s">
        <v>83</v>
      </c>
      <c r="AW204" s="13" t="s">
        <v>32</v>
      </c>
      <c r="AX204" s="13" t="s">
        <v>76</v>
      </c>
      <c r="AY204" s="252" t="s">
        <v>172</v>
      </c>
    </row>
    <row r="205" spans="1:51" s="14" customFormat="1" ht="12">
      <c r="A205" s="14"/>
      <c r="B205" s="253"/>
      <c r="C205" s="254"/>
      <c r="D205" s="244" t="s">
        <v>181</v>
      </c>
      <c r="E205" s="255" t="s">
        <v>1</v>
      </c>
      <c r="F205" s="256" t="s">
        <v>1998</v>
      </c>
      <c r="G205" s="254"/>
      <c r="H205" s="257">
        <v>7.62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3" t="s">
        <v>181</v>
      </c>
      <c r="AU205" s="263" t="s">
        <v>86</v>
      </c>
      <c r="AV205" s="14" t="s">
        <v>86</v>
      </c>
      <c r="AW205" s="14" t="s">
        <v>32</v>
      </c>
      <c r="AX205" s="14" t="s">
        <v>83</v>
      </c>
      <c r="AY205" s="263" t="s">
        <v>172</v>
      </c>
    </row>
    <row r="206" spans="1:65" s="2" customFormat="1" ht="16.5" customHeight="1">
      <c r="A206" s="39"/>
      <c r="B206" s="40"/>
      <c r="C206" s="229" t="s">
        <v>324</v>
      </c>
      <c r="D206" s="229" t="s">
        <v>174</v>
      </c>
      <c r="E206" s="230" t="s">
        <v>1999</v>
      </c>
      <c r="F206" s="231" t="s">
        <v>2000</v>
      </c>
      <c r="G206" s="232" t="s">
        <v>730</v>
      </c>
      <c r="H206" s="233">
        <v>1</v>
      </c>
      <c r="I206" s="234"/>
      <c r="J206" s="235">
        <f>ROUND(I206*H206,2)</f>
        <v>0</v>
      </c>
      <c r="K206" s="231" t="s">
        <v>1</v>
      </c>
      <c r="L206" s="45"/>
      <c r="M206" s="236" t="s">
        <v>1</v>
      </c>
      <c r="N206" s="237" t="s">
        <v>41</v>
      </c>
      <c r="O206" s="92"/>
      <c r="P206" s="238">
        <f>O206*H206</f>
        <v>0</v>
      </c>
      <c r="Q206" s="238">
        <v>0.001</v>
      </c>
      <c r="R206" s="238">
        <f>Q206*H206</f>
        <v>0.001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179</v>
      </c>
      <c r="AT206" s="240" t="s">
        <v>174</v>
      </c>
      <c r="AU206" s="240" t="s">
        <v>86</v>
      </c>
      <c r="AY206" s="18" t="s">
        <v>172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83</v>
      </c>
      <c r="BK206" s="241">
        <f>ROUND(I206*H206,2)</f>
        <v>0</v>
      </c>
      <c r="BL206" s="18" t="s">
        <v>179</v>
      </c>
      <c r="BM206" s="240" t="s">
        <v>2001</v>
      </c>
    </row>
    <row r="207" spans="1:65" s="2" customFormat="1" ht="12">
      <c r="A207" s="39"/>
      <c r="B207" s="40"/>
      <c r="C207" s="229" t="s">
        <v>7</v>
      </c>
      <c r="D207" s="229" t="s">
        <v>174</v>
      </c>
      <c r="E207" s="230" t="s">
        <v>2002</v>
      </c>
      <c r="F207" s="231" t="s">
        <v>2003</v>
      </c>
      <c r="G207" s="232" t="s">
        <v>730</v>
      </c>
      <c r="H207" s="233">
        <v>16</v>
      </c>
      <c r="I207" s="234"/>
      <c r="J207" s="235">
        <f>ROUND(I207*H207,2)</f>
        <v>0</v>
      </c>
      <c r="K207" s="231" t="s">
        <v>1</v>
      </c>
      <c r="L207" s="45"/>
      <c r="M207" s="236" t="s">
        <v>1</v>
      </c>
      <c r="N207" s="237" t="s">
        <v>41</v>
      </c>
      <c r="O207" s="92"/>
      <c r="P207" s="238">
        <f>O207*H207</f>
        <v>0</v>
      </c>
      <c r="Q207" s="238">
        <v>0.012</v>
      </c>
      <c r="R207" s="238">
        <f>Q207*H207</f>
        <v>0.192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179</v>
      </c>
      <c r="AT207" s="240" t="s">
        <v>174</v>
      </c>
      <c r="AU207" s="240" t="s">
        <v>86</v>
      </c>
      <c r="AY207" s="18" t="s">
        <v>172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83</v>
      </c>
      <c r="BK207" s="241">
        <f>ROUND(I207*H207,2)</f>
        <v>0</v>
      </c>
      <c r="BL207" s="18" t="s">
        <v>179</v>
      </c>
      <c r="BM207" s="240" t="s">
        <v>2004</v>
      </c>
    </row>
    <row r="208" spans="1:63" s="12" customFormat="1" ht="22.8" customHeight="1">
      <c r="A208" s="12"/>
      <c r="B208" s="213"/>
      <c r="C208" s="214"/>
      <c r="D208" s="215" t="s">
        <v>75</v>
      </c>
      <c r="E208" s="227" t="s">
        <v>179</v>
      </c>
      <c r="F208" s="227" t="s">
        <v>2005</v>
      </c>
      <c r="G208" s="214"/>
      <c r="H208" s="214"/>
      <c r="I208" s="217"/>
      <c r="J208" s="228">
        <f>BK208</f>
        <v>0</v>
      </c>
      <c r="K208" s="214"/>
      <c r="L208" s="219"/>
      <c r="M208" s="220"/>
      <c r="N208" s="221"/>
      <c r="O208" s="221"/>
      <c r="P208" s="222">
        <f>SUM(P209:P210)</f>
        <v>0</v>
      </c>
      <c r="Q208" s="221"/>
      <c r="R208" s="222">
        <f>SUM(R209:R210)</f>
        <v>0</v>
      </c>
      <c r="S208" s="221"/>
      <c r="T208" s="223">
        <f>SUM(T209:T210)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4" t="s">
        <v>83</v>
      </c>
      <c r="AT208" s="225" t="s">
        <v>75</v>
      </c>
      <c r="AU208" s="225" t="s">
        <v>83</v>
      </c>
      <c r="AY208" s="224" t="s">
        <v>172</v>
      </c>
      <c r="BK208" s="226">
        <f>SUM(BK209:BK210)</f>
        <v>0</v>
      </c>
    </row>
    <row r="209" spans="1:65" s="2" customFormat="1" ht="16.5" customHeight="1">
      <c r="A209" s="39"/>
      <c r="B209" s="40"/>
      <c r="C209" s="229" t="s">
        <v>344</v>
      </c>
      <c r="D209" s="229" t="s">
        <v>174</v>
      </c>
      <c r="E209" s="230" t="s">
        <v>2006</v>
      </c>
      <c r="F209" s="231" t="s">
        <v>2007</v>
      </c>
      <c r="G209" s="232" t="s">
        <v>240</v>
      </c>
      <c r="H209" s="233">
        <v>200</v>
      </c>
      <c r="I209" s="234"/>
      <c r="J209" s="235">
        <f>ROUND(I209*H209,2)</f>
        <v>0</v>
      </c>
      <c r="K209" s="231" t="s">
        <v>178</v>
      </c>
      <c r="L209" s="45"/>
      <c r="M209" s="236" t="s">
        <v>1</v>
      </c>
      <c r="N209" s="237" t="s">
        <v>41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179</v>
      </c>
      <c r="AT209" s="240" t="s">
        <v>174</v>
      </c>
      <c r="AU209" s="240" t="s">
        <v>86</v>
      </c>
      <c r="AY209" s="18" t="s">
        <v>172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83</v>
      </c>
      <c r="BK209" s="241">
        <f>ROUND(I209*H209,2)</f>
        <v>0</v>
      </c>
      <c r="BL209" s="18" t="s">
        <v>179</v>
      </c>
      <c r="BM209" s="240" t="s">
        <v>2008</v>
      </c>
    </row>
    <row r="210" spans="1:51" s="14" customFormat="1" ht="12">
      <c r="A210" s="14"/>
      <c r="B210" s="253"/>
      <c r="C210" s="254"/>
      <c r="D210" s="244" t="s">
        <v>181</v>
      </c>
      <c r="E210" s="255" t="s">
        <v>1</v>
      </c>
      <c r="F210" s="256" t="s">
        <v>1913</v>
      </c>
      <c r="G210" s="254"/>
      <c r="H210" s="257">
        <v>200</v>
      </c>
      <c r="I210" s="258"/>
      <c r="J210" s="254"/>
      <c r="K210" s="254"/>
      <c r="L210" s="259"/>
      <c r="M210" s="260"/>
      <c r="N210" s="261"/>
      <c r="O210" s="261"/>
      <c r="P210" s="261"/>
      <c r="Q210" s="261"/>
      <c r="R210" s="261"/>
      <c r="S210" s="261"/>
      <c r="T210" s="26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3" t="s">
        <v>181</v>
      </c>
      <c r="AU210" s="263" t="s">
        <v>86</v>
      </c>
      <c r="AV210" s="14" t="s">
        <v>86</v>
      </c>
      <c r="AW210" s="14" t="s">
        <v>32</v>
      </c>
      <c r="AX210" s="14" t="s">
        <v>83</v>
      </c>
      <c r="AY210" s="263" t="s">
        <v>172</v>
      </c>
    </row>
    <row r="211" spans="1:63" s="12" customFormat="1" ht="22.8" customHeight="1">
      <c r="A211" s="12"/>
      <c r="B211" s="213"/>
      <c r="C211" s="214"/>
      <c r="D211" s="215" t="s">
        <v>75</v>
      </c>
      <c r="E211" s="227" t="s">
        <v>204</v>
      </c>
      <c r="F211" s="227" t="s">
        <v>2009</v>
      </c>
      <c r="G211" s="214"/>
      <c r="H211" s="214"/>
      <c r="I211" s="217"/>
      <c r="J211" s="228">
        <f>BK211</f>
        <v>0</v>
      </c>
      <c r="K211" s="214"/>
      <c r="L211" s="219"/>
      <c r="M211" s="220"/>
      <c r="N211" s="221"/>
      <c r="O211" s="221"/>
      <c r="P211" s="222">
        <f>SUM(P212:P232)</f>
        <v>0</v>
      </c>
      <c r="Q211" s="221"/>
      <c r="R211" s="222">
        <f>SUM(R212:R232)</f>
        <v>90.066448</v>
      </c>
      <c r="S211" s="221"/>
      <c r="T211" s="223">
        <f>SUM(T212:T232)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4" t="s">
        <v>83</v>
      </c>
      <c r="AT211" s="225" t="s">
        <v>75</v>
      </c>
      <c r="AU211" s="225" t="s">
        <v>83</v>
      </c>
      <c r="AY211" s="224" t="s">
        <v>172</v>
      </c>
      <c r="BK211" s="226">
        <f>SUM(BK212:BK232)</f>
        <v>0</v>
      </c>
    </row>
    <row r="212" spans="1:65" s="2" customFormat="1" ht="21.75" customHeight="1">
      <c r="A212" s="39"/>
      <c r="B212" s="40"/>
      <c r="C212" s="229" t="s">
        <v>349</v>
      </c>
      <c r="D212" s="229" t="s">
        <v>174</v>
      </c>
      <c r="E212" s="230" t="s">
        <v>2010</v>
      </c>
      <c r="F212" s="231" t="s">
        <v>2011</v>
      </c>
      <c r="G212" s="232" t="s">
        <v>240</v>
      </c>
      <c r="H212" s="233">
        <v>18.168</v>
      </c>
      <c r="I212" s="234"/>
      <c r="J212" s="235">
        <f>ROUND(I212*H212,2)</f>
        <v>0</v>
      </c>
      <c r="K212" s="231" t="s">
        <v>178</v>
      </c>
      <c r="L212" s="45"/>
      <c r="M212" s="236" t="s">
        <v>1</v>
      </c>
      <c r="N212" s="237" t="s">
        <v>41</v>
      </c>
      <c r="O212" s="92"/>
      <c r="P212" s="238">
        <f>O212*H212</f>
        <v>0</v>
      </c>
      <c r="Q212" s="238">
        <v>0.101</v>
      </c>
      <c r="R212" s="238">
        <f>Q212*H212</f>
        <v>1.834968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179</v>
      </c>
      <c r="AT212" s="240" t="s">
        <v>174</v>
      </c>
      <c r="AU212" s="240" t="s">
        <v>86</v>
      </c>
      <c r="AY212" s="18" t="s">
        <v>172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83</v>
      </c>
      <c r="BK212" s="241">
        <f>ROUND(I212*H212,2)</f>
        <v>0</v>
      </c>
      <c r="BL212" s="18" t="s">
        <v>179</v>
      </c>
      <c r="BM212" s="240" t="s">
        <v>2012</v>
      </c>
    </row>
    <row r="213" spans="1:51" s="14" customFormat="1" ht="12">
      <c r="A213" s="14"/>
      <c r="B213" s="253"/>
      <c r="C213" s="254"/>
      <c r="D213" s="244" t="s">
        <v>181</v>
      </c>
      <c r="E213" s="255" t="s">
        <v>1</v>
      </c>
      <c r="F213" s="256" t="s">
        <v>2013</v>
      </c>
      <c r="G213" s="254"/>
      <c r="H213" s="257">
        <v>7.3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3" t="s">
        <v>181</v>
      </c>
      <c r="AU213" s="263" t="s">
        <v>86</v>
      </c>
      <c r="AV213" s="14" t="s">
        <v>86</v>
      </c>
      <c r="AW213" s="14" t="s">
        <v>32</v>
      </c>
      <c r="AX213" s="14" t="s">
        <v>76</v>
      </c>
      <c r="AY213" s="263" t="s">
        <v>172</v>
      </c>
    </row>
    <row r="214" spans="1:51" s="14" customFormat="1" ht="12">
      <c r="A214" s="14"/>
      <c r="B214" s="253"/>
      <c r="C214" s="254"/>
      <c r="D214" s="244" t="s">
        <v>181</v>
      </c>
      <c r="E214" s="255" t="s">
        <v>1</v>
      </c>
      <c r="F214" s="256" t="s">
        <v>2014</v>
      </c>
      <c r="G214" s="254"/>
      <c r="H214" s="257">
        <v>11.08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3" t="s">
        <v>181</v>
      </c>
      <c r="AU214" s="263" t="s">
        <v>86</v>
      </c>
      <c r="AV214" s="14" t="s">
        <v>86</v>
      </c>
      <c r="AW214" s="14" t="s">
        <v>32</v>
      </c>
      <c r="AX214" s="14" t="s">
        <v>76</v>
      </c>
      <c r="AY214" s="263" t="s">
        <v>172</v>
      </c>
    </row>
    <row r="215" spans="1:51" s="13" customFormat="1" ht="12">
      <c r="A215" s="13"/>
      <c r="B215" s="242"/>
      <c r="C215" s="243"/>
      <c r="D215" s="244" t="s">
        <v>181</v>
      </c>
      <c r="E215" s="245" t="s">
        <v>1</v>
      </c>
      <c r="F215" s="246" t="s">
        <v>2015</v>
      </c>
      <c r="G215" s="243"/>
      <c r="H215" s="245" t="s">
        <v>1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2" t="s">
        <v>181</v>
      </c>
      <c r="AU215" s="252" t="s">
        <v>86</v>
      </c>
      <c r="AV215" s="13" t="s">
        <v>83</v>
      </c>
      <c r="AW215" s="13" t="s">
        <v>32</v>
      </c>
      <c r="AX215" s="13" t="s">
        <v>76</v>
      </c>
      <c r="AY215" s="252" t="s">
        <v>172</v>
      </c>
    </row>
    <row r="216" spans="1:51" s="14" customFormat="1" ht="12">
      <c r="A216" s="14"/>
      <c r="B216" s="253"/>
      <c r="C216" s="254"/>
      <c r="D216" s="244" t="s">
        <v>181</v>
      </c>
      <c r="E216" s="255" t="s">
        <v>1</v>
      </c>
      <c r="F216" s="256" t="s">
        <v>2016</v>
      </c>
      <c r="G216" s="254"/>
      <c r="H216" s="257">
        <v>-0.212</v>
      </c>
      <c r="I216" s="258"/>
      <c r="J216" s="254"/>
      <c r="K216" s="254"/>
      <c r="L216" s="259"/>
      <c r="M216" s="260"/>
      <c r="N216" s="261"/>
      <c r="O216" s="261"/>
      <c r="P216" s="261"/>
      <c r="Q216" s="261"/>
      <c r="R216" s="261"/>
      <c r="S216" s="261"/>
      <c r="T216" s="26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3" t="s">
        <v>181</v>
      </c>
      <c r="AU216" s="263" t="s">
        <v>86</v>
      </c>
      <c r="AV216" s="14" t="s">
        <v>86</v>
      </c>
      <c r="AW216" s="14" t="s">
        <v>32</v>
      </c>
      <c r="AX216" s="14" t="s">
        <v>76</v>
      </c>
      <c r="AY216" s="263" t="s">
        <v>172</v>
      </c>
    </row>
    <row r="217" spans="1:51" s="16" customFormat="1" ht="12">
      <c r="A217" s="16"/>
      <c r="B217" s="275"/>
      <c r="C217" s="276"/>
      <c r="D217" s="244" t="s">
        <v>181</v>
      </c>
      <c r="E217" s="277" t="s">
        <v>1</v>
      </c>
      <c r="F217" s="278" t="s">
        <v>188</v>
      </c>
      <c r="G217" s="276"/>
      <c r="H217" s="279">
        <v>18.168</v>
      </c>
      <c r="I217" s="280"/>
      <c r="J217" s="276"/>
      <c r="K217" s="276"/>
      <c r="L217" s="281"/>
      <c r="M217" s="282"/>
      <c r="N217" s="283"/>
      <c r="O217" s="283"/>
      <c r="P217" s="283"/>
      <c r="Q217" s="283"/>
      <c r="R217" s="283"/>
      <c r="S217" s="283"/>
      <c r="T217" s="284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285" t="s">
        <v>181</v>
      </c>
      <c r="AU217" s="285" t="s">
        <v>86</v>
      </c>
      <c r="AV217" s="16" t="s">
        <v>179</v>
      </c>
      <c r="AW217" s="16" t="s">
        <v>32</v>
      </c>
      <c r="AX217" s="16" t="s">
        <v>83</v>
      </c>
      <c r="AY217" s="285" t="s">
        <v>172</v>
      </c>
    </row>
    <row r="218" spans="1:65" s="2" customFormat="1" ht="16.5" customHeight="1">
      <c r="A218" s="39"/>
      <c r="B218" s="40"/>
      <c r="C218" s="290" t="s">
        <v>354</v>
      </c>
      <c r="D218" s="290" t="s">
        <v>590</v>
      </c>
      <c r="E218" s="291" t="s">
        <v>2017</v>
      </c>
      <c r="F218" s="292" t="s">
        <v>2018</v>
      </c>
      <c r="G218" s="293" t="s">
        <v>240</v>
      </c>
      <c r="H218" s="294">
        <v>20.893</v>
      </c>
      <c r="I218" s="295"/>
      <c r="J218" s="296">
        <f>ROUND(I218*H218,2)</f>
        <v>0</v>
      </c>
      <c r="K218" s="292" t="s">
        <v>178</v>
      </c>
      <c r="L218" s="297"/>
      <c r="M218" s="298" t="s">
        <v>1</v>
      </c>
      <c r="N218" s="299" t="s">
        <v>41</v>
      </c>
      <c r="O218" s="92"/>
      <c r="P218" s="238">
        <f>O218*H218</f>
        <v>0</v>
      </c>
      <c r="Q218" s="238">
        <v>0.2</v>
      </c>
      <c r="R218" s="238">
        <f>Q218*H218</f>
        <v>4.1786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216</v>
      </c>
      <c r="AT218" s="240" t="s">
        <v>590</v>
      </c>
      <c r="AU218" s="240" t="s">
        <v>86</v>
      </c>
      <c r="AY218" s="18" t="s">
        <v>172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83</v>
      </c>
      <c r="BK218" s="241">
        <f>ROUND(I218*H218,2)</f>
        <v>0</v>
      </c>
      <c r="BL218" s="18" t="s">
        <v>179</v>
      </c>
      <c r="BM218" s="240" t="s">
        <v>2019</v>
      </c>
    </row>
    <row r="219" spans="1:51" s="13" customFormat="1" ht="12">
      <c r="A219" s="13"/>
      <c r="B219" s="242"/>
      <c r="C219" s="243"/>
      <c r="D219" s="244" t="s">
        <v>181</v>
      </c>
      <c r="E219" s="245" t="s">
        <v>1</v>
      </c>
      <c r="F219" s="246" t="s">
        <v>621</v>
      </c>
      <c r="G219" s="243"/>
      <c r="H219" s="245" t="s">
        <v>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2" t="s">
        <v>181</v>
      </c>
      <c r="AU219" s="252" t="s">
        <v>86</v>
      </c>
      <c r="AV219" s="13" t="s">
        <v>83</v>
      </c>
      <c r="AW219" s="13" t="s">
        <v>32</v>
      </c>
      <c r="AX219" s="13" t="s">
        <v>76</v>
      </c>
      <c r="AY219" s="252" t="s">
        <v>172</v>
      </c>
    </row>
    <row r="220" spans="1:51" s="14" customFormat="1" ht="12">
      <c r="A220" s="14"/>
      <c r="B220" s="253"/>
      <c r="C220" s="254"/>
      <c r="D220" s="244" t="s">
        <v>181</v>
      </c>
      <c r="E220" s="255" t="s">
        <v>1</v>
      </c>
      <c r="F220" s="256" t="s">
        <v>2020</v>
      </c>
      <c r="G220" s="254"/>
      <c r="H220" s="257">
        <v>20.893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3" t="s">
        <v>181</v>
      </c>
      <c r="AU220" s="263" t="s">
        <v>86</v>
      </c>
      <c r="AV220" s="14" t="s">
        <v>86</v>
      </c>
      <c r="AW220" s="14" t="s">
        <v>32</v>
      </c>
      <c r="AX220" s="14" t="s">
        <v>83</v>
      </c>
      <c r="AY220" s="263" t="s">
        <v>172</v>
      </c>
    </row>
    <row r="221" spans="1:65" s="2" customFormat="1" ht="16.5" customHeight="1">
      <c r="A221" s="39"/>
      <c r="B221" s="40"/>
      <c r="C221" s="229" t="s">
        <v>359</v>
      </c>
      <c r="D221" s="229" t="s">
        <v>174</v>
      </c>
      <c r="E221" s="230" t="s">
        <v>2021</v>
      </c>
      <c r="F221" s="231" t="s">
        <v>2022</v>
      </c>
      <c r="G221" s="232" t="s">
        <v>240</v>
      </c>
      <c r="H221" s="233">
        <v>17.6</v>
      </c>
      <c r="I221" s="234"/>
      <c r="J221" s="235">
        <f>ROUND(I221*H221,2)</f>
        <v>0</v>
      </c>
      <c r="K221" s="231" t="s">
        <v>178</v>
      </c>
      <c r="L221" s="45"/>
      <c r="M221" s="236" t="s">
        <v>1</v>
      </c>
      <c r="N221" s="237" t="s">
        <v>41</v>
      </c>
      <c r="O221" s="92"/>
      <c r="P221" s="238">
        <f>O221*H221</f>
        <v>0</v>
      </c>
      <c r="Q221" s="238">
        <v>0.0888</v>
      </c>
      <c r="R221" s="238">
        <f>Q221*H221</f>
        <v>1.5628800000000003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179</v>
      </c>
      <c r="AT221" s="240" t="s">
        <v>174</v>
      </c>
      <c r="AU221" s="240" t="s">
        <v>86</v>
      </c>
      <c r="AY221" s="18" t="s">
        <v>172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83</v>
      </c>
      <c r="BK221" s="241">
        <f>ROUND(I221*H221,2)</f>
        <v>0</v>
      </c>
      <c r="BL221" s="18" t="s">
        <v>179</v>
      </c>
      <c r="BM221" s="240" t="s">
        <v>2023</v>
      </c>
    </row>
    <row r="222" spans="1:51" s="13" customFormat="1" ht="12">
      <c r="A222" s="13"/>
      <c r="B222" s="242"/>
      <c r="C222" s="243"/>
      <c r="D222" s="244" t="s">
        <v>181</v>
      </c>
      <c r="E222" s="245" t="s">
        <v>1</v>
      </c>
      <c r="F222" s="246" t="s">
        <v>2024</v>
      </c>
      <c r="G222" s="243"/>
      <c r="H222" s="245" t="s">
        <v>1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2" t="s">
        <v>181</v>
      </c>
      <c r="AU222" s="252" t="s">
        <v>86</v>
      </c>
      <c r="AV222" s="13" t="s">
        <v>83</v>
      </c>
      <c r="AW222" s="13" t="s">
        <v>32</v>
      </c>
      <c r="AX222" s="13" t="s">
        <v>76</v>
      </c>
      <c r="AY222" s="252" t="s">
        <v>172</v>
      </c>
    </row>
    <row r="223" spans="1:51" s="13" customFormat="1" ht="12">
      <c r="A223" s="13"/>
      <c r="B223" s="242"/>
      <c r="C223" s="243"/>
      <c r="D223" s="244" t="s">
        <v>181</v>
      </c>
      <c r="E223" s="245" t="s">
        <v>1</v>
      </c>
      <c r="F223" s="246" t="s">
        <v>1914</v>
      </c>
      <c r="G223" s="243"/>
      <c r="H223" s="245" t="s">
        <v>1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2" t="s">
        <v>181</v>
      </c>
      <c r="AU223" s="252" t="s">
        <v>86</v>
      </c>
      <c r="AV223" s="13" t="s">
        <v>83</v>
      </c>
      <c r="AW223" s="13" t="s">
        <v>32</v>
      </c>
      <c r="AX223" s="13" t="s">
        <v>76</v>
      </c>
      <c r="AY223" s="252" t="s">
        <v>172</v>
      </c>
    </row>
    <row r="224" spans="1:51" s="14" customFormat="1" ht="12">
      <c r="A224" s="14"/>
      <c r="B224" s="253"/>
      <c r="C224" s="254"/>
      <c r="D224" s="244" t="s">
        <v>181</v>
      </c>
      <c r="E224" s="255" t="s">
        <v>1</v>
      </c>
      <c r="F224" s="256" t="s">
        <v>1915</v>
      </c>
      <c r="G224" s="254"/>
      <c r="H224" s="257">
        <v>8.76</v>
      </c>
      <c r="I224" s="258"/>
      <c r="J224" s="254"/>
      <c r="K224" s="254"/>
      <c r="L224" s="259"/>
      <c r="M224" s="260"/>
      <c r="N224" s="261"/>
      <c r="O224" s="261"/>
      <c r="P224" s="261"/>
      <c r="Q224" s="261"/>
      <c r="R224" s="261"/>
      <c r="S224" s="261"/>
      <c r="T224" s="26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3" t="s">
        <v>181</v>
      </c>
      <c r="AU224" s="263" t="s">
        <v>86</v>
      </c>
      <c r="AV224" s="14" t="s">
        <v>86</v>
      </c>
      <c r="AW224" s="14" t="s">
        <v>32</v>
      </c>
      <c r="AX224" s="14" t="s">
        <v>76</v>
      </c>
      <c r="AY224" s="263" t="s">
        <v>172</v>
      </c>
    </row>
    <row r="225" spans="1:51" s="13" customFormat="1" ht="12">
      <c r="A225" s="13"/>
      <c r="B225" s="242"/>
      <c r="C225" s="243"/>
      <c r="D225" s="244" t="s">
        <v>181</v>
      </c>
      <c r="E225" s="245" t="s">
        <v>1</v>
      </c>
      <c r="F225" s="246" t="s">
        <v>1916</v>
      </c>
      <c r="G225" s="243"/>
      <c r="H225" s="245" t="s">
        <v>1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2" t="s">
        <v>181</v>
      </c>
      <c r="AU225" s="252" t="s">
        <v>86</v>
      </c>
      <c r="AV225" s="13" t="s">
        <v>83</v>
      </c>
      <c r="AW225" s="13" t="s">
        <v>32</v>
      </c>
      <c r="AX225" s="13" t="s">
        <v>76</v>
      </c>
      <c r="AY225" s="252" t="s">
        <v>172</v>
      </c>
    </row>
    <row r="226" spans="1:51" s="14" customFormat="1" ht="12">
      <c r="A226" s="14"/>
      <c r="B226" s="253"/>
      <c r="C226" s="254"/>
      <c r="D226" s="244" t="s">
        <v>181</v>
      </c>
      <c r="E226" s="255" t="s">
        <v>1</v>
      </c>
      <c r="F226" s="256" t="s">
        <v>1917</v>
      </c>
      <c r="G226" s="254"/>
      <c r="H226" s="257">
        <v>8.84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3" t="s">
        <v>181</v>
      </c>
      <c r="AU226" s="263" t="s">
        <v>86</v>
      </c>
      <c r="AV226" s="14" t="s">
        <v>86</v>
      </c>
      <c r="AW226" s="14" t="s">
        <v>32</v>
      </c>
      <c r="AX226" s="14" t="s">
        <v>76</v>
      </c>
      <c r="AY226" s="263" t="s">
        <v>172</v>
      </c>
    </row>
    <row r="227" spans="1:51" s="16" customFormat="1" ht="12">
      <c r="A227" s="16"/>
      <c r="B227" s="275"/>
      <c r="C227" s="276"/>
      <c r="D227" s="244" t="s">
        <v>181</v>
      </c>
      <c r="E227" s="277" t="s">
        <v>1</v>
      </c>
      <c r="F227" s="278" t="s">
        <v>188</v>
      </c>
      <c r="G227" s="276"/>
      <c r="H227" s="279">
        <v>17.6</v>
      </c>
      <c r="I227" s="280"/>
      <c r="J227" s="276"/>
      <c r="K227" s="276"/>
      <c r="L227" s="281"/>
      <c r="M227" s="282"/>
      <c r="N227" s="283"/>
      <c r="O227" s="283"/>
      <c r="P227" s="283"/>
      <c r="Q227" s="283"/>
      <c r="R227" s="283"/>
      <c r="S227" s="283"/>
      <c r="T227" s="284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285" t="s">
        <v>181</v>
      </c>
      <c r="AU227" s="285" t="s">
        <v>86</v>
      </c>
      <c r="AV227" s="16" t="s">
        <v>179</v>
      </c>
      <c r="AW227" s="16" t="s">
        <v>32</v>
      </c>
      <c r="AX227" s="16" t="s">
        <v>83</v>
      </c>
      <c r="AY227" s="285" t="s">
        <v>172</v>
      </c>
    </row>
    <row r="228" spans="1:65" s="2" customFormat="1" ht="12">
      <c r="A228" s="39"/>
      <c r="B228" s="40"/>
      <c r="C228" s="229" t="s">
        <v>364</v>
      </c>
      <c r="D228" s="229" t="s">
        <v>174</v>
      </c>
      <c r="E228" s="230" t="s">
        <v>2025</v>
      </c>
      <c r="F228" s="231" t="s">
        <v>2026</v>
      </c>
      <c r="G228" s="232" t="s">
        <v>240</v>
      </c>
      <c r="H228" s="233">
        <v>200</v>
      </c>
      <c r="I228" s="234"/>
      <c r="J228" s="235">
        <f>ROUND(I228*H228,2)</f>
        <v>0</v>
      </c>
      <c r="K228" s="231" t="s">
        <v>178</v>
      </c>
      <c r="L228" s="45"/>
      <c r="M228" s="236" t="s">
        <v>1</v>
      </c>
      <c r="N228" s="237" t="s">
        <v>41</v>
      </c>
      <c r="O228" s="92"/>
      <c r="P228" s="238">
        <f>O228*H228</f>
        <v>0</v>
      </c>
      <c r="Q228" s="238">
        <v>0.088</v>
      </c>
      <c r="R228" s="238">
        <f>Q228*H228</f>
        <v>17.599999999999998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179</v>
      </c>
      <c r="AT228" s="240" t="s">
        <v>174</v>
      </c>
      <c r="AU228" s="240" t="s">
        <v>86</v>
      </c>
      <c r="AY228" s="18" t="s">
        <v>172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83</v>
      </c>
      <c r="BK228" s="241">
        <f>ROUND(I228*H228,2)</f>
        <v>0</v>
      </c>
      <c r="BL228" s="18" t="s">
        <v>179</v>
      </c>
      <c r="BM228" s="240" t="s">
        <v>2027</v>
      </c>
    </row>
    <row r="229" spans="1:51" s="14" customFormat="1" ht="12">
      <c r="A229" s="14"/>
      <c r="B229" s="253"/>
      <c r="C229" s="254"/>
      <c r="D229" s="244" t="s">
        <v>181</v>
      </c>
      <c r="E229" s="255" t="s">
        <v>1</v>
      </c>
      <c r="F229" s="256" t="s">
        <v>1913</v>
      </c>
      <c r="G229" s="254"/>
      <c r="H229" s="257">
        <v>200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3" t="s">
        <v>181</v>
      </c>
      <c r="AU229" s="263" t="s">
        <v>86</v>
      </c>
      <c r="AV229" s="14" t="s">
        <v>86</v>
      </c>
      <c r="AW229" s="14" t="s">
        <v>32</v>
      </c>
      <c r="AX229" s="14" t="s">
        <v>83</v>
      </c>
      <c r="AY229" s="263" t="s">
        <v>172</v>
      </c>
    </row>
    <row r="230" spans="1:65" s="2" customFormat="1" ht="12">
      <c r="A230" s="39"/>
      <c r="B230" s="40"/>
      <c r="C230" s="290" t="s">
        <v>370</v>
      </c>
      <c r="D230" s="290" t="s">
        <v>590</v>
      </c>
      <c r="E230" s="291" t="s">
        <v>2028</v>
      </c>
      <c r="F230" s="292" t="s">
        <v>2029</v>
      </c>
      <c r="G230" s="293" t="s">
        <v>240</v>
      </c>
      <c r="H230" s="294">
        <v>206</v>
      </c>
      <c r="I230" s="295"/>
      <c r="J230" s="296">
        <f>ROUND(I230*H230,2)</f>
        <v>0</v>
      </c>
      <c r="K230" s="292" t="s">
        <v>1</v>
      </c>
      <c r="L230" s="297"/>
      <c r="M230" s="298" t="s">
        <v>1</v>
      </c>
      <c r="N230" s="299" t="s">
        <v>41</v>
      </c>
      <c r="O230" s="92"/>
      <c r="P230" s="238">
        <f>O230*H230</f>
        <v>0</v>
      </c>
      <c r="Q230" s="238">
        <v>0.315</v>
      </c>
      <c r="R230" s="238">
        <f>Q230*H230</f>
        <v>64.89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216</v>
      </c>
      <c r="AT230" s="240" t="s">
        <v>590</v>
      </c>
      <c r="AU230" s="240" t="s">
        <v>86</v>
      </c>
      <c r="AY230" s="18" t="s">
        <v>172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83</v>
      </c>
      <c r="BK230" s="241">
        <f>ROUND(I230*H230,2)</f>
        <v>0</v>
      </c>
      <c r="BL230" s="18" t="s">
        <v>179</v>
      </c>
      <c r="BM230" s="240" t="s">
        <v>2030</v>
      </c>
    </row>
    <row r="231" spans="1:51" s="13" customFormat="1" ht="12">
      <c r="A231" s="13"/>
      <c r="B231" s="242"/>
      <c r="C231" s="243"/>
      <c r="D231" s="244" t="s">
        <v>181</v>
      </c>
      <c r="E231" s="245" t="s">
        <v>1</v>
      </c>
      <c r="F231" s="246" t="s">
        <v>2031</v>
      </c>
      <c r="G231" s="243"/>
      <c r="H231" s="245" t="s">
        <v>1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2" t="s">
        <v>181</v>
      </c>
      <c r="AU231" s="252" t="s">
        <v>86</v>
      </c>
      <c r="AV231" s="13" t="s">
        <v>83</v>
      </c>
      <c r="AW231" s="13" t="s">
        <v>32</v>
      </c>
      <c r="AX231" s="13" t="s">
        <v>76</v>
      </c>
      <c r="AY231" s="252" t="s">
        <v>172</v>
      </c>
    </row>
    <row r="232" spans="1:51" s="14" customFormat="1" ht="12">
      <c r="A232" s="14"/>
      <c r="B232" s="253"/>
      <c r="C232" s="254"/>
      <c r="D232" s="244" t="s">
        <v>181</v>
      </c>
      <c r="E232" s="255" t="s">
        <v>1</v>
      </c>
      <c r="F232" s="256" t="s">
        <v>2032</v>
      </c>
      <c r="G232" s="254"/>
      <c r="H232" s="257">
        <v>206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3" t="s">
        <v>181</v>
      </c>
      <c r="AU232" s="263" t="s">
        <v>86</v>
      </c>
      <c r="AV232" s="14" t="s">
        <v>86</v>
      </c>
      <c r="AW232" s="14" t="s">
        <v>32</v>
      </c>
      <c r="AX232" s="14" t="s">
        <v>83</v>
      </c>
      <c r="AY232" s="263" t="s">
        <v>172</v>
      </c>
    </row>
    <row r="233" spans="1:63" s="12" customFormat="1" ht="22.8" customHeight="1">
      <c r="A233" s="12"/>
      <c r="B233" s="213"/>
      <c r="C233" s="214"/>
      <c r="D233" s="215" t="s">
        <v>75</v>
      </c>
      <c r="E233" s="227" t="s">
        <v>232</v>
      </c>
      <c r="F233" s="227" t="s">
        <v>390</v>
      </c>
      <c r="G233" s="214"/>
      <c r="H233" s="214"/>
      <c r="I233" s="217"/>
      <c r="J233" s="228">
        <f>BK233</f>
        <v>0</v>
      </c>
      <c r="K233" s="214"/>
      <c r="L233" s="219"/>
      <c r="M233" s="220"/>
      <c r="N233" s="221"/>
      <c r="O233" s="221"/>
      <c r="P233" s="222">
        <f>SUM(P234:P242)</f>
        <v>0</v>
      </c>
      <c r="Q233" s="221"/>
      <c r="R233" s="222">
        <f>SUM(R234:R242)</f>
        <v>0.094</v>
      </c>
      <c r="S233" s="221"/>
      <c r="T233" s="223">
        <f>SUM(T234:T242)</f>
        <v>12.722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4" t="s">
        <v>83</v>
      </c>
      <c r="AT233" s="225" t="s">
        <v>75</v>
      </c>
      <c r="AU233" s="225" t="s">
        <v>83</v>
      </c>
      <c r="AY233" s="224" t="s">
        <v>172</v>
      </c>
      <c r="BK233" s="226">
        <f>SUM(BK234:BK242)</f>
        <v>0</v>
      </c>
    </row>
    <row r="234" spans="1:65" s="2" customFormat="1" ht="16.5" customHeight="1">
      <c r="A234" s="39"/>
      <c r="B234" s="40"/>
      <c r="C234" s="229" t="s">
        <v>379</v>
      </c>
      <c r="D234" s="229" t="s">
        <v>174</v>
      </c>
      <c r="E234" s="230" t="s">
        <v>2033</v>
      </c>
      <c r="F234" s="231" t="s">
        <v>2034</v>
      </c>
      <c r="G234" s="232" t="s">
        <v>240</v>
      </c>
      <c r="H234" s="233">
        <v>200</v>
      </c>
      <c r="I234" s="234"/>
      <c r="J234" s="235">
        <f>ROUND(I234*H234,2)</f>
        <v>0</v>
      </c>
      <c r="K234" s="231" t="s">
        <v>178</v>
      </c>
      <c r="L234" s="45"/>
      <c r="M234" s="236" t="s">
        <v>1</v>
      </c>
      <c r="N234" s="237" t="s">
        <v>41</v>
      </c>
      <c r="O234" s="92"/>
      <c r="P234" s="238">
        <f>O234*H234</f>
        <v>0</v>
      </c>
      <c r="Q234" s="238">
        <v>0.00047</v>
      </c>
      <c r="R234" s="238">
        <f>Q234*H234</f>
        <v>0.094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179</v>
      </c>
      <c r="AT234" s="240" t="s">
        <v>174</v>
      </c>
      <c r="AU234" s="240" t="s">
        <v>86</v>
      </c>
      <c r="AY234" s="18" t="s">
        <v>172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83</v>
      </c>
      <c r="BK234" s="241">
        <f>ROUND(I234*H234,2)</f>
        <v>0</v>
      </c>
      <c r="BL234" s="18" t="s">
        <v>179</v>
      </c>
      <c r="BM234" s="240" t="s">
        <v>2035</v>
      </c>
    </row>
    <row r="235" spans="1:51" s="14" customFormat="1" ht="12">
      <c r="A235" s="14"/>
      <c r="B235" s="253"/>
      <c r="C235" s="254"/>
      <c r="D235" s="244" t="s">
        <v>181</v>
      </c>
      <c r="E235" s="255" t="s">
        <v>1</v>
      </c>
      <c r="F235" s="256" t="s">
        <v>1913</v>
      </c>
      <c r="G235" s="254"/>
      <c r="H235" s="257">
        <v>200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3" t="s">
        <v>181</v>
      </c>
      <c r="AU235" s="263" t="s">
        <v>86</v>
      </c>
      <c r="AV235" s="14" t="s">
        <v>86</v>
      </c>
      <c r="AW235" s="14" t="s">
        <v>32</v>
      </c>
      <c r="AX235" s="14" t="s">
        <v>83</v>
      </c>
      <c r="AY235" s="263" t="s">
        <v>172</v>
      </c>
    </row>
    <row r="236" spans="1:65" s="2" customFormat="1" ht="12">
      <c r="A236" s="39"/>
      <c r="B236" s="40"/>
      <c r="C236" s="229" t="s">
        <v>385</v>
      </c>
      <c r="D236" s="229" t="s">
        <v>174</v>
      </c>
      <c r="E236" s="230" t="s">
        <v>2036</v>
      </c>
      <c r="F236" s="231" t="s">
        <v>2037</v>
      </c>
      <c r="G236" s="232" t="s">
        <v>730</v>
      </c>
      <c r="H236" s="233">
        <v>2</v>
      </c>
      <c r="I236" s="234"/>
      <c r="J236" s="235">
        <f>ROUND(I236*H236,2)</f>
        <v>0</v>
      </c>
      <c r="K236" s="231" t="s">
        <v>1</v>
      </c>
      <c r="L236" s="45"/>
      <c r="M236" s="236" t="s">
        <v>1</v>
      </c>
      <c r="N236" s="237" t="s">
        <v>41</v>
      </c>
      <c r="O236" s="92"/>
      <c r="P236" s="238">
        <f>O236*H236</f>
        <v>0</v>
      </c>
      <c r="Q236" s="238">
        <v>0</v>
      </c>
      <c r="R236" s="238">
        <f>Q236*H236</f>
        <v>0</v>
      </c>
      <c r="S236" s="238">
        <v>0.015</v>
      </c>
      <c r="T236" s="239">
        <f>S236*H236</f>
        <v>0.03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179</v>
      </c>
      <c r="AT236" s="240" t="s">
        <v>174</v>
      </c>
      <c r="AU236" s="240" t="s">
        <v>86</v>
      </c>
      <c r="AY236" s="18" t="s">
        <v>172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83</v>
      </c>
      <c r="BK236" s="241">
        <f>ROUND(I236*H236,2)</f>
        <v>0</v>
      </c>
      <c r="BL236" s="18" t="s">
        <v>179</v>
      </c>
      <c r="BM236" s="240" t="s">
        <v>2038</v>
      </c>
    </row>
    <row r="237" spans="1:65" s="2" customFormat="1" ht="21.75" customHeight="1">
      <c r="A237" s="39"/>
      <c r="B237" s="40"/>
      <c r="C237" s="229" t="s">
        <v>391</v>
      </c>
      <c r="D237" s="229" t="s">
        <v>174</v>
      </c>
      <c r="E237" s="230" t="s">
        <v>2039</v>
      </c>
      <c r="F237" s="231" t="s">
        <v>2040</v>
      </c>
      <c r="G237" s="232" t="s">
        <v>730</v>
      </c>
      <c r="H237" s="233">
        <v>1</v>
      </c>
      <c r="I237" s="234"/>
      <c r="J237" s="235">
        <f>ROUND(I237*H237,2)</f>
        <v>0</v>
      </c>
      <c r="K237" s="231" t="s">
        <v>1</v>
      </c>
      <c r="L237" s="45"/>
      <c r="M237" s="236" t="s">
        <v>1</v>
      </c>
      <c r="N237" s="237" t="s">
        <v>41</v>
      </c>
      <c r="O237" s="92"/>
      <c r="P237" s="238">
        <f>O237*H237</f>
        <v>0</v>
      </c>
      <c r="Q237" s="238">
        <v>0</v>
      </c>
      <c r="R237" s="238">
        <f>Q237*H237</f>
        <v>0</v>
      </c>
      <c r="S237" s="238">
        <v>0.09</v>
      </c>
      <c r="T237" s="239">
        <f>S237*H237</f>
        <v>0.09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179</v>
      </c>
      <c r="AT237" s="240" t="s">
        <v>174</v>
      </c>
      <c r="AU237" s="240" t="s">
        <v>86</v>
      </c>
      <c r="AY237" s="18" t="s">
        <v>172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83</v>
      </c>
      <c r="BK237" s="241">
        <f>ROUND(I237*H237,2)</f>
        <v>0</v>
      </c>
      <c r="BL237" s="18" t="s">
        <v>179</v>
      </c>
      <c r="BM237" s="240" t="s">
        <v>2041</v>
      </c>
    </row>
    <row r="238" spans="1:65" s="2" customFormat="1" ht="16.5" customHeight="1">
      <c r="A238" s="39"/>
      <c r="B238" s="40"/>
      <c r="C238" s="229" t="s">
        <v>399</v>
      </c>
      <c r="D238" s="229" t="s">
        <v>174</v>
      </c>
      <c r="E238" s="230" t="s">
        <v>2042</v>
      </c>
      <c r="F238" s="231" t="s">
        <v>2043</v>
      </c>
      <c r="G238" s="232" t="s">
        <v>177</v>
      </c>
      <c r="H238" s="233">
        <v>6.097</v>
      </c>
      <c r="I238" s="234"/>
      <c r="J238" s="235">
        <f>ROUND(I238*H238,2)</f>
        <v>0</v>
      </c>
      <c r="K238" s="231" t="s">
        <v>178</v>
      </c>
      <c r="L238" s="45"/>
      <c r="M238" s="236" t="s">
        <v>1</v>
      </c>
      <c r="N238" s="237" t="s">
        <v>41</v>
      </c>
      <c r="O238" s="92"/>
      <c r="P238" s="238">
        <f>O238*H238</f>
        <v>0</v>
      </c>
      <c r="Q238" s="238">
        <v>0</v>
      </c>
      <c r="R238" s="238">
        <f>Q238*H238</f>
        <v>0</v>
      </c>
      <c r="S238" s="238">
        <v>2</v>
      </c>
      <c r="T238" s="239">
        <f>S238*H238</f>
        <v>12.194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179</v>
      </c>
      <c r="AT238" s="240" t="s">
        <v>174</v>
      </c>
      <c r="AU238" s="240" t="s">
        <v>86</v>
      </c>
      <c r="AY238" s="18" t="s">
        <v>172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83</v>
      </c>
      <c r="BK238" s="241">
        <f>ROUND(I238*H238,2)</f>
        <v>0</v>
      </c>
      <c r="BL238" s="18" t="s">
        <v>179</v>
      </c>
      <c r="BM238" s="240" t="s">
        <v>2044</v>
      </c>
    </row>
    <row r="239" spans="1:51" s="13" customFormat="1" ht="12">
      <c r="A239" s="13"/>
      <c r="B239" s="242"/>
      <c r="C239" s="243"/>
      <c r="D239" s="244" t="s">
        <v>181</v>
      </c>
      <c r="E239" s="245" t="s">
        <v>1</v>
      </c>
      <c r="F239" s="246" t="s">
        <v>2045</v>
      </c>
      <c r="G239" s="243"/>
      <c r="H239" s="245" t="s">
        <v>1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2" t="s">
        <v>181</v>
      </c>
      <c r="AU239" s="252" t="s">
        <v>86</v>
      </c>
      <c r="AV239" s="13" t="s">
        <v>83</v>
      </c>
      <c r="AW239" s="13" t="s">
        <v>32</v>
      </c>
      <c r="AX239" s="13" t="s">
        <v>76</v>
      </c>
      <c r="AY239" s="252" t="s">
        <v>172</v>
      </c>
    </row>
    <row r="240" spans="1:51" s="14" customFormat="1" ht="12">
      <c r="A240" s="14"/>
      <c r="B240" s="253"/>
      <c r="C240" s="254"/>
      <c r="D240" s="244" t="s">
        <v>181</v>
      </c>
      <c r="E240" s="255" t="s">
        <v>1</v>
      </c>
      <c r="F240" s="256" t="s">
        <v>2046</v>
      </c>
      <c r="G240" s="254"/>
      <c r="H240" s="257">
        <v>6.097</v>
      </c>
      <c r="I240" s="258"/>
      <c r="J240" s="254"/>
      <c r="K240" s="254"/>
      <c r="L240" s="259"/>
      <c r="M240" s="260"/>
      <c r="N240" s="261"/>
      <c r="O240" s="261"/>
      <c r="P240" s="261"/>
      <c r="Q240" s="261"/>
      <c r="R240" s="261"/>
      <c r="S240" s="261"/>
      <c r="T240" s="26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3" t="s">
        <v>181</v>
      </c>
      <c r="AU240" s="263" t="s">
        <v>86</v>
      </c>
      <c r="AV240" s="14" t="s">
        <v>86</v>
      </c>
      <c r="AW240" s="14" t="s">
        <v>32</v>
      </c>
      <c r="AX240" s="14" t="s">
        <v>83</v>
      </c>
      <c r="AY240" s="263" t="s">
        <v>172</v>
      </c>
    </row>
    <row r="241" spans="1:65" s="2" customFormat="1" ht="16.5" customHeight="1">
      <c r="A241" s="39"/>
      <c r="B241" s="40"/>
      <c r="C241" s="229" t="s">
        <v>405</v>
      </c>
      <c r="D241" s="229" t="s">
        <v>174</v>
      </c>
      <c r="E241" s="230" t="s">
        <v>519</v>
      </c>
      <c r="F241" s="231" t="s">
        <v>520</v>
      </c>
      <c r="G241" s="232" t="s">
        <v>521</v>
      </c>
      <c r="H241" s="233">
        <v>5</v>
      </c>
      <c r="I241" s="234"/>
      <c r="J241" s="235">
        <f>ROUND(I241*H241,2)</f>
        <v>0</v>
      </c>
      <c r="K241" s="231" t="s">
        <v>1</v>
      </c>
      <c r="L241" s="45"/>
      <c r="M241" s="236" t="s">
        <v>1</v>
      </c>
      <c r="N241" s="237" t="s">
        <v>41</v>
      </c>
      <c r="O241" s="92"/>
      <c r="P241" s="238">
        <f>O241*H241</f>
        <v>0</v>
      </c>
      <c r="Q241" s="238">
        <v>0</v>
      </c>
      <c r="R241" s="238">
        <f>Q241*H241</f>
        <v>0</v>
      </c>
      <c r="S241" s="238">
        <v>0.068</v>
      </c>
      <c r="T241" s="239">
        <f>S241*H241</f>
        <v>0.34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179</v>
      </c>
      <c r="AT241" s="240" t="s">
        <v>174</v>
      </c>
      <c r="AU241" s="240" t="s">
        <v>86</v>
      </c>
      <c r="AY241" s="18" t="s">
        <v>172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83</v>
      </c>
      <c r="BK241" s="241">
        <f>ROUND(I241*H241,2)</f>
        <v>0</v>
      </c>
      <c r="BL241" s="18" t="s">
        <v>179</v>
      </c>
      <c r="BM241" s="240" t="s">
        <v>2047</v>
      </c>
    </row>
    <row r="242" spans="1:65" s="2" customFormat="1" ht="21.75" customHeight="1">
      <c r="A242" s="39"/>
      <c r="B242" s="40"/>
      <c r="C242" s="229" t="s">
        <v>411</v>
      </c>
      <c r="D242" s="229" t="s">
        <v>174</v>
      </c>
      <c r="E242" s="230" t="s">
        <v>524</v>
      </c>
      <c r="F242" s="231" t="s">
        <v>2048</v>
      </c>
      <c r="G242" s="232" t="s">
        <v>491</v>
      </c>
      <c r="H242" s="233">
        <v>1</v>
      </c>
      <c r="I242" s="234"/>
      <c r="J242" s="235">
        <f>ROUND(I242*H242,2)</f>
        <v>0</v>
      </c>
      <c r="K242" s="231" t="s">
        <v>1</v>
      </c>
      <c r="L242" s="45"/>
      <c r="M242" s="236" t="s">
        <v>1</v>
      </c>
      <c r="N242" s="237" t="s">
        <v>41</v>
      </c>
      <c r="O242" s="92"/>
      <c r="P242" s="238">
        <f>O242*H242</f>
        <v>0</v>
      </c>
      <c r="Q242" s="238">
        <v>0</v>
      </c>
      <c r="R242" s="238">
        <f>Q242*H242</f>
        <v>0</v>
      </c>
      <c r="S242" s="238">
        <v>0.068</v>
      </c>
      <c r="T242" s="239">
        <f>S242*H242</f>
        <v>0.068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0" t="s">
        <v>179</v>
      </c>
      <c r="AT242" s="240" t="s">
        <v>174</v>
      </c>
      <c r="AU242" s="240" t="s">
        <v>86</v>
      </c>
      <c r="AY242" s="18" t="s">
        <v>172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8" t="s">
        <v>83</v>
      </c>
      <c r="BK242" s="241">
        <f>ROUND(I242*H242,2)</f>
        <v>0</v>
      </c>
      <c r="BL242" s="18" t="s">
        <v>179</v>
      </c>
      <c r="BM242" s="240" t="s">
        <v>2049</v>
      </c>
    </row>
    <row r="243" spans="1:63" s="12" customFormat="1" ht="22.8" customHeight="1">
      <c r="A243" s="12"/>
      <c r="B243" s="213"/>
      <c r="C243" s="214"/>
      <c r="D243" s="215" t="s">
        <v>75</v>
      </c>
      <c r="E243" s="227" t="s">
        <v>531</v>
      </c>
      <c r="F243" s="227" t="s">
        <v>532</v>
      </c>
      <c r="G243" s="214"/>
      <c r="H243" s="214"/>
      <c r="I243" s="217"/>
      <c r="J243" s="228">
        <f>BK243</f>
        <v>0</v>
      </c>
      <c r="K243" s="214"/>
      <c r="L243" s="219"/>
      <c r="M243" s="220"/>
      <c r="N243" s="221"/>
      <c r="O243" s="221"/>
      <c r="P243" s="222">
        <f>SUM(P244:P249)</f>
        <v>0</v>
      </c>
      <c r="Q243" s="221"/>
      <c r="R243" s="222">
        <f>SUM(R244:R249)</f>
        <v>0</v>
      </c>
      <c r="S243" s="221"/>
      <c r="T243" s="223">
        <f>SUM(T244:T249)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24" t="s">
        <v>83</v>
      </c>
      <c r="AT243" s="225" t="s">
        <v>75</v>
      </c>
      <c r="AU243" s="225" t="s">
        <v>83</v>
      </c>
      <c r="AY243" s="224" t="s">
        <v>172</v>
      </c>
      <c r="BK243" s="226">
        <f>SUM(BK244:BK249)</f>
        <v>0</v>
      </c>
    </row>
    <row r="244" spans="1:65" s="2" customFormat="1" ht="16.5" customHeight="1">
      <c r="A244" s="39"/>
      <c r="B244" s="40"/>
      <c r="C244" s="229" t="s">
        <v>415</v>
      </c>
      <c r="D244" s="229" t="s">
        <v>174</v>
      </c>
      <c r="E244" s="230" t="s">
        <v>2050</v>
      </c>
      <c r="F244" s="231" t="s">
        <v>2051</v>
      </c>
      <c r="G244" s="232" t="s">
        <v>373</v>
      </c>
      <c r="H244" s="233">
        <v>203.729</v>
      </c>
      <c r="I244" s="234"/>
      <c r="J244" s="235">
        <f>ROUND(I244*H244,2)</f>
        <v>0</v>
      </c>
      <c r="K244" s="231" t="s">
        <v>178</v>
      </c>
      <c r="L244" s="45"/>
      <c r="M244" s="236" t="s">
        <v>1</v>
      </c>
      <c r="N244" s="237" t="s">
        <v>41</v>
      </c>
      <c r="O244" s="92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179</v>
      </c>
      <c r="AT244" s="240" t="s">
        <v>174</v>
      </c>
      <c r="AU244" s="240" t="s">
        <v>86</v>
      </c>
      <c r="AY244" s="18" t="s">
        <v>172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83</v>
      </c>
      <c r="BK244" s="241">
        <f>ROUND(I244*H244,2)</f>
        <v>0</v>
      </c>
      <c r="BL244" s="18" t="s">
        <v>179</v>
      </c>
      <c r="BM244" s="240" t="s">
        <v>2052</v>
      </c>
    </row>
    <row r="245" spans="1:65" s="2" customFormat="1" ht="16.5" customHeight="1">
      <c r="A245" s="39"/>
      <c r="B245" s="40"/>
      <c r="C245" s="229" t="s">
        <v>434</v>
      </c>
      <c r="D245" s="229" t="s">
        <v>174</v>
      </c>
      <c r="E245" s="230" t="s">
        <v>2053</v>
      </c>
      <c r="F245" s="231" t="s">
        <v>2054</v>
      </c>
      <c r="G245" s="232" t="s">
        <v>373</v>
      </c>
      <c r="H245" s="233">
        <v>203.729</v>
      </c>
      <c r="I245" s="234"/>
      <c r="J245" s="235">
        <f>ROUND(I245*H245,2)</f>
        <v>0</v>
      </c>
      <c r="K245" s="231" t="s">
        <v>1</v>
      </c>
      <c r="L245" s="45"/>
      <c r="M245" s="236" t="s">
        <v>1</v>
      </c>
      <c r="N245" s="237" t="s">
        <v>41</v>
      </c>
      <c r="O245" s="92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179</v>
      </c>
      <c r="AT245" s="240" t="s">
        <v>174</v>
      </c>
      <c r="AU245" s="240" t="s">
        <v>86</v>
      </c>
      <c r="AY245" s="18" t="s">
        <v>172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83</v>
      </c>
      <c r="BK245" s="241">
        <f>ROUND(I245*H245,2)</f>
        <v>0</v>
      </c>
      <c r="BL245" s="18" t="s">
        <v>179</v>
      </c>
      <c r="BM245" s="240" t="s">
        <v>2055</v>
      </c>
    </row>
    <row r="246" spans="1:65" s="2" customFormat="1" ht="21.75" customHeight="1">
      <c r="A246" s="39"/>
      <c r="B246" s="40"/>
      <c r="C246" s="229" t="s">
        <v>439</v>
      </c>
      <c r="D246" s="229" t="s">
        <v>174</v>
      </c>
      <c r="E246" s="230" t="s">
        <v>2056</v>
      </c>
      <c r="F246" s="231" t="s">
        <v>547</v>
      </c>
      <c r="G246" s="232" t="s">
        <v>373</v>
      </c>
      <c r="H246" s="233">
        <v>70.328</v>
      </c>
      <c r="I246" s="234"/>
      <c r="J246" s="235">
        <f>ROUND(I246*H246,2)</f>
        <v>0</v>
      </c>
      <c r="K246" s="231" t="s">
        <v>178</v>
      </c>
      <c r="L246" s="45"/>
      <c r="M246" s="236" t="s">
        <v>1</v>
      </c>
      <c r="N246" s="237" t="s">
        <v>41</v>
      </c>
      <c r="O246" s="92"/>
      <c r="P246" s="238">
        <f>O246*H246</f>
        <v>0</v>
      </c>
      <c r="Q246" s="238">
        <v>0</v>
      </c>
      <c r="R246" s="238">
        <f>Q246*H246</f>
        <v>0</v>
      </c>
      <c r="S246" s="238">
        <v>0</v>
      </c>
      <c r="T246" s="23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0" t="s">
        <v>179</v>
      </c>
      <c r="AT246" s="240" t="s">
        <v>174</v>
      </c>
      <c r="AU246" s="240" t="s">
        <v>86</v>
      </c>
      <c r="AY246" s="18" t="s">
        <v>172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8" t="s">
        <v>83</v>
      </c>
      <c r="BK246" s="241">
        <f>ROUND(I246*H246,2)</f>
        <v>0</v>
      </c>
      <c r="BL246" s="18" t="s">
        <v>179</v>
      </c>
      <c r="BM246" s="240" t="s">
        <v>2057</v>
      </c>
    </row>
    <row r="247" spans="1:51" s="14" customFormat="1" ht="12">
      <c r="A247" s="14"/>
      <c r="B247" s="253"/>
      <c r="C247" s="254"/>
      <c r="D247" s="244" t="s">
        <v>181</v>
      </c>
      <c r="E247" s="255" t="s">
        <v>1</v>
      </c>
      <c r="F247" s="256" t="s">
        <v>2058</v>
      </c>
      <c r="G247" s="254"/>
      <c r="H247" s="257">
        <v>70.328</v>
      </c>
      <c r="I247" s="258"/>
      <c r="J247" s="254"/>
      <c r="K247" s="254"/>
      <c r="L247" s="259"/>
      <c r="M247" s="260"/>
      <c r="N247" s="261"/>
      <c r="O247" s="261"/>
      <c r="P247" s="261"/>
      <c r="Q247" s="261"/>
      <c r="R247" s="261"/>
      <c r="S247" s="261"/>
      <c r="T247" s="26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3" t="s">
        <v>181</v>
      </c>
      <c r="AU247" s="263" t="s">
        <v>86</v>
      </c>
      <c r="AV247" s="14" t="s">
        <v>86</v>
      </c>
      <c r="AW247" s="14" t="s">
        <v>32</v>
      </c>
      <c r="AX247" s="14" t="s">
        <v>83</v>
      </c>
      <c r="AY247" s="263" t="s">
        <v>172</v>
      </c>
    </row>
    <row r="248" spans="1:65" s="2" customFormat="1" ht="16.5" customHeight="1">
      <c r="A248" s="39"/>
      <c r="B248" s="40"/>
      <c r="C248" s="229" t="s">
        <v>447</v>
      </c>
      <c r="D248" s="229" t="s">
        <v>174</v>
      </c>
      <c r="E248" s="230" t="s">
        <v>2059</v>
      </c>
      <c r="F248" s="231" t="s">
        <v>1948</v>
      </c>
      <c r="G248" s="232" t="s">
        <v>373</v>
      </c>
      <c r="H248" s="233">
        <v>133.401</v>
      </c>
      <c r="I248" s="234"/>
      <c r="J248" s="235">
        <f>ROUND(I248*H248,2)</f>
        <v>0</v>
      </c>
      <c r="K248" s="231" t="s">
        <v>178</v>
      </c>
      <c r="L248" s="45"/>
      <c r="M248" s="236" t="s">
        <v>1</v>
      </c>
      <c r="N248" s="237" t="s">
        <v>41</v>
      </c>
      <c r="O248" s="92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179</v>
      </c>
      <c r="AT248" s="240" t="s">
        <v>174</v>
      </c>
      <c r="AU248" s="240" t="s">
        <v>86</v>
      </c>
      <c r="AY248" s="18" t="s">
        <v>172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83</v>
      </c>
      <c r="BK248" s="241">
        <f>ROUND(I248*H248,2)</f>
        <v>0</v>
      </c>
      <c r="BL248" s="18" t="s">
        <v>179</v>
      </c>
      <c r="BM248" s="240" t="s">
        <v>2060</v>
      </c>
    </row>
    <row r="249" spans="1:51" s="14" customFormat="1" ht="12">
      <c r="A249" s="14"/>
      <c r="B249" s="253"/>
      <c r="C249" s="254"/>
      <c r="D249" s="244" t="s">
        <v>181</v>
      </c>
      <c r="E249" s="255" t="s">
        <v>1</v>
      </c>
      <c r="F249" s="256" t="s">
        <v>2061</v>
      </c>
      <c r="G249" s="254"/>
      <c r="H249" s="257">
        <v>133.401</v>
      </c>
      <c r="I249" s="258"/>
      <c r="J249" s="254"/>
      <c r="K249" s="254"/>
      <c r="L249" s="259"/>
      <c r="M249" s="260"/>
      <c r="N249" s="261"/>
      <c r="O249" s="261"/>
      <c r="P249" s="261"/>
      <c r="Q249" s="261"/>
      <c r="R249" s="261"/>
      <c r="S249" s="261"/>
      <c r="T249" s="26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3" t="s">
        <v>181</v>
      </c>
      <c r="AU249" s="263" t="s">
        <v>86</v>
      </c>
      <c r="AV249" s="14" t="s">
        <v>86</v>
      </c>
      <c r="AW249" s="14" t="s">
        <v>32</v>
      </c>
      <c r="AX249" s="14" t="s">
        <v>83</v>
      </c>
      <c r="AY249" s="263" t="s">
        <v>172</v>
      </c>
    </row>
    <row r="250" spans="1:63" s="12" customFormat="1" ht="22.8" customHeight="1">
      <c r="A250" s="12"/>
      <c r="B250" s="213"/>
      <c r="C250" s="214"/>
      <c r="D250" s="215" t="s">
        <v>75</v>
      </c>
      <c r="E250" s="227" t="s">
        <v>573</v>
      </c>
      <c r="F250" s="227" t="s">
        <v>574</v>
      </c>
      <c r="G250" s="214"/>
      <c r="H250" s="214"/>
      <c r="I250" s="217"/>
      <c r="J250" s="228">
        <f>BK250</f>
        <v>0</v>
      </c>
      <c r="K250" s="214"/>
      <c r="L250" s="219"/>
      <c r="M250" s="220"/>
      <c r="N250" s="221"/>
      <c r="O250" s="221"/>
      <c r="P250" s="222">
        <f>P251</f>
        <v>0</v>
      </c>
      <c r="Q250" s="221"/>
      <c r="R250" s="222">
        <f>R251</f>
        <v>0</v>
      </c>
      <c r="S250" s="221"/>
      <c r="T250" s="223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4" t="s">
        <v>83</v>
      </c>
      <c r="AT250" s="225" t="s">
        <v>75</v>
      </c>
      <c r="AU250" s="225" t="s">
        <v>83</v>
      </c>
      <c r="AY250" s="224" t="s">
        <v>172</v>
      </c>
      <c r="BK250" s="226">
        <f>BK251</f>
        <v>0</v>
      </c>
    </row>
    <row r="251" spans="1:65" s="2" customFormat="1" ht="21.75" customHeight="1">
      <c r="A251" s="39"/>
      <c r="B251" s="40"/>
      <c r="C251" s="229" t="s">
        <v>451</v>
      </c>
      <c r="D251" s="229" t="s">
        <v>174</v>
      </c>
      <c r="E251" s="230" t="s">
        <v>2062</v>
      </c>
      <c r="F251" s="231" t="s">
        <v>2063</v>
      </c>
      <c r="G251" s="232" t="s">
        <v>373</v>
      </c>
      <c r="H251" s="233">
        <v>206.36</v>
      </c>
      <c r="I251" s="234"/>
      <c r="J251" s="235">
        <f>ROUND(I251*H251,2)</f>
        <v>0</v>
      </c>
      <c r="K251" s="231" t="s">
        <v>178</v>
      </c>
      <c r="L251" s="45"/>
      <c r="M251" s="236" t="s">
        <v>1</v>
      </c>
      <c r="N251" s="237" t="s">
        <v>41</v>
      </c>
      <c r="O251" s="92"/>
      <c r="P251" s="238">
        <f>O251*H251</f>
        <v>0</v>
      </c>
      <c r="Q251" s="238">
        <v>0</v>
      </c>
      <c r="R251" s="238">
        <f>Q251*H251</f>
        <v>0</v>
      </c>
      <c r="S251" s="238">
        <v>0</v>
      </c>
      <c r="T251" s="23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179</v>
      </c>
      <c r="AT251" s="240" t="s">
        <v>174</v>
      </c>
      <c r="AU251" s="240" t="s">
        <v>86</v>
      </c>
      <c r="AY251" s="18" t="s">
        <v>172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83</v>
      </c>
      <c r="BK251" s="241">
        <f>ROUND(I251*H251,2)</f>
        <v>0</v>
      </c>
      <c r="BL251" s="18" t="s">
        <v>179</v>
      </c>
      <c r="BM251" s="240" t="s">
        <v>2064</v>
      </c>
    </row>
    <row r="252" spans="1:63" s="12" customFormat="1" ht="25.9" customHeight="1">
      <c r="A252" s="12"/>
      <c r="B252" s="213"/>
      <c r="C252" s="214"/>
      <c r="D252" s="215" t="s">
        <v>75</v>
      </c>
      <c r="E252" s="216" t="s">
        <v>579</v>
      </c>
      <c r="F252" s="216" t="s">
        <v>580</v>
      </c>
      <c r="G252" s="214"/>
      <c r="H252" s="214"/>
      <c r="I252" s="217"/>
      <c r="J252" s="218">
        <f>BK252</f>
        <v>0</v>
      </c>
      <c r="K252" s="214"/>
      <c r="L252" s="219"/>
      <c r="M252" s="220"/>
      <c r="N252" s="221"/>
      <c r="O252" s="221"/>
      <c r="P252" s="222">
        <f>P253</f>
        <v>0</v>
      </c>
      <c r="Q252" s="221"/>
      <c r="R252" s="222">
        <f>R253</f>
        <v>0</v>
      </c>
      <c r="S252" s="221"/>
      <c r="T252" s="223">
        <f>T253</f>
        <v>0.001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24" t="s">
        <v>86</v>
      </c>
      <c r="AT252" s="225" t="s">
        <v>75</v>
      </c>
      <c r="AU252" s="225" t="s">
        <v>76</v>
      </c>
      <c r="AY252" s="224" t="s">
        <v>172</v>
      </c>
      <c r="BK252" s="226">
        <f>BK253</f>
        <v>0</v>
      </c>
    </row>
    <row r="253" spans="1:63" s="12" customFormat="1" ht="22.8" customHeight="1">
      <c r="A253" s="12"/>
      <c r="B253" s="213"/>
      <c r="C253" s="214"/>
      <c r="D253" s="215" t="s">
        <v>75</v>
      </c>
      <c r="E253" s="227" t="s">
        <v>770</v>
      </c>
      <c r="F253" s="227" t="s">
        <v>2065</v>
      </c>
      <c r="G253" s="214"/>
      <c r="H253" s="214"/>
      <c r="I253" s="217"/>
      <c r="J253" s="228">
        <f>BK253</f>
        <v>0</v>
      </c>
      <c r="K253" s="214"/>
      <c r="L253" s="219"/>
      <c r="M253" s="220"/>
      <c r="N253" s="221"/>
      <c r="O253" s="221"/>
      <c r="P253" s="222">
        <f>SUM(P254:P258)</f>
        <v>0</v>
      </c>
      <c r="Q253" s="221"/>
      <c r="R253" s="222">
        <f>SUM(R254:R258)</f>
        <v>0</v>
      </c>
      <c r="S253" s="221"/>
      <c r="T253" s="223">
        <f>SUM(T254:T258)</f>
        <v>0.001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4" t="s">
        <v>86</v>
      </c>
      <c r="AT253" s="225" t="s">
        <v>75</v>
      </c>
      <c r="AU253" s="225" t="s">
        <v>83</v>
      </c>
      <c r="AY253" s="224" t="s">
        <v>172</v>
      </c>
      <c r="BK253" s="226">
        <f>SUM(BK254:BK258)</f>
        <v>0</v>
      </c>
    </row>
    <row r="254" spans="1:65" s="2" customFormat="1" ht="12">
      <c r="A254" s="39"/>
      <c r="B254" s="40"/>
      <c r="C254" s="229" t="s">
        <v>457</v>
      </c>
      <c r="D254" s="229" t="s">
        <v>174</v>
      </c>
      <c r="E254" s="230" t="s">
        <v>2066</v>
      </c>
      <c r="F254" s="231" t="s">
        <v>2067</v>
      </c>
      <c r="G254" s="232" t="s">
        <v>402</v>
      </c>
      <c r="H254" s="233">
        <v>36.21</v>
      </c>
      <c r="I254" s="234"/>
      <c r="J254" s="235">
        <f>ROUND(I254*H254,2)</f>
        <v>0</v>
      </c>
      <c r="K254" s="231" t="s">
        <v>178</v>
      </c>
      <c r="L254" s="45"/>
      <c r="M254" s="236" t="s">
        <v>1</v>
      </c>
      <c r="N254" s="237" t="s">
        <v>41</v>
      </c>
      <c r="O254" s="92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284</v>
      </c>
      <c r="AT254" s="240" t="s">
        <v>174</v>
      </c>
      <c r="AU254" s="240" t="s">
        <v>86</v>
      </c>
      <c r="AY254" s="18" t="s">
        <v>172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83</v>
      </c>
      <c r="BK254" s="241">
        <f>ROUND(I254*H254,2)</f>
        <v>0</v>
      </c>
      <c r="BL254" s="18" t="s">
        <v>284</v>
      </c>
      <c r="BM254" s="240" t="s">
        <v>2068</v>
      </c>
    </row>
    <row r="255" spans="1:51" s="14" customFormat="1" ht="12">
      <c r="A255" s="14"/>
      <c r="B255" s="253"/>
      <c r="C255" s="254"/>
      <c r="D255" s="244" t="s">
        <v>181</v>
      </c>
      <c r="E255" s="255" t="s">
        <v>1</v>
      </c>
      <c r="F255" s="256" t="s">
        <v>2069</v>
      </c>
      <c r="G255" s="254"/>
      <c r="H255" s="257">
        <v>36.21</v>
      </c>
      <c r="I255" s="258"/>
      <c r="J255" s="254"/>
      <c r="K255" s="254"/>
      <c r="L255" s="259"/>
      <c r="M255" s="260"/>
      <c r="N255" s="261"/>
      <c r="O255" s="261"/>
      <c r="P255" s="261"/>
      <c r="Q255" s="261"/>
      <c r="R255" s="261"/>
      <c r="S255" s="261"/>
      <c r="T255" s="26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3" t="s">
        <v>181</v>
      </c>
      <c r="AU255" s="263" t="s">
        <v>86</v>
      </c>
      <c r="AV255" s="14" t="s">
        <v>86</v>
      </c>
      <c r="AW255" s="14" t="s">
        <v>32</v>
      </c>
      <c r="AX255" s="14" t="s">
        <v>83</v>
      </c>
      <c r="AY255" s="263" t="s">
        <v>172</v>
      </c>
    </row>
    <row r="256" spans="1:65" s="2" customFormat="1" ht="33" customHeight="1">
      <c r="A256" s="39"/>
      <c r="B256" s="40"/>
      <c r="C256" s="229" t="s">
        <v>464</v>
      </c>
      <c r="D256" s="229" t="s">
        <v>174</v>
      </c>
      <c r="E256" s="230" t="s">
        <v>2070</v>
      </c>
      <c r="F256" s="231" t="s">
        <v>2071</v>
      </c>
      <c r="G256" s="232" t="s">
        <v>730</v>
      </c>
      <c r="H256" s="233">
        <v>2</v>
      </c>
      <c r="I256" s="234"/>
      <c r="J256" s="235">
        <f>ROUND(I256*H256,2)</f>
        <v>0</v>
      </c>
      <c r="K256" s="231" t="s">
        <v>1</v>
      </c>
      <c r="L256" s="45"/>
      <c r="M256" s="236" t="s">
        <v>1</v>
      </c>
      <c r="N256" s="237" t="s">
        <v>41</v>
      </c>
      <c r="O256" s="92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0" t="s">
        <v>284</v>
      </c>
      <c r="AT256" s="240" t="s">
        <v>174</v>
      </c>
      <c r="AU256" s="240" t="s">
        <v>86</v>
      </c>
      <c r="AY256" s="18" t="s">
        <v>172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83</v>
      </c>
      <c r="BK256" s="241">
        <f>ROUND(I256*H256,2)</f>
        <v>0</v>
      </c>
      <c r="BL256" s="18" t="s">
        <v>284</v>
      </c>
      <c r="BM256" s="240" t="s">
        <v>2072</v>
      </c>
    </row>
    <row r="257" spans="1:65" s="2" customFormat="1" ht="12">
      <c r="A257" s="39"/>
      <c r="B257" s="40"/>
      <c r="C257" s="229" t="s">
        <v>469</v>
      </c>
      <c r="D257" s="229" t="s">
        <v>174</v>
      </c>
      <c r="E257" s="230" t="s">
        <v>2073</v>
      </c>
      <c r="F257" s="231" t="s">
        <v>2074</v>
      </c>
      <c r="G257" s="232" t="s">
        <v>730</v>
      </c>
      <c r="H257" s="233">
        <v>2</v>
      </c>
      <c r="I257" s="234"/>
      <c r="J257" s="235">
        <f>ROUND(I257*H257,2)</f>
        <v>0</v>
      </c>
      <c r="K257" s="231" t="s">
        <v>1</v>
      </c>
      <c r="L257" s="45"/>
      <c r="M257" s="236" t="s">
        <v>1</v>
      </c>
      <c r="N257" s="237" t="s">
        <v>41</v>
      </c>
      <c r="O257" s="92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0" t="s">
        <v>284</v>
      </c>
      <c r="AT257" s="240" t="s">
        <v>174</v>
      </c>
      <c r="AU257" s="240" t="s">
        <v>86</v>
      </c>
      <c r="AY257" s="18" t="s">
        <v>172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8" t="s">
        <v>83</v>
      </c>
      <c r="BK257" s="241">
        <f>ROUND(I257*H257,2)</f>
        <v>0</v>
      </c>
      <c r="BL257" s="18" t="s">
        <v>284</v>
      </c>
      <c r="BM257" s="240" t="s">
        <v>2075</v>
      </c>
    </row>
    <row r="258" spans="1:65" s="2" customFormat="1" ht="12">
      <c r="A258" s="39"/>
      <c r="B258" s="40"/>
      <c r="C258" s="229" t="s">
        <v>474</v>
      </c>
      <c r="D258" s="229" t="s">
        <v>174</v>
      </c>
      <c r="E258" s="230" t="s">
        <v>2076</v>
      </c>
      <c r="F258" s="231" t="s">
        <v>2077</v>
      </c>
      <c r="G258" s="232" t="s">
        <v>730</v>
      </c>
      <c r="H258" s="233">
        <v>1</v>
      </c>
      <c r="I258" s="234"/>
      <c r="J258" s="235">
        <f>ROUND(I258*H258,2)</f>
        <v>0</v>
      </c>
      <c r="K258" s="231" t="s">
        <v>1</v>
      </c>
      <c r="L258" s="45"/>
      <c r="M258" s="304" t="s">
        <v>1</v>
      </c>
      <c r="N258" s="305" t="s">
        <v>41</v>
      </c>
      <c r="O258" s="306"/>
      <c r="P258" s="307">
        <f>O258*H258</f>
        <v>0</v>
      </c>
      <c r="Q258" s="307">
        <v>0</v>
      </c>
      <c r="R258" s="307">
        <f>Q258*H258</f>
        <v>0</v>
      </c>
      <c r="S258" s="307">
        <v>0.001</v>
      </c>
      <c r="T258" s="308">
        <f>S258*H258</f>
        <v>0.001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0" t="s">
        <v>284</v>
      </c>
      <c r="AT258" s="240" t="s">
        <v>174</v>
      </c>
      <c r="AU258" s="240" t="s">
        <v>86</v>
      </c>
      <c r="AY258" s="18" t="s">
        <v>172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8" t="s">
        <v>83</v>
      </c>
      <c r="BK258" s="241">
        <f>ROUND(I258*H258,2)</f>
        <v>0</v>
      </c>
      <c r="BL258" s="18" t="s">
        <v>284</v>
      </c>
      <c r="BM258" s="240" t="s">
        <v>2078</v>
      </c>
    </row>
    <row r="259" spans="1:31" s="2" customFormat="1" ht="6.95" customHeight="1">
      <c r="A259" s="39"/>
      <c r="B259" s="67"/>
      <c r="C259" s="68"/>
      <c r="D259" s="68"/>
      <c r="E259" s="68"/>
      <c r="F259" s="68"/>
      <c r="G259" s="68"/>
      <c r="H259" s="68"/>
      <c r="I259" s="68"/>
      <c r="J259" s="68"/>
      <c r="K259" s="68"/>
      <c r="L259" s="45"/>
      <c r="M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</row>
  </sheetData>
  <sheetProtection password="CC35" sheet="1" objects="1" scenarios="1" formatColumns="0" formatRows="0" autoFilter="0"/>
  <autoFilter ref="C125:K25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86</v>
      </c>
    </row>
    <row r="4" spans="2:46" s="1" customFormat="1" ht="24.95" customHeight="1">
      <c r="B4" s="21"/>
      <c r="D4" s="151" t="s">
        <v>120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16.5" customHeight="1">
      <c r="B7" s="21"/>
      <c r="E7" s="154" t="str">
        <f>'Rekapitulace stavby'!K6</f>
        <v>KD Crystal - rekonstrukce vstupu a sociálních zařízení</v>
      </c>
      <c r="F7" s="153"/>
      <c r="G7" s="153"/>
      <c r="H7" s="153"/>
      <c r="L7" s="21"/>
    </row>
    <row r="8" spans="1:31" s="2" customFormat="1" ht="12" customHeight="1">
      <c r="A8" s="39"/>
      <c r="B8" s="45"/>
      <c r="C8" s="39"/>
      <c r="D8" s="153" t="s">
        <v>130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5" t="s">
        <v>2079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3" t="s">
        <v>18</v>
      </c>
      <c r="E11" s="39"/>
      <c r="F11" s="142" t="s">
        <v>1</v>
      </c>
      <c r="G11" s="39"/>
      <c r="H11" s="39"/>
      <c r="I11" s="153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20</v>
      </c>
      <c r="E12" s="39"/>
      <c r="F12" s="142" t="s">
        <v>21</v>
      </c>
      <c r="G12" s="39"/>
      <c r="H12" s="39"/>
      <c r="I12" s="153" t="s">
        <v>22</v>
      </c>
      <c r="J12" s="156" t="str">
        <f>'Rekapitulace stavby'!AN8</f>
        <v>3. 6. 2021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24</v>
      </c>
      <c r="E14" s="39"/>
      <c r="F14" s="39"/>
      <c r="G14" s="39"/>
      <c r="H14" s="39"/>
      <c r="I14" s="153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3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3" t="s">
        <v>28</v>
      </c>
      <c r="E17" s="39"/>
      <c r="F17" s="39"/>
      <c r="G17" s="39"/>
      <c r="H17" s="39"/>
      <c r="I17" s="153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3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3" t="s">
        <v>30</v>
      </c>
      <c r="E20" s="39"/>
      <c r="F20" s="39"/>
      <c r="G20" s="39"/>
      <c r="H20" s="39"/>
      <c r="I20" s="153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3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3" t="s">
        <v>33</v>
      </c>
      <c r="E23" s="39"/>
      <c r="F23" s="39"/>
      <c r="G23" s="39"/>
      <c r="H23" s="39"/>
      <c r="I23" s="153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3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3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57"/>
      <c r="J27" s="157"/>
      <c r="K27" s="157"/>
      <c r="L27" s="160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1"/>
      <c r="E29" s="161"/>
      <c r="F29" s="161"/>
      <c r="G29" s="161"/>
      <c r="H29" s="161"/>
      <c r="I29" s="161"/>
      <c r="J29" s="161"/>
      <c r="K29" s="16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2" t="s">
        <v>36</v>
      </c>
      <c r="E30" s="39"/>
      <c r="F30" s="39"/>
      <c r="G30" s="39"/>
      <c r="H30" s="39"/>
      <c r="I30" s="39"/>
      <c r="J30" s="163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1"/>
      <c r="J31" s="161"/>
      <c r="K31" s="16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4" t="s">
        <v>38</v>
      </c>
      <c r="G32" s="39"/>
      <c r="H32" s="39"/>
      <c r="I32" s="164" t="s">
        <v>37</v>
      </c>
      <c r="J32" s="16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5" t="s">
        <v>40</v>
      </c>
      <c r="E33" s="153" t="s">
        <v>41</v>
      </c>
      <c r="F33" s="166">
        <f>ROUND((SUM(BE117:BE125)),2)</f>
        <v>0</v>
      </c>
      <c r="G33" s="39"/>
      <c r="H33" s="39"/>
      <c r="I33" s="167">
        <v>0.21</v>
      </c>
      <c r="J33" s="166">
        <f>ROUND(((SUM(BE117:BE125))*I33),2)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3" t="s">
        <v>42</v>
      </c>
      <c r="F34" s="166">
        <f>ROUND((SUM(BF117:BF125)),2)</f>
        <v>0</v>
      </c>
      <c r="G34" s="39"/>
      <c r="H34" s="39"/>
      <c r="I34" s="167">
        <v>0.15</v>
      </c>
      <c r="J34" s="166">
        <f>ROUND(((SUM(BF117:BF125))*I34),2)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3" t="s">
        <v>43</v>
      </c>
      <c r="F35" s="166">
        <f>ROUND((SUM(BG117:BG125)),2)</f>
        <v>0</v>
      </c>
      <c r="G35" s="39"/>
      <c r="H35" s="39"/>
      <c r="I35" s="167">
        <v>0.21</v>
      </c>
      <c r="J35" s="16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44</v>
      </c>
      <c r="F36" s="166">
        <f>ROUND((SUM(BH117:BH125)),2)</f>
        <v>0</v>
      </c>
      <c r="G36" s="39"/>
      <c r="H36" s="39"/>
      <c r="I36" s="167">
        <v>0.15</v>
      </c>
      <c r="J36" s="16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45</v>
      </c>
      <c r="F37" s="166">
        <f>ROUND((SUM(BI117:BI125)),2)</f>
        <v>0</v>
      </c>
      <c r="G37" s="39"/>
      <c r="H37" s="39"/>
      <c r="I37" s="167">
        <v>0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8"/>
      <c r="D39" s="169" t="s">
        <v>46</v>
      </c>
      <c r="E39" s="170"/>
      <c r="F39" s="170"/>
      <c r="G39" s="171" t="s">
        <v>47</v>
      </c>
      <c r="H39" s="172" t="s">
        <v>48</v>
      </c>
      <c r="I39" s="170"/>
      <c r="J39" s="173">
        <f>SUM(J30:J37)</f>
        <v>0</v>
      </c>
      <c r="K39" s="17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6" t="str">
        <f>E7</f>
        <v>KD Crystal - rekonstrukce vstupu a sociálních zařízení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130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VRN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Česká Lípa</v>
      </c>
      <c r="G89" s="41"/>
      <c r="H89" s="41"/>
      <c r="I89" s="33" t="s">
        <v>22</v>
      </c>
      <c r="J89" s="80" t="str">
        <f>IF(J12="","",J12)</f>
        <v>3. 6. 2021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Česká Lípa, nám.T.G.Masaryka 1/1, 470 01</v>
      </c>
      <c r="G91" s="41"/>
      <c r="H91" s="41"/>
      <c r="I91" s="33" t="s">
        <v>30</v>
      </c>
      <c r="J91" s="37" t="str">
        <f>E21</f>
        <v>ATAKARCHITEKTI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PROPOS Liberec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87" t="s">
        <v>135</v>
      </c>
      <c r="D94" s="188"/>
      <c r="E94" s="188"/>
      <c r="F94" s="188"/>
      <c r="G94" s="188"/>
      <c r="H94" s="188"/>
      <c r="I94" s="188"/>
      <c r="J94" s="189" t="s">
        <v>136</v>
      </c>
      <c r="K94" s="18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90" t="s">
        <v>137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 hidden="1">
      <c r="A97" s="9"/>
      <c r="B97" s="191"/>
      <c r="C97" s="192"/>
      <c r="D97" s="193" t="s">
        <v>2079</v>
      </c>
      <c r="E97" s="194"/>
      <c r="F97" s="194"/>
      <c r="G97" s="194"/>
      <c r="H97" s="194"/>
      <c r="I97" s="194"/>
      <c r="J97" s="195">
        <f>J118</f>
        <v>0</v>
      </c>
      <c r="K97" s="192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 hidden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 hidden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t="12" hidden="1"/>
    <row r="101" ht="12" hidden="1"/>
    <row r="102" ht="12" hidden="1"/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157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86" t="str">
        <f>E7</f>
        <v>KD Crystal - rekonstrukce vstupu a sociálních zařízení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130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VRN - Vedlejší rozpočtové náklady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>Česká Lípa</v>
      </c>
      <c r="G111" s="41"/>
      <c r="H111" s="41"/>
      <c r="I111" s="33" t="s">
        <v>22</v>
      </c>
      <c r="J111" s="80" t="str">
        <f>IF(J12="","",J12)</f>
        <v>3. 6. 2021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5.65" customHeight="1">
      <c r="A113" s="39"/>
      <c r="B113" s="40"/>
      <c r="C113" s="33" t="s">
        <v>24</v>
      </c>
      <c r="D113" s="41"/>
      <c r="E113" s="41"/>
      <c r="F113" s="28" t="str">
        <f>E15</f>
        <v>Město Česká Lípa, nám.T.G.Masaryka 1/1, 470 01</v>
      </c>
      <c r="G113" s="41"/>
      <c r="H113" s="41"/>
      <c r="I113" s="33" t="s">
        <v>30</v>
      </c>
      <c r="J113" s="37" t="str">
        <f>E21</f>
        <v>ATAKARCHITEKTI s.r.o.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5.65" customHeight="1">
      <c r="A114" s="39"/>
      <c r="B114" s="40"/>
      <c r="C114" s="33" t="s">
        <v>28</v>
      </c>
      <c r="D114" s="41"/>
      <c r="E114" s="41"/>
      <c r="F114" s="28" t="str">
        <f>IF(E18="","",E18)</f>
        <v>Vyplň údaj</v>
      </c>
      <c r="G114" s="41"/>
      <c r="H114" s="41"/>
      <c r="I114" s="33" t="s">
        <v>33</v>
      </c>
      <c r="J114" s="37" t="str">
        <f>E24</f>
        <v>PROPOS Liberec s.r.o.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202"/>
      <c r="B116" s="203"/>
      <c r="C116" s="204" t="s">
        <v>158</v>
      </c>
      <c r="D116" s="205" t="s">
        <v>61</v>
      </c>
      <c r="E116" s="205" t="s">
        <v>57</v>
      </c>
      <c r="F116" s="205" t="s">
        <v>58</v>
      </c>
      <c r="G116" s="205" t="s">
        <v>159</v>
      </c>
      <c r="H116" s="205" t="s">
        <v>160</v>
      </c>
      <c r="I116" s="205" t="s">
        <v>161</v>
      </c>
      <c r="J116" s="205" t="s">
        <v>136</v>
      </c>
      <c r="K116" s="206" t="s">
        <v>162</v>
      </c>
      <c r="L116" s="207"/>
      <c r="M116" s="101" t="s">
        <v>1</v>
      </c>
      <c r="N116" s="102" t="s">
        <v>40</v>
      </c>
      <c r="O116" s="102" t="s">
        <v>163</v>
      </c>
      <c r="P116" s="102" t="s">
        <v>164</v>
      </c>
      <c r="Q116" s="102" t="s">
        <v>165</v>
      </c>
      <c r="R116" s="102" t="s">
        <v>166</v>
      </c>
      <c r="S116" s="102" t="s">
        <v>167</v>
      </c>
      <c r="T116" s="103" t="s">
        <v>168</v>
      </c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</row>
    <row r="117" spans="1:63" s="2" customFormat="1" ht="22.8" customHeight="1">
      <c r="A117" s="39"/>
      <c r="B117" s="40"/>
      <c r="C117" s="108" t="s">
        <v>169</v>
      </c>
      <c r="D117" s="41"/>
      <c r="E117" s="41"/>
      <c r="F117" s="41"/>
      <c r="G117" s="41"/>
      <c r="H117" s="41"/>
      <c r="I117" s="41"/>
      <c r="J117" s="208">
        <f>BK117</f>
        <v>0</v>
      </c>
      <c r="K117" s="41"/>
      <c r="L117" s="45"/>
      <c r="M117" s="104"/>
      <c r="N117" s="209"/>
      <c r="O117" s="105"/>
      <c r="P117" s="210">
        <f>P118</f>
        <v>0</v>
      </c>
      <c r="Q117" s="105"/>
      <c r="R117" s="210">
        <f>R118</f>
        <v>0</v>
      </c>
      <c r="S117" s="105"/>
      <c r="T117" s="211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75</v>
      </c>
      <c r="AU117" s="18" t="s">
        <v>138</v>
      </c>
      <c r="BK117" s="212">
        <f>BK118</f>
        <v>0</v>
      </c>
    </row>
    <row r="118" spans="1:63" s="12" customFormat="1" ht="25.9" customHeight="1">
      <c r="A118" s="12"/>
      <c r="B118" s="213"/>
      <c r="C118" s="214"/>
      <c r="D118" s="215" t="s">
        <v>75</v>
      </c>
      <c r="E118" s="216" t="s">
        <v>111</v>
      </c>
      <c r="F118" s="216" t="s">
        <v>112</v>
      </c>
      <c r="G118" s="214"/>
      <c r="H118" s="214"/>
      <c r="I118" s="217"/>
      <c r="J118" s="218">
        <f>BK118</f>
        <v>0</v>
      </c>
      <c r="K118" s="214"/>
      <c r="L118" s="219"/>
      <c r="M118" s="220"/>
      <c r="N118" s="221"/>
      <c r="O118" s="221"/>
      <c r="P118" s="222">
        <f>SUM(P119:P125)</f>
        <v>0</v>
      </c>
      <c r="Q118" s="221"/>
      <c r="R118" s="222">
        <f>SUM(R119:R125)</f>
        <v>0</v>
      </c>
      <c r="S118" s="221"/>
      <c r="T118" s="223">
        <f>SUM(T119:T125)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4" t="s">
        <v>204</v>
      </c>
      <c r="AT118" s="225" t="s">
        <v>75</v>
      </c>
      <c r="AU118" s="225" t="s">
        <v>76</v>
      </c>
      <c r="AY118" s="224" t="s">
        <v>172</v>
      </c>
      <c r="BK118" s="226">
        <f>SUM(BK119:BK125)</f>
        <v>0</v>
      </c>
    </row>
    <row r="119" spans="1:65" s="2" customFormat="1" ht="16.5" customHeight="1">
      <c r="A119" s="39"/>
      <c r="B119" s="40"/>
      <c r="C119" s="229" t="s">
        <v>83</v>
      </c>
      <c r="D119" s="229" t="s">
        <v>174</v>
      </c>
      <c r="E119" s="230" t="s">
        <v>2080</v>
      </c>
      <c r="F119" s="231" t="s">
        <v>2081</v>
      </c>
      <c r="G119" s="232" t="s">
        <v>491</v>
      </c>
      <c r="H119" s="233">
        <v>1</v>
      </c>
      <c r="I119" s="234"/>
      <c r="J119" s="235">
        <f>ROUND(I119*H119,2)</f>
        <v>0</v>
      </c>
      <c r="K119" s="231" t="s">
        <v>1</v>
      </c>
      <c r="L119" s="45"/>
      <c r="M119" s="236" t="s">
        <v>1</v>
      </c>
      <c r="N119" s="237" t="s">
        <v>41</v>
      </c>
      <c r="O119" s="92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40" t="s">
        <v>2082</v>
      </c>
      <c r="AT119" s="240" t="s">
        <v>174</v>
      </c>
      <c r="AU119" s="240" t="s">
        <v>83</v>
      </c>
      <c r="AY119" s="18" t="s">
        <v>172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8" t="s">
        <v>83</v>
      </c>
      <c r="BK119" s="241">
        <f>ROUND(I119*H119,2)</f>
        <v>0</v>
      </c>
      <c r="BL119" s="18" t="s">
        <v>2082</v>
      </c>
      <c r="BM119" s="240" t="s">
        <v>2083</v>
      </c>
    </row>
    <row r="120" spans="1:65" s="2" customFormat="1" ht="16.5" customHeight="1">
      <c r="A120" s="39"/>
      <c r="B120" s="40"/>
      <c r="C120" s="229" t="s">
        <v>86</v>
      </c>
      <c r="D120" s="229" t="s">
        <v>174</v>
      </c>
      <c r="E120" s="230" t="s">
        <v>2084</v>
      </c>
      <c r="F120" s="231" t="s">
        <v>2085</v>
      </c>
      <c r="G120" s="232" t="s">
        <v>491</v>
      </c>
      <c r="H120" s="233">
        <v>1</v>
      </c>
      <c r="I120" s="234"/>
      <c r="J120" s="235">
        <f>ROUND(I120*H120,2)</f>
        <v>0</v>
      </c>
      <c r="K120" s="231" t="s">
        <v>178</v>
      </c>
      <c r="L120" s="45"/>
      <c r="M120" s="236" t="s">
        <v>1</v>
      </c>
      <c r="N120" s="237" t="s">
        <v>41</v>
      </c>
      <c r="O120" s="92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40" t="s">
        <v>2082</v>
      </c>
      <c r="AT120" s="240" t="s">
        <v>174</v>
      </c>
      <c r="AU120" s="240" t="s">
        <v>83</v>
      </c>
      <c r="AY120" s="18" t="s">
        <v>172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8" t="s">
        <v>83</v>
      </c>
      <c r="BK120" s="241">
        <f>ROUND(I120*H120,2)</f>
        <v>0</v>
      </c>
      <c r="BL120" s="18" t="s">
        <v>2082</v>
      </c>
      <c r="BM120" s="240" t="s">
        <v>2086</v>
      </c>
    </row>
    <row r="121" spans="1:65" s="2" customFormat="1" ht="16.5" customHeight="1">
      <c r="A121" s="39"/>
      <c r="B121" s="40"/>
      <c r="C121" s="229" t="s">
        <v>97</v>
      </c>
      <c r="D121" s="229" t="s">
        <v>174</v>
      </c>
      <c r="E121" s="230" t="s">
        <v>2087</v>
      </c>
      <c r="F121" s="231" t="s">
        <v>2088</v>
      </c>
      <c r="G121" s="232" t="s">
        <v>491</v>
      </c>
      <c r="H121" s="233">
        <v>1</v>
      </c>
      <c r="I121" s="234"/>
      <c r="J121" s="235">
        <f>ROUND(I121*H121,2)</f>
        <v>0</v>
      </c>
      <c r="K121" s="231" t="s">
        <v>178</v>
      </c>
      <c r="L121" s="45"/>
      <c r="M121" s="236" t="s">
        <v>1</v>
      </c>
      <c r="N121" s="237" t="s">
        <v>41</v>
      </c>
      <c r="O121" s="92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0" t="s">
        <v>2082</v>
      </c>
      <c r="AT121" s="240" t="s">
        <v>174</v>
      </c>
      <c r="AU121" s="240" t="s">
        <v>83</v>
      </c>
      <c r="AY121" s="18" t="s">
        <v>172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8" t="s">
        <v>83</v>
      </c>
      <c r="BK121" s="241">
        <f>ROUND(I121*H121,2)</f>
        <v>0</v>
      </c>
      <c r="BL121" s="18" t="s">
        <v>2082</v>
      </c>
      <c r="BM121" s="240" t="s">
        <v>2089</v>
      </c>
    </row>
    <row r="122" spans="1:65" s="2" customFormat="1" ht="16.5" customHeight="1">
      <c r="A122" s="39"/>
      <c r="B122" s="40"/>
      <c r="C122" s="229" t="s">
        <v>179</v>
      </c>
      <c r="D122" s="229" t="s">
        <v>174</v>
      </c>
      <c r="E122" s="230" t="s">
        <v>2090</v>
      </c>
      <c r="F122" s="231" t="s">
        <v>2091</v>
      </c>
      <c r="G122" s="232" t="s">
        <v>491</v>
      </c>
      <c r="H122" s="233">
        <v>1</v>
      </c>
      <c r="I122" s="234"/>
      <c r="J122" s="235">
        <f>ROUND(I122*H122,2)</f>
        <v>0</v>
      </c>
      <c r="K122" s="231" t="s">
        <v>1</v>
      </c>
      <c r="L122" s="45"/>
      <c r="M122" s="236" t="s">
        <v>1</v>
      </c>
      <c r="N122" s="237" t="s">
        <v>41</v>
      </c>
      <c r="O122" s="92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0" t="s">
        <v>2082</v>
      </c>
      <c r="AT122" s="240" t="s">
        <v>174</v>
      </c>
      <c r="AU122" s="240" t="s">
        <v>83</v>
      </c>
      <c r="AY122" s="18" t="s">
        <v>172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8" t="s">
        <v>83</v>
      </c>
      <c r="BK122" s="241">
        <f>ROUND(I122*H122,2)</f>
        <v>0</v>
      </c>
      <c r="BL122" s="18" t="s">
        <v>2082</v>
      </c>
      <c r="BM122" s="240" t="s">
        <v>2092</v>
      </c>
    </row>
    <row r="123" spans="1:65" s="2" customFormat="1" ht="16.5" customHeight="1">
      <c r="A123" s="39"/>
      <c r="B123" s="40"/>
      <c r="C123" s="229" t="s">
        <v>204</v>
      </c>
      <c r="D123" s="229" t="s">
        <v>174</v>
      </c>
      <c r="E123" s="230" t="s">
        <v>2093</v>
      </c>
      <c r="F123" s="231" t="s">
        <v>2094</v>
      </c>
      <c r="G123" s="232" t="s">
        <v>491</v>
      </c>
      <c r="H123" s="233">
        <v>1</v>
      </c>
      <c r="I123" s="234"/>
      <c r="J123" s="235">
        <f>ROUND(I123*H123,2)</f>
        <v>0</v>
      </c>
      <c r="K123" s="231" t="s">
        <v>1</v>
      </c>
      <c r="L123" s="45"/>
      <c r="M123" s="236" t="s">
        <v>1</v>
      </c>
      <c r="N123" s="237" t="s">
        <v>41</v>
      </c>
      <c r="O123" s="92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0" t="s">
        <v>2082</v>
      </c>
      <c r="AT123" s="240" t="s">
        <v>174</v>
      </c>
      <c r="AU123" s="240" t="s">
        <v>83</v>
      </c>
      <c r="AY123" s="18" t="s">
        <v>172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83</v>
      </c>
      <c r="BK123" s="241">
        <f>ROUND(I123*H123,2)</f>
        <v>0</v>
      </c>
      <c r="BL123" s="18" t="s">
        <v>2082</v>
      </c>
      <c r="BM123" s="240" t="s">
        <v>2095</v>
      </c>
    </row>
    <row r="124" spans="1:65" s="2" customFormat="1" ht="16.5" customHeight="1">
      <c r="A124" s="39"/>
      <c r="B124" s="40"/>
      <c r="C124" s="229" t="s">
        <v>208</v>
      </c>
      <c r="D124" s="229" t="s">
        <v>174</v>
      </c>
      <c r="E124" s="230" t="s">
        <v>2096</v>
      </c>
      <c r="F124" s="231" t="s">
        <v>2097</v>
      </c>
      <c r="G124" s="232" t="s">
        <v>491</v>
      </c>
      <c r="H124" s="233">
        <v>1</v>
      </c>
      <c r="I124" s="234"/>
      <c r="J124" s="235">
        <f>ROUND(I124*H124,2)</f>
        <v>0</v>
      </c>
      <c r="K124" s="231" t="s">
        <v>178</v>
      </c>
      <c r="L124" s="45"/>
      <c r="M124" s="236" t="s">
        <v>1</v>
      </c>
      <c r="N124" s="237" t="s">
        <v>41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2082</v>
      </c>
      <c r="AT124" s="240" t="s">
        <v>174</v>
      </c>
      <c r="AU124" s="240" t="s">
        <v>83</v>
      </c>
      <c r="AY124" s="18" t="s">
        <v>172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83</v>
      </c>
      <c r="BK124" s="241">
        <f>ROUND(I124*H124,2)</f>
        <v>0</v>
      </c>
      <c r="BL124" s="18" t="s">
        <v>2082</v>
      </c>
      <c r="BM124" s="240" t="s">
        <v>2098</v>
      </c>
    </row>
    <row r="125" spans="1:65" s="2" customFormat="1" ht="12">
      <c r="A125" s="39"/>
      <c r="B125" s="40"/>
      <c r="C125" s="229" t="s">
        <v>212</v>
      </c>
      <c r="D125" s="229" t="s">
        <v>174</v>
      </c>
      <c r="E125" s="230" t="s">
        <v>2099</v>
      </c>
      <c r="F125" s="231" t="s">
        <v>2100</v>
      </c>
      <c r="G125" s="232" t="s">
        <v>491</v>
      </c>
      <c r="H125" s="233">
        <v>1</v>
      </c>
      <c r="I125" s="234"/>
      <c r="J125" s="235">
        <f>ROUND(I125*H125,2)</f>
        <v>0</v>
      </c>
      <c r="K125" s="231" t="s">
        <v>1</v>
      </c>
      <c r="L125" s="45"/>
      <c r="M125" s="304" t="s">
        <v>1</v>
      </c>
      <c r="N125" s="305" t="s">
        <v>41</v>
      </c>
      <c r="O125" s="306"/>
      <c r="P125" s="307">
        <f>O125*H125</f>
        <v>0</v>
      </c>
      <c r="Q125" s="307">
        <v>0</v>
      </c>
      <c r="R125" s="307">
        <f>Q125*H125</f>
        <v>0</v>
      </c>
      <c r="S125" s="307">
        <v>0</v>
      </c>
      <c r="T125" s="30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2082</v>
      </c>
      <c r="AT125" s="240" t="s">
        <v>174</v>
      </c>
      <c r="AU125" s="240" t="s">
        <v>83</v>
      </c>
      <c r="AY125" s="18" t="s">
        <v>172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83</v>
      </c>
      <c r="BK125" s="241">
        <f>ROUND(I125*H125,2)</f>
        <v>0</v>
      </c>
      <c r="BL125" s="18" t="s">
        <v>2082</v>
      </c>
      <c r="BM125" s="240" t="s">
        <v>2101</v>
      </c>
    </row>
    <row r="126" spans="1:31" s="2" customFormat="1" ht="6.95" customHeight="1">
      <c r="A126" s="39"/>
      <c r="B126" s="67"/>
      <c r="C126" s="68"/>
      <c r="D126" s="68"/>
      <c r="E126" s="68"/>
      <c r="F126" s="68"/>
      <c r="G126" s="68"/>
      <c r="H126" s="68"/>
      <c r="I126" s="68"/>
      <c r="J126" s="68"/>
      <c r="K126" s="68"/>
      <c r="L126" s="45"/>
      <c r="M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</sheetData>
  <sheetProtection password="CC35" sheet="1" objects="1" scenarios="1" formatColumns="0" formatRows="0" autoFilter="0"/>
  <autoFilter ref="C116:K125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9"/>
      <c r="C3" s="150"/>
      <c r="D3" s="150"/>
      <c r="E3" s="150"/>
      <c r="F3" s="150"/>
      <c r="G3" s="150"/>
      <c r="H3" s="21"/>
    </row>
    <row r="4" spans="2:8" s="1" customFormat="1" ht="24.95" customHeight="1">
      <c r="B4" s="21"/>
      <c r="C4" s="151" t="s">
        <v>2102</v>
      </c>
      <c r="H4" s="21"/>
    </row>
    <row r="5" spans="2:8" s="1" customFormat="1" ht="12" customHeight="1">
      <c r="B5" s="21"/>
      <c r="C5" s="313" t="s">
        <v>13</v>
      </c>
      <c r="D5" s="159" t="s">
        <v>14</v>
      </c>
      <c r="E5" s="1"/>
      <c r="F5" s="1"/>
      <c r="H5" s="21"/>
    </row>
    <row r="6" spans="2:8" s="1" customFormat="1" ht="36.95" customHeight="1">
      <c r="B6" s="21"/>
      <c r="C6" s="314" t="s">
        <v>16</v>
      </c>
      <c r="D6" s="315" t="s">
        <v>17</v>
      </c>
      <c r="E6" s="1"/>
      <c r="F6" s="1"/>
      <c r="H6" s="21"/>
    </row>
    <row r="7" spans="2:8" s="1" customFormat="1" ht="16.5" customHeight="1">
      <c r="B7" s="21"/>
      <c r="C7" s="153" t="s">
        <v>22</v>
      </c>
      <c r="D7" s="156" t="str">
        <f>'Rekapitulace stavby'!AN8</f>
        <v>3. 6. 2021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202"/>
      <c r="B9" s="316"/>
      <c r="C9" s="317" t="s">
        <v>57</v>
      </c>
      <c r="D9" s="318" t="s">
        <v>58</v>
      </c>
      <c r="E9" s="318" t="s">
        <v>159</v>
      </c>
      <c r="F9" s="319" t="s">
        <v>2103</v>
      </c>
      <c r="G9" s="202"/>
      <c r="H9" s="316"/>
    </row>
    <row r="10" spans="1:8" s="2" customFormat="1" ht="26.4" customHeight="1">
      <c r="A10" s="39"/>
      <c r="B10" s="45"/>
      <c r="C10" s="320" t="s">
        <v>2104</v>
      </c>
      <c r="D10" s="320" t="s">
        <v>89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21" t="s">
        <v>2105</v>
      </c>
      <c r="D11" s="322" t="s">
        <v>2106</v>
      </c>
      <c r="E11" s="323" t="s">
        <v>1</v>
      </c>
      <c r="F11" s="324">
        <v>170</v>
      </c>
      <c r="G11" s="39"/>
      <c r="H11" s="45"/>
    </row>
    <row r="12" spans="1:8" s="2" customFormat="1" ht="16.8" customHeight="1">
      <c r="A12" s="39"/>
      <c r="B12" s="45"/>
      <c r="C12" s="325" t="s">
        <v>1</v>
      </c>
      <c r="D12" s="325" t="s">
        <v>461</v>
      </c>
      <c r="E12" s="18" t="s">
        <v>1</v>
      </c>
      <c r="F12" s="326">
        <v>0</v>
      </c>
      <c r="G12" s="39"/>
      <c r="H12" s="45"/>
    </row>
    <row r="13" spans="1:8" s="2" customFormat="1" ht="16.8" customHeight="1">
      <c r="A13" s="39"/>
      <c r="B13" s="45"/>
      <c r="C13" s="325" t="s">
        <v>1</v>
      </c>
      <c r="D13" s="325" t="s">
        <v>462</v>
      </c>
      <c r="E13" s="18" t="s">
        <v>1</v>
      </c>
      <c r="F13" s="326">
        <v>0</v>
      </c>
      <c r="G13" s="39"/>
      <c r="H13" s="45"/>
    </row>
    <row r="14" spans="1:8" s="2" customFormat="1" ht="16.8" customHeight="1">
      <c r="A14" s="39"/>
      <c r="B14" s="45"/>
      <c r="C14" s="325" t="s">
        <v>1</v>
      </c>
      <c r="D14" s="325" t="s">
        <v>463</v>
      </c>
      <c r="E14" s="18" t="s">
        <v>1</v>
      </c>
      <c r="F14" s="326">
        <v>170</v>
      </c>
      <c r="G14" s="39"/>
      <c r="H14" s="45"/>
    </row>
    <row r="15" spans="1:8" s="2" customFormat="1" ht="16.8" customHeight="1">
      <c r="A15" s="39"/>
      <c r="B15" s="45"/>
      <c r="C15" s="325" t="s">
        <v>2105</v>
      </c>
      <c r="D15" s="325" t="s">
        <v>187</v>
      </c>
      <c r="E15" s="18" t="s">
        <v>1</v>
      </c>
      <c r="F15" s="326">
        <v>170</v>
      </c>
      <c r="G15" s="39"/>
      <c r="H15" s="45"/>
    </row>
    <row r="16" spans="1:8" s="2" customFormat="1" ht="16.8" customHeight="1">
      <c r="A16" s="39"/>
      <c r="B16" s="45"/>
      <c r="C16" s="321" t="s">
        <v>114</v>
      </c>
      <c r="D16" s="322" t="s">
        <v>115</v>
      </c>
      <c r="E16" s="323" t="s">
        <v>1</v>
      </c>
      <c r="F16" s="324">
        <v>61.988</v>
      </c>
      <c r="G16" s="39"/>
      <c r="H16" s="45"/>
    </row>
    <row r="17" spans="1:8" s="2" customFormat="1" ht="16.8" customHeight="1">
      <c r="A17" s="39"/>
      <c r="B17" s="45"/>
      <c r="C17" s="325" t="s">
        <v>1</v>
      </c>
      <c r="D17" s="325" t="s">
        <v>478</v>
      </c>
      <c r="E17" s="18" t="s">
        <v>1</v>
      </c>
      <c r="F17" s="326">
        <v>0</v>
      </c>
      <c r="G17" s="39"/>
      <c r="H17" s="45"/>
    </row>
    <row r="18" spans="1:8" s="2" customFormat="1" ht="16.8" customHeight="1">
      <c r="A18" s="39"/>
      <c r="B18" s="45"/>
      <c r="C18" s="325" t="s">
        <v>1</v>
      </c>
      <c r="D18" s="325" t="s">
        <v>719</v>
      </c>
      <c r="E18" s="18" t="s">
        <v>1</v>
      </c>
      <c r="F18" s="326">
        <v>23.869</v>
      </c>
      <c r="G18" s="39"/>
      <c r="H18" s="45"/>
    </row>
    <row r="19" spans="1:8" s="2" customFormat="1" ht="16.8" customHeight="1">
      <c r="A19" s="39"/>
      <c r="B19" s="45"/>
      <c r="C19" s="325" t="s">
        <v>1</v>
      </c>
      <c r="D19" s="325" t="s">
        <v>1</v>
      </c>
      <c r="E19" s="18" t="s">
        <v>1</v>
      </c>
      <c r="F19" s="326">
        <v>0</v>
      </c>
      <c r="G19" s="39"/>
      <c r="H19" s="45"/>
    </row>
    <row r="20" spans="1:8" s="2" customFormat="1" ht="16.8" customHeight="1">
      <c r="A20" s="39"/>
      <c r="B20" s="45"/>
      <c r="C20" s="325" t="s">
        <v>1</v>
      </c>
      <c r="D20" s="325" t="s">
        <v>480</v>
      </c>
      <c r="E20" s="18" t="s">
        <v>1</v>
      </c>
      <c r="F20" s="326">
        <v>0</v>
      </c>
      <c r="G20" s="39"/>
      <c r="H20" s="45"/>
    </row>
    <row r="21" spans="1:8" s="2" customFormat="1" ht="16.8" customHeight="1">
      <c r="A21" s="39"/>
      <c r="B21" s="45"/>
      <c r="C21" s="325" t="s">
        <v>1</v>
      </c>
      <c r="D21" s="325" t="s">
        <v>720</v>
      </c>
      <c r="E21" s="18" t="s">
        <v>1</v>
      </c>
      <c r="F21" s="326">
        <v>23.869</v>
      </c>
      <c r="G21" s="39"/>
      <c r="H21" s="45"/>
    </row>
    <row r="22" spans="1:8" s="2" customFormat="1" ht="16.8" customHeight="1">
      <c r="A22" s="39"/>
      <c r="B22" s="45"/>
      <c r="C22" s="325" t="s">
        <v>1</v>
      </c>
      <c r="D22" s="325" t="s">
        <v>1</v>
      </c>
      <c r="E22" s="18" t="s">
        <v>1</v>
      </c>
      <c r="F22" s="326">
        <v>0</v>
      </c>
      <c r="G22" s="39"/>
      <c r="H22" s="45"/>
    </row>
    <row r="23" spans="1:8" s="2" customFormat="1" ht="16.8" customHeight="1">
      <c r="A23" s="39"/>
      <c r="B23" s="45"/>
      <c r="C23" s="325" t="s">
        <v>1</v>
      </c>
      <c r="D23" s="325" t="s">
        <v>721</v>
      </c>
      <c r="E23" s="18" t="s">
        <v>1</v>
      </c>
      <c r="F23" s="326">
        <v>0</v>
      </c>
      <c r="G23" s="39"/>
      <c r="H23" s="45"/>
    </row>
    <row r="24" spans="1:8" s="2" customFormat="1" ht="16.8" customHeight="1">
      <c r="A24" s="39"/>
      <c r="B24" s="45"/>
      <c r="C24" s="325" t="s">
        <v>1</v>
      </c>
      <c r="D24" s="325" t="s">
        <v>722</v>
      </c>
      <c r="E24" s="18" t="s">
        <v>1</v>
      </c>
      <c r="F24" s="326">
        <v>14.25</v>
      </c>
      <c r="G24" s="39"/>
      <c r="H24" s="45"/>
    </row>
    <row r="25" spans="1:8" s="2" customFormat="1" ht="16.8" customHeight="1">
      <c r="A25" s="39"/>
      <c r="B25" s="45"/>
      <c r="C25" s="325" t="s">
        <v>114</v>
      </c>
      <c r="D25" s="325" t="s">
        <v>187</v>
      </c>
      <c r="E25" s="18" t="s">
        <v>1</v>
      </c>
      <c r="F25" s="326">
        <v>61.988</v>
      </c>
      <c r="G25" s="39"/>
      <c r="H25" s="45"/>
    </row>
    <row r="26" spans="1:8" s="2" customFormat="1" ht="16.8" customHeight="1">
      <c r="A26" s="39"/>
      <c r="B26" s="45"/>
      <c r="C26" s="327" t="s">
        <v>2107</v>
      </c>
      <c r="D26" s="39"/>
      <c r="E26" s="39"/>
      <c r="F26" s="39"/>
      <c r="G26" s="39"/>
      <c r="H26" s="45"/>
    </row>
    <row r="27" spans="1:8" s="2" customFormat="1" ht="16.8" customHeight="1">
      <c r="A27" s="39"/>
      <c r="B27" s="45"/>
      <c r="C27" s="325" t="s">
        <v>716</v>
      </c>
      <c r="D27" s="325" t="s">
        <v>717</v>
      </c>
      <c r="E27" s="18" t="s">
        <v>240</v>
      </c>
      <c r="F27" s="326">
        <v>61.988</v>
      </c>
      <c r="G27" s="39"/>
      <c r="H27" s="45"/>
    </row>
    <row r="28" spans="1:8" s="2" customFormat="1" ht="16.8" customHeight="1">
      <c r="A28" s="39"/>
      <c r="B28" s="45"/>
      <c r="C28" s="325" t="s">
        <v>724</v>
      </c>
      <c r="D28" s="325" t="s">
        <v>725</v>
      </c>
      <c r="E28" s="18" t="s">
        <v>240</v>
      </c>
      <c r="F28" s="326">
        <v>61.988</v>
      </c>
      <c r="G28" s="39"/>
      <c r="H28" s="45"/>
    </row>
    <row r="29" spans="1:8" s="2" customFormat="1" ht="16.8" customHeight="1">
      <c r="A29" s="39"/>
      <c r="B29" s="45"/>
      <c r="C29" s="325" t="s">
        <v>865</v>
      </c>
      <c r="D29" s="325" t="s">
        <v>866</v>
      </c>
      <c r="E29" s="18" t="s">
        <v>240</v>
      </c>
      <c r="F29" s="326">
        <v>61.988</v>
      </c>
      <c r="G29" s="39"/>
      <c r="H29" s="45"/>
    </row>
    <row r="30" spans="1:8" s="2" customFormat="1" ht="16.8" customHeight="1">
      <c r="A30" s="39"/>
      <c r="B30" s="45"/>
      <c r="C30" s="325" t="s">
        <v>880</v>
      </c>
      <c r="D30" s="325" t="s">
        <v>881</v>
      </c>
      <c r="E30" s="18" t="s">
        <v>240</v>
      </c>
      <c r="F30" s="326">
        <v>61.988</v>
      </c>
      <c r="G30" s="39"/>
      <c r="H30" s="45"/>
    </row>
    <row r="31" spans="1:8" s="2" customFormat="1" ht="16.8" customHeight="1">
      <c r="A31" s="39"/>
      <c r="B31" s="45"/>
      <c r="C31" s="321" t="s">
        <v>117</v>
      </c>
      <c r="D31" s="322" t="s">
        <v>118</v>
      </c>
      <c r="E31" s="323" t="s">
        <v>1</v>
      </c>
      <c r="F31" s="324">
        <v>170</v>
      </c>
      <c r="G31" s="39"/>
      <c r="H31" s="45"/>
    </row>
    <row r="32" spans="1:8" s="2" customFormat="1" ht="16.8" customHeight="1">
      <c r="A32" s="39"/>
      <c r="B32" s="45"/>
      <c r="C32" s="325" t="s">
        <v>1</v>
      </c>
      <c r="D32" s="325" t="s">
        <v>461</v>
      </c>
      <c r="E32" s="18" t="s">
        <v>1</v>
      </c>
      <c r="F32" s="326">
        <v>0</v>
      </c>
      <c r="G32" s="39"/>
      <c r="H32" s="45"/>
    </row>
    <row r="33" spans="1:8" s="2" customFormat="1" ht="16.8" customHeight="1">
      <c r="A33" s="39"/>
      <c r="B33" s="45"/>
      <c r="C33" s="325" t="s">
        <v>1</v>
      </c>
      <c r="D33" s="325" t="s">
        <v>462</v>
      </c>
      <c r="E33" s="18" t="s">
        <v>1</v>
      </c>
      <c r="F33" s="326">
        <v>0</v>
      </c>
      <c r="G33" s="39"/>
      <c r="H33" s="45"/>
    </row>
    <row r="34" spans="1:8" s="2" customFormat="1" ht="16.8" customHeight="1">
      <c r="A34" s="39"/>
      <c r="B34" s="45"/>
      <c r="C34" s="325" t="s">
        <v>1</v>
      </c>
      <c r="D34" s="325" t="s">
        <v>463</v>
      </c>
      <c r="E34" s="18" t="s">
        <v>1</v>
      </c>
      <c r="F34" s="326">
        <v>170</v>
      </c>
      <c r="G34" s="39"/>
      <c r="H34" s="45"/>
    </row>
    <row r="35" spans="1:8" s="2" customFormat="1" ht="16.8" customHeight="1">
      <c r="A35" s="39"/>
      <c r="B35" s="45"/>
      <c r="C35" s="325" t="s">
        <v>117</v>
      </c>
      <c r="D35" s="325" t="s">
        <v>187</v>
      </c>
      <c r="E35" s="18" t="s">
        <v>1</v>
      </c>
      <c r="F35" s="326">
        <v>170</v>
      </c>
      <c r="G35" s="39"/>
      <c r="H35" s="45"/>
    </row>
    <row r="36" spans="1:8" s="2" customFormat="1" ht="16.8" customHeight="1">
      <c r="A36" s="39"/>
      <c r="B36" s="45"/>
      <c r="C36" s="327" t="s">
        <v>2107</v>
      </c>
      <c r="D36" s="39"/>
      <c r="E36" s="39"/>
      <c r="F36" s="39"/>
      <c r="G36" s="39"/>
      <c r="H36" s="45"/>
    </row>
    <row r="37" spans="1:8" s="2" customFormat="1" ht="16.8" customHeight="1">
      <c r="A37" s="39"/>
      <c r="B37" s="45"/>
      <c r="C37" s="325" t="s">
        <v>458</v>
      </c>
      <c r="D37" s="325" t="s">
        <v>459</v>
      </c>
      <c r="E37" s="18" t="s">
        <v>240</v>
      </c>
      <c r="F37" s="326">
        <v>170</v>
      </c>
      <c r="G37" s="39"/>
      <c r="H37" s="45"/>
    </row>
    <row r="38" spans="1:8" s="2" customFormat="1" ht="16.8" customHeight="1">
      <c r="A38" s="39"/>
      <c r="B38" s="45"/>
      <c r="C38" s="325" t="s">
        <v>584</v>
      </c>
      <c r="D38" s="325" t="s">
        <v>585</v>
      </c>
      <c r="E38" s="18" t="s">
        <v>240</v>
      </c>
      <c r="F38" s="326">
        <v>170</v>
      </c>
      <c r="G38" s="39"/>
      <c r="H38" s="45"/>
    </row>
    <row r="39" spans="1:8" s="2" customFormat="1" ht="16.8" customHeight="1">
      <c r="A39" s="39"/>
      <c r="B39" s="45"/>
      <c r="C39" s="325" t="s">
        <v>597</v>
      </c>
      <c r="D39" s="325" t="s">
        <v>598</v>
      </c>
      <c r="E39" s="18" t="s">
        <v>240</v>
      </c>
      <c r="F39" s="326">
        <v>170</v>
      </c>
      <c r="G39" s="39"/>
      <c r="H39" s="45"/>
    </row>
    <row r="40" spans="1:8" s="2" customFormat="1" ht="16.8" customHeight="1">
      <c r="A40" s="39"/>
      <c r="B40" s="45"/>
      <c r="C40" s="325" t="s">
        <v>607</v>
      </c>
      <c r="D40" s="325" t="s">
        <v>608</v>
      </c>
      <c r="E40" s="18" t="s">
        <v>240</v>
      </c>
      <c r="F40" s="326">
        <v>170</v>
      </c>
      <c r="G40" s="39"/>
      <c r="H40" s="45"/>
    </row>
    <row r="41" spans="1:8" s="2" customFormat="1" ht="16.8" customHeight="1">
      <c r="A41" s="39"/>
      <c r="B41" s="45"/>
      <c r="C41" s="325" t="s">
        <v>612</v>
      </c>
      <c r="D41" s="325" t="s">
        <v>613</v>
      </c>
      <c r="E41" s="18" t="s">
        <v>240</v>
      </c>
      <c r="F41" s="326">
        <v>340</v>
      </c>
      <c r="G41" s="39"/>
      <c r="H41" s="45"/>
    </row>
    <row r="42" spans="1:8" s="2" customFormat="1" ht="16.8" customHeight="1">
      <c r="A42" s="39"/>
      <c r="B42" s="45"/>
      <c r="C42" s="325" t="s">
        <v>647</v>
      </c>
      <c r="D42" s="325" t="s">
        <v>648</v>
      </c>
      <c r="E42" s="18" t="s">
        <v>240</v>
      </c>
      <c r="F42" s="326">
        <v>170</v>
      </c>
      <c r="G42" s="39"/>
      <c r="H42" s="45"/>
    </row>
    <row r="43" spans="1:8" s="2" customFormat="1" ht="16.8" customHeight="1">
      <c r="A43" s="39"/>
      <c r="B43" s="45"/>
      <c r="C43" s="325" t="s">
        <v>652</v>
      </c>
      <c r="D43" s="325" t="s">
        <v>653</v>
      </c>
      <c r="E43" s="18" t="s">
        <v>240</v>
      </c>
      <c r="F43" s="326">
        <v>170</v>
      </c>
      <c r="G43" s="39"/>
      <c r="H43" s="45"/>
    </row>
    <row r="44" spans="1:8" s="2" customFormat="1" ht="16.8" customHeight="1">
      <c r="A44" s="39"/>
      <c r="B44" s="45"/>
      <c r="C44" s="325" t="s">
        <v>688</v>
      </c>
      <c r="D44" s="325" t="s">
        <v>689</v>
      </c>
      <c r="E44" s="18" t="s">
        <v>240</v>
      </c>
      <c r="F44" s="326">
        <v>170</v>
      </c>
      <c r="G44" s="39"/>
      <c r="H44" s="45"/>
    </row>
    <row r="45" spans="1:8" s="2" customFormat="1" ht="16.8" customHeight="1">
      <c r="A45" s="39"/>
      <c r="B45" s="45"/>
      <c r="C45" s="325" t="s">
        <v>962</v>
      </c>
      <c r="D45" s="325" t="s">
        <v>963</v>
      </c>
      <c r="E45" s="18" t="s">
        <v>240</v>
      </c>
      <c r="F45" s="326">
        <v>170</v>
      </c>
      <c r="G45" s="39"/>
      <c r="H45" s="45"/>
    </row>
    <row r="46" spans="1:8" s="2" customFormat="1" ht="16.8" customHeight="1">
      <c r="A46" s="39"/>
      <c r="B46" s="45"/>
      <c r="C46" s="325" t="s">
        <v>440</v>
      </c>
      <c r="D46" s="325" t="s">
        <v>441</v>
      </c>
      <c r="E46" s="18" t="s">
        <v>177</v>
      </c>
      <c r="F46" s="326">
        <v>25.5</v>
      </c>
      <c r="G46" s="39"/>
      <c r="H46" s="45"/>
    </row>
    <row r="47" spans="1:8" s="2" customFormat="1" ht="16.8" customHeight="1">
      <c r="A47" s="39"/>
      <c r="B47" s="45"/>
      <c r="C47" s="325" t="s">
        <v>452</v>
      </c>
      <c r="D47" s="325" t="s">
        <v>453</v>
      </c>
      <c r="E47" s="18" t="s">
        <v>177</v>
      </c>
      <c r="F47" s="326">
        <v>42.5</v>
      </c>
      <c r="G47" s="39"/>
      <c r="H47" s="45"/>
    </row>
    <row r="48" spans="1:8" s="2" customFormat="1" ht="16.8" customHeight="1">
      <c r="A48" s="39"/>
      <c r="B48" s="45"/>
      <c r="C48" s="325" t="s">
        <v>448</v>
      </c>
      <c r="D48" s="325" t="s">
        <v>449</v>
      </c>
      <c r="E48" s="18" t="s">
        <v>177</v>
      </c>
      <c r="F48" s="326">
        <v>17</v>
      </c>
      <c r="G48" s="39"/>
      <c r="H48" s="45"/>
    </row>
    <row r="49" spans="1:8" s="2" customFormat="1" ht="16.8" customHeight="1">
      <c r="A49" s="39"/>
      <c r="B49" s="45"/>
      <c r="C49" s="325" t="s">
        <v>494</v>
      </c>
      <c r="D49" s="325" t="s">
        <v>495</v>
      </c>
      <c r="E49" s="18" t="s">
        <v>240</v>
      </c>
      <c r="F49" s="326">
        <v>183.64</v>
      </c>
      <c r="G49" s="39"/>
      <c r="H49" s="45"/>
    </row>
    <row r="50" spans="1:8" s="2" customFormat="1" ht="16.8" customHeight="1">
      <c r="A50" s="39"/>
      <c r="B50" s="45"/>
      <c r="C50" s="325" t="s">
        <v>591</v>
      </c>
      <c r="D50" s="325" t="s">
        <v>592</v>
      </c>
      <c r="E50" s="18" t="s">
        <v>373</v>
      </c>
      <c r="F50" s="326">
        <v>0.051</v>
      </c>
      <c r="G50" s="39"/>
      <c r="H50" s="45"/>
    </row>
    <row r="51" spans="1:8" s="2" customFormat="1" ht="16.8" customHeight="1">
      <c r="A51" s="39"/>
      <c r="B51" s="45"/>
      <c r="C51" s="325" t="s">
        <v>601</v>
      </c>
      <c r="D51" s="325" t="s">
        <v>602</v>
      </c>
      <c r="E51" s="18" t="s">
        <v>240</v>
      </c>
      <c r="F51" s="326">
        <v>195.5</v>
      </c>
      <c r="G51" s="39"/>
      <c r="H51" s="45"/>
    </row>
    <row r="52" spans="1:8" s="2" customFormat="1" ht="16.8" customHeight="1">
      <c r="A52" s="39"/>
      <c r="B52" s="45"/>
      <c r="C52" s="325" t="s">
        <v>656</v>
      </c>
      <c r="D52" s="325" t="s">
        <v>657</v>
      </c>
      <c r="E52" s="18" t="s">
        <v>240</v>
      </c>
      <c r="F52" s="326">
        <v>173.4</v>
      </c>
      <c r="G52" s="39"/>
      <c r="H52" s="45"/>
    </row>
    <row r="53" spans="1:8" s="2" customFormat="1" ht="16.8" customHeight="1">
      <c r="A53" s="39"/>
      <c r="B53" s="45"/>
      <c r="C53" s="325" t="s">
        <v>618</v>
      </c>
      <c r="D53" s="325" t="s">
        <v>619</v>
      </c>
      <c r="E53" s="18" t="s">
        <v>240</v>
      </c>
      <c r="F53" s="326">
        <v>195.5</v>
      </c>
      <c r="G53" s="39"/>
      <c r="H53" s="45"/>
    </row>
    <row r="54" spans="1:8" s="2" customFormat="1" ht="16.8" customHeight="1">
      <c r="A54" s="39"/>
      <c r="B54" s="45"/>
      <c r="C54" s="325" t="s">
        <v>623</v>
      </c>
      <c r="D54" s="325" t="s">
        <v>624</v>
      </c>
      <c r="E54" s="18" t="s">
        <v>240</v>
      </c>
      <c r="F54" s="326">
        <v>195.5</v>
      </c>
      <c r="G54" s="39"/>
      <c r="H54" s="45"/>
    </row>
    <row r="55" spans="1:8" s="2" customFormat="1" ht="16.8" customHeight="1">
      <c r="A55" s="39"/>
      <c r="B55" s="45"/>
      <c r="C55" s="321" t="s">
        <v>121</v>
      </c>
      <c r="D55" s="322" t="s">
        <v>122</v>
      </c>
      <c r="E55" s="323" t="s">
        <v>1</v>
      </c>
      <c r="F55" s="324">
        <v>138.909</v>
      </c>
      <c r="G55" s="39"/>
      <c r="H55" s="45"/>
    </row>
    <row r="56" spans="1:8" s="2" customFormat="1" ht="16.8" customHeight="1">
      <c r="A56" s="39"/>
      <c r="B56" s="45"/>
      <c r="C56" s="325" t="s">
        <v>1</v>
      </c>
      <c r="D56" s="325" t="s">
        <v>185</v>
      </c>
      <c r="E56" s="18" t="s">
        <v>1</v>
      </c>
      <c r="F56" s="326">
        <v>0</v>
      </c>
      <c r="G56" s="39"/>
      <c r="H56" s="45"/>
    </row>
    <row r="57" spans="1:8" s="2" customFormat="1" ht="16.8" customHeight="1">
      <c r="A57" s="39"/>
      <c r="B57" s="45"/>
      <c r="C57" s="325" t="s">
        <v>1</v>
      </c>
      <c r="D57" s="325" t="s">
        <v>516</v>
      </c>
      <c r="E57" s="18" t="s">
        <v>1</v>
      </c>
      <c r="F57" s="326">
        <v>76.406</v>
      </c>
      <c r="G57" s="39"/>
      <c r="H57" s="45"/>
    </row>
    <row r="58" spans="1:8" s="2" customFormat="1" ht="16.8" customHeight="1">
      <c r="A58" s="39"/>
      <c r="B58" s="45"/>
      <c r="C58" s="325" t="s">
        <v>1</v>
      </c>
      <c r="D58" s="325" t="s">
        <v>1</v>
      </c>
      <c r="E58" s="18" t="s">
        <v>1</v>
      </c>
      <c r="F58" s="326">
        <v>0</v>
      </c>
      <c r="G58" s="39"/>
      <c r="H58" s="45"/>
    </row>
    <row r="59" spans="1:8" s="2" customFormat="1" ht="16.8" customHeight="1">
      <c r="A59" s="39"/>
      <c r="B59" s="45"/>
      <c r="C59" s="325" t="s">
        <v>1</v>
      </c>
      <c r="D59" s="325" t="s">
        <v>224</v>
      </c>
      <c r="E59" s="18" t="s">
        <v>1</v>
      </c>
      <c r="F59" s="326">
        <v>0</v>
      </c>
      <c r="G59" s="39"/>
      <c r="H59" s="45"/>
    </row>
    <row r="60" spans="1:8" s="2" customFormat="1" ht="16.8" customHeight="1">
      <c r="A60" s="39"/>
      <c r="B60" s="45"/>
      <c r="C60" s="325" t="s">
        <v>1</v>
      </c>
      <c r="D60" s="325" t="s">
        <v>517</v>
      </c>
      <c r="E60" s="18" t="s">
        <v>1</v>
      </c>
      <c r="F60" s="326">
        <v>62.503</v>
      </c>
      <c r="G60" s="39"/>
      <c r="H60" s="45"/>
    </row>
    <row r="61" spans="1:8" s="2" customFormat="1" ht="16.8" customHeight="1">
      <c r="A61" s="39"/>
      <c r="B61" s="45"/>
      <c r="C61" s="325" t="s">
        <v>1</v>
      </c>
      <c r="D61" s="325" t="s">
        <v>1</v>
      </c>
      <c r="E61" s="18" t="s">
        <v>1</v>
      </c>
      <c r="F61" s="326">
        <v>0</v>
      </c>
      <c r="G61" s="39"/>
      <c r="H61" s="45"/>
    </row>
    <row r="62" spans="1:8" s="2" customFormat="1" ht="16.8" customHeight="1">
      <c r="A62" s="39"/>
      <c r="B62" s="45"/>
      <c r="C62" s="325" t="s">
        <v>121</v>
      </c>
      <c r="D62" s="325" t="s">
        <v>187</v>
      </c>
      <c r="E62" s="18" t="s">
        <v>1</v>
      </c>
      <c r="F62" s="326">
        <v>138.909</v>
      </c>
      <c r="G62" s="39"/>
      <c r="H62" s="45"/>
    </row>
    <row r="63" spans="1:8" s="2" customFormat="1" ht="16.8" customHeight="1">
      <c r="A63" s="39"/>
      <c r="B63" s="45"/>
      <c r="C63" s="327" t="s">
        <v>2107</v>
      </c>
      <c r="D63" s="39"/>
      <c r="E63" s="39"/>
      <c r="F63" s="39"/>
      <c r="G63" s="39"/>
      <c r="H63" s="45"/>
    </row>
    <row r="64" spans="1:8" s="2" customFormat="1" ht="16.8" customHeight="1">
      <c r="A64" s="39"/>
      <c r="B64" s="45"/>
      <c r="C64" s="325" t="s">
        <v>513</v>
      </c>
      <c r="D64" s="325" t="s">
        <v>514</v>
      </c>
      <c r="E64" s="18" t="s">
        <v>240</v>
      </c>
      <c r="F64" s="326">
        <v>138.909</v>
      </c>
      <c r="G64" s="39"/>
      <c r="H64" s="45"/>
    </row>
    <row r="65" spans="1:8" s="2" customFormat="1" ht="16.8" customHeight="1">
      <c r="A65" s="39"/>
      <c r="B65" s="45"/>
      <c r="C65" s="325" t="s">
        <v>299</v>
      </c>
      <c r="D65" s="325" t="s">
        <v>300</v>
      </c>
      <c r="E65" s="18" t="s">
        <v>240</v>
      </c>
      <c r="F65" s="326">
        <v>138.909</v>
      </c>
      <c r="G65" s="39"/>
      <c r="H65" s="45"/>
    </row>
    <row r="66" spans="1:8" s="2" customFormat="1" ht="16.8" customHeight="1">
      <c r="A66" s="39"/>
      <c r="B66" s="45"/>
      <c r="C66" s="321" t="s">
        <v>124</v>
      </c>
      <c r="D66" s="322" t="s">
        <v>125</v>
      </c>
      <c r="E66" s="323" t="s">
        <v>1</v>
      </c>
      <c r="F66" s="324">
        <v>23.648</v>
      </c>
      <c r="G66" s="39"/>
      <c r="H66" s="45"/>
    </row>
    <row r="67" spans="1:8" s="2" customFormat="1" ht="16.8" customHeight="1">
      <c r="A67" s="39"/>
      <c r="B67" s="45"/>
      <c r="C67" s="325" t="s">
        <v>1</v>
      </c>
      <c r="D67" s="325" t="s">
        <v>182</v>
      </c>
      <c r="E67" s="18" t="s">
        <v>1</v>
      </c>
      <c r="F67" s="326">
        <v>0</v>
      </c>
      <c r="G67" s="39"/>
      <c r="H67" s="45"/>
    </row>
    <row r="68" spans="1:8" s="2" customFormat="1" ht="16.8" customHeight="1">
      <c r="A68" s="39"/>
      <c r="B68" s="45"/>
      <c r="C68" s="325" t="s">
        <v>1</v>
      </c>
      <c r="D68" s="325" t="s">
        <v>183</v>
      </c>
      <c r="E68" s="18" t="s">
        <v>1</v>
      </c>
      <c r="F68" s="326">
        <v>0</v>
      </c>
      <c r="G68" s="39"/>
      <c r="H68" s="45"/>
    </row>
    <row r="69" spans="1:8" s="2" customFormat="1" ht="16.8" customHeight="1">
      <c r="A69" s="39"/>
      <c r="B69" s="45"/>
      <c r="C69" s="325" t="s">
        <v>1</v>
      </c>
      <c r="D69" s="325" t="s">
        <v>184</v>
      </c>
      <c r="E69" s="18" t="s">
        <v>1</v>
      </c>
      <c r="F69" s="326">
        <v>11.072</v>
      </c>
      <c r="G69" s="39"/>
      <c r="H69" s="45"/>
    </row>
    <row r="70" spans="1:8" s="2" customFormat="1" ht="16.8" customHeight="1">
      <c r="A70" s="39"/>
      <c r="B70" s="45"/>
      <c r="C70" s="325" t="s">
        <v>1</v>
      </c>
      <c r="D70" s="325" t="s">
        <v>1</v>
      </c>
      <c r="E70" s="18" t="s">
        <v>1</v>
      </c>
      <c r="F70" s="326">
        <v>0</v>
      </c>
      <c r="G70" s="39"/>
      <c r="H70" s="45"/>
    </row>
    <row r="71" spans="1:8" s="2" customFormat="1" ht="16.8" customHeight="1">
      <c r="A71" s="39"/>
      <c r="B71" s="45"/>
      <c r="C71" s="325" t="s">
        <v>1</v>
      </c>
      <c r="D71" s="325" t="s">
        <v>185</v>
      </c>
      <c r="E71" s="18" t="s">
        <v>1</v>
      </c>
      <c r="F71" s="326">
        <v>0</v>
      </c>
      <c r="G71" s="39"/>
      <c r="H71" s="45"/>
    </row>
    <row r="72" spans="1:8" s="2" customFormat="1" ht="16.8" customHeight="1">
      <c r="A72" s="39"/>
      <c r="B72" s="45"/>
      <c r="C72" s="325" t="s">
        <v>1</v>
      </c>
      <c r="D72" s="325" t="s">
        <v>186</v>
      </c>
      <c r="E72" s="18" t="s">
        <v>1</v>
      </c>
      <c r="F72" s="326">
        <v>12.576</v>
      </c>
      <c r="G72" s="39"/>
      <c r="H72" s="45"/>
    </row>
    <row r="73" spans="1:8" s="2" customFormat="1" ht="16.8" customHeight="1">
      <c r="A73" s="39"/>
      <c r="B73" s="45"/>
      <c r="C73" s="325" t="s">
        <v>124</v>
      </c>
      <c r="D73" s="325" t="s">
        <v>187</v>
      </c>
      <c r="E73" s="18" t="s">
        <v>1</v>
      </c>
      <c r="F73" s="326">
        <v>23.648</v>
      </c>
      <c r="G73" s="39"/>
      <c r="H73" s="45"/>
    </row>
    <row r="74" spans="1:8" s="2" customFormat="1" ht="16.8" customHeight="1">
      <c r="A74" s="39"/>
      <c r="B74" s="45"/>
      <c r="C74" s="327" t="s">
        <v>2107</v>
      </c>
      <c r="D74" s="39"/>
      <c r="E74" s="39"/>
      <c r="F74" s="39"/>
      <c r="G74" s="39"/>
      <c r="H74" s="45"/>
    </row>
    <row r="75" spans="1:8" s="2" customFormat="1" ht="16.8" customHeight="1">
      <c r="A75" s="39"/>
      <c r="B75" s="45"/>
      <c r="C75" s="325" t="s">
        <v>175</v>
      </c>
      <c r="D75" s="325" t="s">
        <v>176</v>
      </c>
      <c r="E75" s="18" t="s">
        <v>177</v>
      </c>
      <c r="F75" s="326">
        <v>23.648</v>
      </c>
      <c r="G75" s="39"/>
      <c r="H75" s="45"/>
    </row>
    <row r="76" spans="1:8" s="2" customFormat="1" ht="16.8" customHeight="1">
      <c r="A76" s="39"/>
      <c r="B76" s="45"/>
      <c r="C76" s="325" t="s">
        <v>196</v>
      </c>
      <c r="D76" s="325" t="s">
        <v>197</v>
      </c>
      <c r="E76" s="18" t="s">
        <v>177</v>
      </c>
      <c r="F76" s="326">
        <v>0.958</v>
      </c>
      <c r="G76" s="39"/>
      <c r="H76" s="45"/>
    </row>
    <row r="77" spans="1:8" s="2" customFormat="1" ht="16.8" customHeight="1">
      <c r="A77" s="39"/>
      <c r="B77" s="45"/>
      <c r="C77" s="325" t="s">
        <v>217</v>
      </c>
      <c r="D77" s="325" t="s">
        <v>218</v>
      </c>
      <c r="E77" s="18" t="s">
        <v>177</v>
      </c>
      <c r="F77" s="326">
        <v>22.69</v>
      </c>
      <c r="G77" s="39"/>
      <c r="H77" s="45"/>
    </row>
    <row r="78" spans="1:8" s="2" customFormat="1" ht="16.8" customHeight="1">
      <c r="A78" s="39"/>
      <c r="B78" s="45"/>
      <c r="C78" s="321" t="s">
        <v>127</v>
      </c>
      <c r="D78" s="322" t="s">
        <v>128</v>
      </c>
      <c r="E78" s="323" t="s">
        <v>1</v>
      </c>
      <c r="F78" s="324">
        <v>22.69</v>
      </c>
      <c r="G78" s="39"/>
      <c r="H78" s="45"/>
    </row>
    <row r="79" spans="1:8" s="2" customFormat="1" ht="16.8" customHeight="1">
      <c r="A79" s="39"/>
      <c r="B79" s="45"/>
      <c r="C79" s="325" t="s">
        <v>1</v>
      </c>
      <c r="D79" s="325" t="s">
        <v>220</v>
      </c>
      <c r="E79" s="18" t="s">
        <v>1</v>
      </c>
      <c r="F79" s="326">
        <v>0</v>
      </c>
      <c r="G79" s="39"/>
      <c r="H79" s="45"/>
    </row>
    <row r="80" spans="1:8" s="2" customFormat="1" ht="16.8" customHeight="1">
      <c r="A80" s="39"/>
      <c r="B80" s="45"/>
      <c r="C80" s="325" t="s">
        <v>1</v>
      </c>
      <c r="D80" s="325" t="s">
        <v>124</v>
      </c>
      <c r="E80" s="18" t="s">
        <v>1</v>
      </c>
      <c r="F80" s="326">
        <v>23.648</v>
      </c>
      <c r="G80" s="39"/>
      <c r="H80" s="45"/>
    </row>
    <row r="81" spans="1:8" s="2" customFormat="1" ht="16.8" customHeight="1">
      <c r="A81" s="39"/>
      <c r="B81" s="45"/>
      <c r="C81" s="325" t="s">
        <v>1</v>
      </c>
      <c r="D81" s="325" t="s">
        <v>1</v>
      </c>
      <c r="E81" s="18" t="s">
        <v>1</v>
      </c>
      <c r="F81" s="326">
        <v>0</v>
      </c>
      <c r="G81" s="39"/>
      <c r="H81" s="45"/>
    </row>
    <row r="82" spans="1:8" s="2" customFormat="1" ht="16.8" customHeight="1">
      <c r="A82" s="39"/>
      <c r="B82" s="45"/>
      <c r="C82" s="325" t="s">
        <v>1</v>
      </c>
      <c r="D82" s="325" t="s">
        <v>221</v>
      </c>
      <c r="E82" s="18" t="s">
        <v>1</v>
      </c>
      <c r="F82" s="326">
        <v>0</v>
      </c>
      <c r="G82" s="39"/>
      <c r="H82" s="45"/>
    </row>
    <row r="83" spans="1:8" s="2" customFormat="1" ht="16.8" customHeight="1">
      <c r="A83" s="39"/>
      <c r="B83" s="45"/>
      <c r="C83" s="325" t="s">
        <v>1</v>
      </c>
      <c r="D83" s="325" t="s">
        <v>222</v>
      </c>
      <c r="E83" s="18" t="s">
        <v>1</v>
      </c>
      <c r="F83" s="326">
        <v>0</v>
      </c>
      <c r="G83" s="39"/>
      <c r="H83" s="45"/>
    </row>
    <row r="84" spans="1:8" s="2" customFormat="1" ht="16.8" customHeight="1">
      <c r="A84" s="39"/>
      <c r="B84" s="45"/>
      <c r="C84" s="325" t="s">
        <v>1</v>
      </c>
      <c r="D84" s="325" t="s">
        <v>185</v>
      </c>
      <c r="E84" s="18" t="s">
        <v>1</v>
      </c>
      <c r="F84" s="326">
        <v>0</v>
      </c>
      <c r="G84" s="39"/>
      <c r="H84" s="45"/>
    </row>
    <row r="85" spans="1:8" s="2" customFormat="1" ht="16.8" customHeight="1">
      <c r="A85" s="39"/>
      <c r="B85" s="45"/>
      <c r="C85" s="325" t="s">
        <v>1</v>
      </c>
      <c r="D85" s="325" t="s">
        <v>223</v>
      </c>
      <c r="E85" s="18" t="s">
        <v>1</v>
      </c>
      <c r="F85" s="326">
        <v>-0.039</v>
      </c>
      <c r="G85" s="39"/>
      <c r="H85" s="45"/>
    </row>
    <row r="86" spans="1:8" s="2" customFormat="1" ht="16.8" customHeight="1">
      <c r="A86" s="39"/>
      <c r="B86" s="45"/>
      <c r="C86" s="325" t="s">
        <v>1</v>
      </c>
      <c r="D86" s="325" t="s">
        <v>224</v>
      </c>
      <c r="E86" s="18" t="s">
        <v>1</v>
      </c>
      <c r="F86" s="326">
        <v>0</v>
      </c>
      <c r="G86" s="39"/>
      <c r="H86" s="45"/>
    </row>
    <row r="87" spans="1:8" s="2" customFormat="1" ht="16.8" customHeight="1">
      <c r="A87" s="39"/>
      <c r="B87" s="45"/>
      <c r="C87" s="325" t="s">
        <v>1</v>
      </c>
      <c r="D87" s="325" t="s">
        <v>225</v>
      </c>
      <c r="E87" s="18" t="s">
        <v>1</v>
      </c>
      <c r="F87" s="326">
        <v>-0.076</v>
      </c>
      <c r="G87" s="39"/>
      <c r="H87" s="45"/>
    </row>
    <row r="88" spans="1:8" s="2" customFormat="1" ht="16.8" customHeight="1">
      <c r="A88" s="39"/>
      <c r="B88" s="45"/>
      <c r="C88" s="325" t="s">
        <v>1</v>
      </c>
      <c r="D88" s="325" t="s">
        <v>1</v>
      </c>
      <c r="E88" s="18" t="s">
        <v>1</v>
      </c>
      <c r="F88" s="326">
        <v>0</v>
      </c>
      <c r="G88" s="39"/>
      <c r="H88" s="45"/>
    </row>
    <row r="89" spans="1:8" s="2" customFormat="1" ht="16.8" customHeight="1">
      <c r="A89" s="39"/>
      <c r="B89" s="45"/>
      <c r="C89" s="325" t="s">
        <v>1</v>
      </c>
      <c r="D89" s="325" t="s">
        <v>226</v>
      </c>
      <c r="E89" s="18" t="s">
        <v>1</v>
      </c>
      <c r="F89" s="326">
        <v>0</v>
      </c>
      <c r="G89" s="39"/>
      <c r="H89" s="45"/>
    </row>
    <row r="90" spans="1:8" s="2" customFormat="1" ht="16.8" customHeight="1">
      <c r="A90" s="39"/>
      <c r="B90" s="45"/>
      <c r="C90" s="325" t="s">
        <v>1</v>
      </c>
      <c r="D90" s="325" t="s">
        <v>185</v>
      </c>
      <c r="E90" s="18" t="s">
        <v>1</v>
      </c>
      <c r="F90" s="326">
        <v>0</v>
      </c>
      <c r="G90" s="39"/>
      <c r="H90" s="45"/>
    </row>
    <row r="91" spans="1:8" s="2" customFormat="1" ht="16.8" customHeight="1">
      <c r="A91" s="39"/>
      <c r="B91" s="45"/>
      <c r="C91" s="325" t="s">
        <v>1</v>
      </c>
      <c r="D91" s="325" t="s">
        <v>227</v>
      </c>
      <c r="E91" s="18" t="s">
        <v>1</v>
      </c>
      <c r="F91" s="326">
        <v>-0.303</v>
      </c>
      <c r="G91" s="39"/>
      <c r="H91" s="45"/>
    </row>
    <row r="92" spans="1:8" s="2" customFormat="1" ht="16.8" customHeight="1">
      <c r="A92" s="39"/>
      <c r="B92" s="45"/>
      <c r="C92" s="325" t="s">
        <v>1</v>
      </c>
      <c r="D92" s="325" t="s">
        <v>224</v>
      </c>
      <c r="E92" s="18" t="s">
        <v>1</v>
      </c>
      <c r="F92" s="326">
        <v>0</v>
      </c>
      <c r="G92" s="39"/>
      <c r="H92" s="45"/>
    </row>
    <row r="93" spans="1:8" s="2" customFormat="1" ht="16.8" customHeight="1">
      <c r="A93" s="39"/>
      <c r="B93" s="45"/>
      <c r="C93" s="325" t="s">
        <v>1</v>
      </c>
      <c r="D93" s="325" t="s">
        <v>228</v>
      </c>
      <c r="E93" s="18" t="s">
        <v>1</v>
      </c>
      <c r="F93" s="326">
        <v>-0.158</v>
      </c>
      <c r="G93" s="39"/>
      <c r="H93" s="45"/>
    </row>
    <row r="94" spans="1:8" s="2" customFormat="1" ht="16.8" customHeight="1">
      <c r="A94" s="39"/>
      <c r="B94" s="45"/>
      <c r="C94" s="325" t="s">
        <v>1</v>
      </c>
      <c r="D94" s="325" t="s">
        <v>1</v>
      </c>
      <c r="E94" s="18" t="s">
        <v>1</v>
      </c>
      <c r="F94" s="326">
        <v>0</v>
      </c>
      <c r="G94" s="39"/>
      <c r="H94" s="45"/>
    </row>
    <row r="95" spans="1:8" s="2" customFormat="1" ht="16.8" customHeight="1">
      <c r="A95" s="39"/>
      <c r="B95" s="45"/>
      <c r="C95" s="325" t="s">
        <v>1</v>
      </c>
      <c r="D95" s="325" t="s">
        <v>229</v>
      </c>
      <c r="E95" s="18" t="s">
        <v>1</v>
      </c>
      <c r="F95" s="326">
        <v>0</v>
      </c>
      <c r="G95" s="39"/>
      <c r="H95" s="45"/>
    </row>
    <row r="96" spans="1:8" s="2" customFormat="1" ht="16.8" customHeight="1">
      <c r="A96" s="39"/>
      <c r="B96" s="45"/>
      <c r="C96" s="325" t="s">
        <v>1</v>
      </c>
      <c r="D96" s="325" t="s">
        <v>185</v>
      </c>
      <c r="E96" s="18" t="s">
        <v>1</v>
      </c>
      <c r="F96" s="326">
        <v>0</v>
      </c>
      <c r="G96" s="39"/>
      <c r="H96" s="45"/>
    </row>
    <row r="97" spans="1:8" s="2" customFormat="1" ht="16.8" customHeight="1">
      <c r="A97" s="39"/>
      <c r="B97" s="45"/>
      <c r="C97" s="325" t="s">
        <v>1</v>
      </c>
      <c r="D97" s="325" t="s">
        <v>230</v>
      </c>
      <c r="E97" s="18" t="s">
        <v>1</v>
      </c>
      <c r="F97" s="326">
        <v>-0.17</v>
      </c>
      <c r="G97" s="39"/>
      <c r="H97" s="45"/>
    </row>
    <row r="98" spans="1:8" s="2" customFormat="1" ht="16.8" customHeight="1">
      <c r="A98" s="39"/>
      <c r="B98" s="45"/>
      <c r="C98" s="325" t="s">
        <v>1</v>
      </c>
      <c r="D98" s="325" t="s">
        <v>224</v>
      </c>
      <c r="E98" s="18" t="s">
        <v>1</v>
      </c>
      <c r="F98" s="326">
        <v>0</v>
      </c>
      <c r="G98" s="39"/>
      <c r="H98" s="45"/>
    </row>
    <row r="99" spans="1:8" s="2" customFormat="1" ht="16.8" customHeight="1">
      <c r="A99" s="39"/>
      <c r="B99" s="45"/>
      <c r="C99" s="325" t="s">
        <v>1</v>
      </c>
      <c r="D99" s="325" t="s">
        <v>231</v>
      </c>
      <c r="E99" s="18" t="s">
        <v>1</v>
      </c>
      <c r="F99" s="326">
        <v>-0.212</v>
      </c>
      <c r="G99" s="39"/>
      <c r="H99" s="45"/>
    </row>
    <row r="100" spans="1:8" s="2" customFormat="1" ht="16.8" customHeight="1">
      <c r="A100" s="39"/>
      <c r="B100" s="45"/>
      <c r="C100" s="325" t="s">
        <v>1</v>
      </c>
      <c r="D100" s="325" t="s">
        <v>1</v>
      </c>
      <c r="E100" s="18" t="s">
        <v>1</v>
      </c>
      <c r="F100" s="326">
        <v>0</v>
      </c>
      <c r="G100" s="39"/>
      <c r="H100" s="45"/>
    </row>
    <row r="101" spans="1:8" s="2" customFormat="1" ht="16.8" customHeight="1">
      <c r="A101" s="39"/>
      <c r="B101" s="45"/>
      <c r="C101" s="325" t="s">
        <v>127</v>
      </c>
      <c r="D101" s="325" t="s">
        <v>187</v>
      </c>
      <c r="E101" s="18" t="s">
        <v>1</v>
      </c>
      <c r="F101" s="326">
        <v>22.69</v>
      </c>
      <c r="G101" s="39"/>
      <c r="H101" s="45"/>
    </row>
    <row r="102" spans="1:8" s="2" customFormat="1" ht="16.8" customHeight="1">
      <c r="A102" s="39"/>
      <c r="B102" s="45"/>
      <c r="C102" s="327" t="s">
        <v>2107</v>
      </c>
      <c r="D102" s="39"/>
      <c r="E102" s="39"/>
      <c r="F102" s="39"/>
      <c r="G102" s="39"/>
      <c r="H102" s="45"/>
    </row>
    <row r="103" spans="1:8" s="2" customFormat="1" ht="16.8" customHeight="1">
      <c r="A103" s="39"/>
      <c r="B103" s="45"/>
      <c r="C103" s="325" t="s">
        <v>217</v>
      </c>
      <c r="D103" s="325" t="s">
        <v>218</v>
      </c>
      <c r="E103" s="18" t="s">
        <v>177</v>
      </c>
      <c r="F103" s="326">
        <v>22.69</v>
      </c>
      <c r="G103" s="39"/>
      <c r="H103" s="45"/>
    </row>
    <row r="104" spans="1:8" s="2" customFormat="1" ht="16.8" customHeight="1">
      <c r="A104" s="39"/>
      <c r="B104" s="45"/>
      <c r="C104" s="325" t="s">
        <v>196</v>
      </c>
      <c r="D104" s="325" t="s">
        <v>197</v>
      </c>
      <c r="E104" s="18" t="s">
        <v>177</v>
      </c>
      <c r="F104" s="326">
        <v>0.958</v>
      </c>
      <c r="G104" s="39"/>
      <c r="H104" s="45"/>
    </row>
    <row r="105" spans="1:8" s="2" customFormat="1" ht="16.8" customHeight="1">
      <c r="A105" s="39"/>
      <c r="B105" s="45"/>
      <c r="C105" s="325" t="s">
        <v>233</v>
      </c>
      <c r="D105" s="325" t="s">
        <v>234</v>
      </c>
      <c r="E105" s="18" t="s">
        <v>177</v>
      </c>
      <c r="F105" s="326">
        <v>22.69</v>
      </c>
      <c r="G105" s="39"/>
      <c r="H105" s="45"/>
    </row>
    <row r="106" spans="1:8" s="2" customFormat="1" ht="7.4" customHeight="1">
      <c r="A106" s="39"/>
      <c r="B106" s="182"/>
      <c r="C106" s="183"/>
      <c r="D106" s="183"/>
      <c r="E106" s="183"/>
      <c r="F106" s="183"/>
      <c r="G106" s="183"/>
      <c r="H106" s="45"/>
    </row>
    <row r="107" spans="1:8" s="2" customFormat="1" ht="12">
      <c r="A107" s="39"/>
      <c r="B107" s="39"/>
      <c r="C107" s="39"/>
      <c r="D107" s="39"/>
      <c r="E107" s="39"/>
      <c r="F107" s="39"/>
      <c r="G107" s="39"/>
      <c r="H107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PC-MATEJ\Matej</dc:creator>
  <cp:keywords/>
  <dc:description/>
  <cp:lastModifiedBy>PC-MATEJ\Matej</cp:lastModifiedBy>
  <dcterms:created xsi:type="dcterms:W3CDTF">2021-06-03T11:12:37Z</dcterms:created>
  <dcterms:modified xsi:type="dcterms:W3CDTF">2021-06-03T11:12:52Z</dcterms:modified>
  <cp:category/>
  <cp:version/>
  <cp:contentType/>
  <cp:contentStatus/>
</cp:coreProperties>
</file>