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165" yWindow="0" windowWidth="22845" windowHeight="15405" activeTab="0"/>
  </bookViews>
  <sheets>
    <sheet name="Rekapitulace stavby" sheetId="1" r:id="rId1"/>
    <sheet name="200713 - Odstranění části..." sheetId="2" r:id="rId2"/>
  </sheets>
  <definedNames>
    <definedName name="_xlnm._FilterDatabase" localSheetId="1" hidden="1">'200713 - Odstranění části...'!$C$128:$K$292</definedName>
    <definedName name="_xlnm.Print_Area" localSheetId="1">'200713 - Odstranění části...'!$C$82:$J$112,'200713 - Odstranění části...'!$C$118:$K$292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'200713 - Odstranění části...'!$128:$128</definedName>
  </definedNames>
  <calcPr calcId="181029"/>
</workbook>
</file>

<file path=xl/sharedStrings.xml><?xml version="1.0" encoding="utf-8"?>
<sst xmlns="http://schemas.openxmlformats.org/spreadsheetml/2006/main" count="1733" uniqueCount="404">
  <si>
    <t>Export Komplet</t>
  </si>
  <si>
    <t/>
  </si>
  <si>
    <t>2.0</t>
  </si>
  <si>
    <t>ZAMOK</t>
  </si>
  <si>
    <t>False</t>
  </si>
  <si>
    <t>{db400977-e8a5-4ded-bcac-6ad3bc3d61c6}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</si>
  <si>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</si>
  <si>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</si>
  <si>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</si>
  <si>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</si>
  <si>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</si>
  <si>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</si>
  <si>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</si>
  <si>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</si>
  <si>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</si>
  <si>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</si>
  <si>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</si>
  <si>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části budovy Svojsíkova stezka č.p. 3018, Česká Lípa</t>
  </si>
  <si>
    <t>0,1</t>
  </si>
  <si>
    <t>KSO:</t>
  </si>
  <si>
    <t>CC-CZ:</t>
  </si>
  <si>
    <t>1</t>
  </si>
  <si>
    <t>Místo:</t>
  </si>
  <si>
    <t>Česká Lípa</t>
  </si>
  <si>
    <t>Datum:</t>
  </si>
  <si>
    <t>13. 7. 2020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</si>
  <si>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</si>
  <si>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</si>
  <si>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</si>
  <si>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</si>
  <si>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</si>
  <si>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</si>
  <si>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</si>
  <si>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</si>
  <si>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</si>
  <si>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Kubiš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</si>
  <si>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</si>
  <si>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</si>
  <si>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</si>
  <si>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</si>
  <si>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</si>
  <si>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</si>
  <si>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</si>
  <si>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</si>
  <si>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</si>
  <si>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</si>
  <si>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</si>
  <si>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</si>
  <si>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</si>
  <si>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</si>
  <si>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</si>
  <si>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</si>
  <si>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</si>
  <si>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</si>
  <si>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</si>
  <si>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</si>
  <si>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</si>
  <si>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</si>
  <si>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</si>
  <si>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</si>
  <si>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</si>
  <si>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</si>
  <si>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</si>
  <si>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</si>
  <si>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</si>
  <si>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</si>
  <si>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</si>
  <si>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</si>
  <si>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</si>
  <si>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</si>
  <si>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</si>
  <si>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</si>
  <si>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</si>
  <si>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</si>
  <si>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</si>
  <si>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</si>
  <si>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</si>
  <si>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</si>
  <si>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</si>
  <si>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</si>
  <si>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</si>
  <si>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</si>
  <si>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</si>
  <si>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</si>
  <si>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</si>
  <si>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</si>
  <si>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</si>
  <si>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</si>
  <si>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</si>
  <si>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</si>
  <si>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</si>
  <si>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</si>
  <si>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</si>
  <si>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</si>
  <si>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</si>
  <si>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</si>
  <si>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</si>
  <si>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</si>
  <si>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</si>
  <si>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</si>
  <si>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</si>
  <si>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</si>
  <si>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</si>
  <si>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</si>
  <si>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</si>
  <si>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</si>
  <si>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</si>
  <si>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</si>
  <si>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</si>
  <si>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</si>
  <si>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</si>
  <si>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</si>
  <si>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</si>
  <si>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</si>
  <si>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</si>
  <si>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</si>
  <si>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</si>
  <si>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</si>
  <si>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</si>
  <si>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</si>
  <si>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</si>
  <si>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</si>
  <si>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</si>
  <si>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</si>
  <si>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</si>
  <si>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</si>
  <si>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</si>
  <si>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181351103</t>
  </si>
  <si>
    <t>Rozprostření ornice tl vrstvy do 200 mm pl do 500 m2 v rovině nebo ve svahu do 1:5 strojně</t>
  </si>
  <si>
    <t>m2</t>
  </si>
  <si>
    <t>CS ÚRS 2020 01</t>
  </si>
  <si>
    <t>4</t>
  </si>
  <si>
    <t>-1762782637</t>
  </si>
  <si>
    <t>PP</t>
  </si>
  <si>
    <t>Rozprostření a urovnání ornice v rovině nebo ve svahu sklonu do 1:5 strojně při souvislé ploše přes 100 do 500 m2, tl. vrstvy do 200 mm</t>
  </si>
  <si>
    <t>VV</t>
  </si>
  <si>
    <t>plocha k zatravnění</t>
  </si>
  <si>
    <t>340,0</t>
  </si>
  <si>
    <t>M</t>
  </si>
  <si>
    <t>10364101</t>
  </si>
  <si>
    <t>zemina pro terénní úpravy -  ornice, vč. dopravy</t>
  </si>
  <si>
    <t>t</t>
  </si>
  <si>
    <t>8</t>
  </si>
  <si>
    <t>1270797767</t>
  </si>
  <si>
    <t>zemina pro terénní úpravy -  ornice</t>
  </si>
  <si>
    <t>80,0*0,2*1,7</t>
  </si>
  <si>
    <t>27,2*1,8 'Přepočtené koeficientem množství</t>
  </si>
  <si>
    <t>3</t>
  </si>
  <si>
    <t>181411131</t>
  </si>
  <si>
    <t>Založení parkového trávníku výsevem plochy do 1000 m2 v rovině a ve svahu do 1:5</t>
  </si>
  <si>
    <t>-1303196351</t>
  </si>
  <si>
    <t>Založení trávníku na půdě předem připravené plochy do 1000 m2 výsevem včetně utažení parkového v rovině nebo na svahu do 1:5</t>
  </si>
  <si>
    <t>00572470</t>
  </si>
  <si>
    <t>osivo směs travní univerzál</t>
  </si>
  <si>
    <t>kg</t>
  </si>
  <si>
    <t>-1171205393</t>
  </si>
  <si>
    <t>340*0,015 'Přepočtené koeficientem množství</t>
  </si>
  <si>
    <t>5</t>
  </si>
  <si>
    <t>185803111</t>
  </si>
  <si>
    <t>Ošetření trávníku shrabáním v rovině a svahu do 1:5</t>
  </si>
  <si>
    <t>-1344746403</t>
  </si>
  <si>
    <t>Ošetření trávníku  jednorázové v rovině nebo na svahu do 1:5</t>
  </si>
  <si>
    <t>Svislé a kompletní konstrukce</t>
  </si>
  <si>
    <t>6</t>
  </si>
  <si>
    <t>311234001</t>
  </si>
  <si>
    <t>Zdivo jednovrstvé z cihel děrovaných do P10 na maltu M5 tl 175 mm</t>
  </si>
  <si>
    <t>-698976432</t>
  </si>
  <si>
    <t>Zdivo jednovrstvé z cihel děrovaných nebroušených klasických spojených na pero a drážku na maltu M5, pevnost cihel do P10, tl. zdiva 175 mm</t>
  </si>
  <si>
    <t>2,35*3,5</t>
  </si>
  <si>
    <t>Úpravy povrchů, podlahy a osazování výplní</t>
  </si>
  <si>
    <t>7</t>
  </si>
  <si>
    <t>612131100</t>
  </si>
  <si>
    <t>Vápenný postřik vnitřních stěn nanášený ručně</t>
  </si>
  <si>
    <t>1989192696</t>
  </si>
  <si>
    <t>Podkladní a spojovací vrstva vnitřních omítaných ploch  vápenný postřik nanášený ručně celoplošně stěn</t>
  </si>
  <si>
    <t xml:space="preserve">zazdívka </t>
  </si>
  <si>
    <t>612311141</t>
  </si>
  <si>
    <t>Vápenná omítka štuková dvouvrstvá vnitřních stěn nanášená ručně</t>
  </si>
  <si>
    <t>2056003782</t>
  </si>
  <si>
    <t>Omítka vápenná vnitřních ploch  nanášená ručně dvouvrstvá štuková, tloušťky jádrové omítky do 10 mm a tloušťky štuku do 3 mm svislých konstrukcí stěn</t>
  </si>
  <si>
    <t>9</t>
  </si>
  <si>
    <t>622131100</t>
  </si>
  <si>
    <t>Vápenný postřik vnějších stěn nanášený celoplošně ručně</t>
  </si>
  <si>
    <t>-40372811</t>
  </si>
  <si>
    <t>Podkladní a spojovací vrstva vnějších omítaných ploch  vápenný postřik nanášený ručně celoplošně stěn</t>
  </si>
  <si>
    <t>7,7*4,5</t>
  </si>
  <si>
    <t>622131121</t>
  </si>
  <si>
    <t>Penetrační disperzní nátěr vnějších stěn nanášený ručně</t>
  </si>
  <si>
    <t>-695452672</t>
  </si>
  <si>
    <t>Podkladní a spojovací vrstva vnějších omítaných ploch  penetrace akrylát-silikonová nanášená ručně stěn</t>
  </si>
  <si>
    <t>11</t>
  </si>
  <si>
    <t>622321141</t>
  </si>
  <si>
    <t>Vápenocementová omítka štuková dvouvrstvá vnějších stěn nanášená ručně</t>
  </si>
  <si>
    <t>297575843</t>
  </si>
  <si>
    <t>Omítka vápenocementová vnějších ploch  nanášená ručně dvouvrstvá, tloušťky jádrové omítky do 15 mm a tloušťky štuku do 3 mm štuková stěn</t>
  </si>
  <si>
    <t>12</t>
  </si>
  <si>
    <t>622321191</t>
  </si>
  <si>
    <t>Příplatek k vápenocementové omítce vnějších stěn za každých dalších 5 mm tloušťky ručně</t>
  </si>
  <si>
    <t>1576586611</t>
  </si>
  <si>
    <t>Omítka vápenocementová vnějších ploch  nanášená ručně Příplatek k cenám za každých dalších i započatých 5 mm tloušťky omítky přes 15 mm stěn</t>
  </si>
  <si>
    <t>Ostatní konstrukce a práce, bourání</t>
  </si>
  <si>
    <t>13</t>
  </si>
  <si>
    <t>941211112.1</t>
  </si>
  <si>
    <t>Montáž, demontáž a pronájem lešení vč. ochranné sítě, zabradlí příp. stříšek</t>
  </si>
  <si>
    <t>-967009109</t>
  </si>
  <si>
    <t>vnější fasádní lešení</t>
  </si>
  <si>
    <t>50,0</t>
  </si>
  <si>
    <t>14</t>
  </si>
  <si>
    <t>949101111</t>
  </si>
  <si>
    <t>Lešení pomocné pro objekty pozemních staveb s lešeňovou podlahou v do 1,9 m zatížení do 150 kg/m2</t>
  </si>
  <si>
    <t>-973064218</t>
  </si>
  <si>
    <t>Lešení pomocné pracovní pro objekty pozemních staveb  pro zatížení do 150 kg/m2, o výšce lešeňové podlahy do 1,9 m</t>
  </si>
  <si>
    <t>(51*2+13*2)</t>
  </si>
  <si>
    <t>51*13</t>
  </si>
  <si>
    <t>Součet</t>
  </si>
  <si>
    <t>978015391</t>
  </si>
  <si>
    <t>Otlučení (osekání) vnější vápenné nebo vápenocementové omítky stupně členitosti 1 a 2 do 100%</t>
  </si>
  <si>
    <t>149390595</t>
  </si>
  <si>
    <t>Otlučení vápenných nebo vápenocementových omítek vnějších ploch s vyškrabáním spar a s očištěním zdiva stupně členitosti 1 a 2, v rozsahu přes 80 do 100 %</t>
  </si>
  <si>
    <t>stávající zdivo</t>
  </si>
  <si>
    <t>7,35*4,0</t>
  </si>
  <si>
    <t>16</t>
  </si>
  <si>
    <t>981011112</t>
  </si>
  <si>
    <t>Demolice budov dřevěných ostatních oboustranně obitých nebo omítnutých postupným rozebíráním</t>
  </si>
  <si>
    <t>m3</t>
  </si>
  <si>
    <t>-1195091135</t>
  </si>
  <si>
    <t>Demolice budov  postupným rozebíráním dřevěných ostatních, oboustranně obitých, případně omítnutých</t>
  </si>
  <si>
    <t>P</t>
  </si>
  <si>
    <t>Poznámka k položce:
Demolice provedena vč. základové desky a násypu cca 100 mm pod stávající terén.</t>
  </si>
  <si>
    <t>7,32*12,05*3,45</t>
  </si>
  <si>
    <t>19,8*12,12*3,45</t>
  </si>
  <si>
    <t>Mezisoučet</t>
  </si>
  <si>
    <t>podstřešní prostor</t>
  </si>
  <si>
    <t>6,16*7,75*1,3</t>
  </si>
  <si>
    <t>6,46*1,3/2*24,7</t>
  </si>
  <si>
    <t>1,51*0,25/2*12,05</t>
  </si>
  <si>
    <t>6,46*1,3/2*20,4</t>
  </si>
  <si>
    <t>17</t>
  </si>
  <si>
    <t>98200000R</t>
  </si>
  <si>
    <t>Odpojení a ukončení stávajícího rozvodu vody (pravděpodobně ocel DN 25)</t>
  </si>
  <si>
    <t>kpl</t>
  </si>
  <si>
    <t>-1099650055</t>
  </si>
  <si>
    <t>Odpojení a ukončení stávajícího rozvodu vody (DN 25)</t>
  </si>
  <si>
    <t>18</t>
  </si>
  <si>
    <t>98300000R</t>
  </si>
  <si>
    <t>Odpojení a ukončení kanalizačního potrubí (pravděpodobně kamenina DN 110)</t>
  </si>
  <si>
    <t>1321009237</t>
  </si>
  <si>
    <t>997</t>
  </si>
  <si>
    <t>Přesun sutě</t>
  </si>
  <si>
    <t>19</t>
  </si>
  <si>
    <t>997006512</t>
  </si>
  <si>
    <t>Vodorovné doprava suti s naložením a složením na skládku do 1 km</t>
  </si>
  <si>
    <t>-1914773827</t>
  </si>
  <si>
    <t>Vodorovná doprava suti na skládku s naložením na dopravní prostředek a složením přes 100 m do 1 km</t>
  </si>
  <si>
    <t>20</t>
  </si>
  <si>
    <t>997006519</t>
  </si>
  <si>
    <t>Příplatek k vodorovnému přemístění suti na skládku ZKD 1 km přes 1 km</t>
  </si>
  <si>
    <t>1995862698</t>
  </si>
  <si>
    <t>Vodorovná doprava suti na skládku s naložením na dopravní prostředek a složením Příplatek k ceně za každý další i započatý 1 km</t>
  </si>
  <si>
    <t>322,745*6 "Přepočtené koeficientem množství</t>
  </si>
  <si>
    <t>997013601</t>
  </si>
  <si>
    <t>Poplatek za uložení na skládce (skládkovné) stavebního odpadu betonového kód odpadu 17 01 01</t>
  </si>
  <si>
    <t>627888809</t>
  </si>
  <si>
    <t>Poplatek za uložení stavebního odpadu na skládce (skládkovné) z prostého betonu zatříděného do Katalogu odpadů pod kódem 17 01 01</t>
  </si>
  <si>
    <t>327*0,375</t>
  </si>
  <si>
    <t>22</t>
  </si>
  <si>
    <t>997013602</t>
  </si>
  <si>
    <t>Poplatek za uložení na skládce (skládkovné) stavebního odpadu železobetonového kód odpadu 17 01 01</t>
  </si>
  <si>
    <t>1728153353</t>
  </si>
  <si>
    <t>Poplatek za uložení stavebního odpadu na skládce (skládkovné) z armovaného betonu zatříděného do Katalogu odpadů pod kódem 17 01 01</t>
  </si>
  <si>
    <t>327,0*0,223</t>
  </si>
  <si>
    <t>23</t>
  </si>
  <si>
    <t>997013631</t>
  </si>
  <si>
    <t>Poplatek za uložení na skládce (skládkovné) stavebního odpadu směsného kód odpadu 17 09 04</t>
  </si>
  <si>
    <t>-2058838909</t>
  </si>
  <si>
    <t>Poplatek za uložení stavebního odpadu na skládce (skládkovné) směsného stavebního a demoličního zatříděného do Katalogu odpadů pod kódem 17 09 04</t>
  </si>
  <si>
    <t>24</t>
  </si>
  <si>
    <t>997013655</t>
  </si>
  <si>
    <t>Poplatek za uložení na skládce (skládkovné) zeminy a kamení kód odpadu 17 05 04</t>
  </si>
  <si>
    <t>-1951510112</t>
  </si>
  <si>
    <t>Poplatek za uložení stavebního odpadu na skládce (skládkovné) zeminy a kamení zatříděného do Katalogu odpadů pod kódem 17 05 04</t>
  </si>
  <si>
    <t>327,0*0,1*1,7</t>
  </si>
  <si>
    <t>25</t>
  </si>
  <si>
    <t>997013804</t>
  </si>
  <si>
    <t>Poplatek za uložení na skládce (skládkovné) stavebního odpadu ze skla kód odpadu 170 202</t>
  </si>
  <si>
    <t>-1255829742</t>
  </si>
  <si>
    <t>Poplatek za uložení stavebního odpadu na skládce (skládkovné) ze skla zatříděného do Katalogu odpadů pod kódem 170 202</t>
  </si>
  <si>
    <t>26</t>
  </si>
  <si>
    <t>997013811</t>
  </si>
  <si>
    <t>Poplatek za uložení na skládce (skládkovné) stavebního odpadu dřevěného kód odpadu 170 201</t>
  </si>
  <si>
    <t>-899038755</t>
  </si>
  <si>
    <t>Poplatek za uložení stavebního odpadu na skládce (skládkovné) dřevěného zatříděného do Katalogu odpadů pod kódem 170 201</t>
  </si>
  <si>
    <t>347,0*0,011</t>
  </si>
  <si>
    <t>8,0</t>
  </si>
  <si>
    <t>320,0*0,011*2</t>
  </si>
  <si>
    <t>460,0*0,01064*2</t>
  </si>
  <si>
    <t>320,0*0,01064</t>
  </si>
  <si>
    <t>27</t>
  </si>
  <si>
    <t>997013814</t>
  </si>
  <si>
    <t>Poplatek za uložení na skládce (skládkovné) stavebního odpadu izolací kód odpadu 170 604</t>
  </si>
  <si>
    <t>-1011258463</t>
  </si>
  <si>
    <t>Poplatek za uložení stavebního odpadu na skládce (skládkovné) z izolačních materiálů zatříděného do Katalogu odpadů pod kódem 170 604</t>
  </si>
  <si>
    <t>327,0*0,02</t>
  </si>
  <si>
    <t>347,0*0,0047*2</t>
  </si>
  <si>
    <t>327,0*0,00175</t>
  </si>
  <si>
    <t>460,0*0,009</t>
  </si>
  <si>
    <t>304,0*0,005</t>
  </si>
  <si>
    <t>304,0*0,00775</t>
  </si>
  <si>
    <t>28</t>
  </si>
  <si>
    <t>997013821</t>
  </si>
  <si>
    <t>Poplatek za uložení na skládce (skládkovné) stavebního odpadu s obsahem azbestu kód odpadu 170 605</t>
  </si>
  <si>
    <t>-750844163</t>
  </si>
  <si>
    <t>Poplatek za uložení stavebního odpadu na skládce (skládkovné) ze stavebních materiálů obsahujících azbest zatříděných do Katalogu odpadů pod kódem 170 605</t>
  </si>
  <si>
    <t>320,0*0,0099</t>
  </si>
  <si>
    <t>998</t>
  </si>
  <si>
    <t>Přesun hmot</t>
  </si>
  <si>
    <t>29</t>
  </si>
  <si>
    <t>998011001</t>
  </si>
  <si>
    <t>Přesun hmot pro budovy zděné v do 6 m</t>
  </si>
  <si>
    <t>-604097134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</si>
  <si>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</si>
  <si>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</si>
  <si>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</si>
  <si>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783</t>
  </si>
  <si>
    <t>Dokončovací práce - nátěry</t>
  </si>
  <si>
    <t>30</t>
  </si>
  <si>
    <t>783823131</t>
  </si>
  <si>
    <t>Penetrační akrylátový nátěr hladkých, tenkovrstvých zrnitých nebo štukových omítek</t>
  </si>
  <si>
    <t>234933394</t>
  </si>
  <si>
    <t>Penetrační nátěr omítek hladkých omítek hladkých, zrnitých tenkovrstvých nebo štukových stupně členitosti 1 a 2 akrylátový</t>
  </si>
  <si>
    <t>31</t>
  </si>
  <si>
    <t>783827423</t>
  </si>
  <si>
    <t>Krycí dvojnásobný silikátový nátěr omítek stupně členitosti 1 a 2 - šedý</t>
  </si>
  <si>
    <t>1995480535</t>
  </si>
  <si>
    <t>Krycí (ochranný ) nátěr omítek dvojnásobný hladkých omítek hladkých, zrnitých tenkovrstvých nebo štukových stupně členitosti 1 a 2 silikátový</t>
  </si>
  <si>
    <t>784</t>
  </si>
  <si>
    <t>Dokončovací práce - malby a tapety</t>
  </si>
  <si>
    <t>32</t>
  </si>
  <si>
    <t>784181101</t>
  </si>
  <si>
    <t>Základní akrylátová jednonásobná penetrace podkladu v místnostech výšky do 3,80m</t>
  </si>
  <si>
    <t>-740320533</t>
  </si>
  <si>
    <t>Penetrace podkladu jednonásobná základní akrylátová v místnostech výšky do 3,80 m</t>
  </si>
  <si>
    <t>zazdívka, přilehlé prostory</t>
  </si>
  <si>
    <t>33</t>
  </si>
  <si>
    <t>784211121</t>
  </si>
  <si>
    <t>Dvojnásobné bílé malby ze směsí za mokra středně otěruvzdorných v místnostech výšky do 3,80 m</t>
  </si>
  <si>
    <t>-951214615</t>
  </si>
  <si>
    <t>Malby z malířských směsí otěruvzdorných za mokra dvojnásobné, bílé za mokra otěruvzdorné středně v místnostech výšky do 3,80 m</t>
  </si>
  <si>
    <t>VRN</t>
  </si>
  <si>
    <t>Vedlejší rozpočtové náklady</t>
  </si>
  <si>
    <t>VRN1</t>
  </si>
  <si>
    <t>Průzkumné, geodetické a projektové práce</t>
  </si>
  <si>
    <t>34</t>
  </si>
  <si>
    <t>013294000</t>
  </si>
  <si>
    <t>Ostatní dokumentace</t>
  </si>
  <si>
    <t>soubor</t>
  </si>
  <si>
    <t>1024</t>
  </si>
  <si>
    <t>-959063668</t>
  </si>
  <si>
    <t>SOD 2.5.7   fotodokumentace  provádění díla</t>
  </si>
  <si>
    <t>VRN3</t>
  </si>
  <si>
    <t>Zařízení staveniště</t>
  </si>
  <si>
    <t>35</t>
  </si>
  <si>
    <t>032903000</t>
  </si>
  <si>
    <t>Náklady na provoz a údržbu vybavení staveniště</t>
  </si>
  <si>
    <t>-2098768269</t>
  </si>
  <si>
    <t>SOD 2.5.1   Zařízení staveniště (vybudování, provoz, odstranění)</t>
  </si>
  <si>
    <t>VRN4</t>
  </si>
  <si>
    <t>Inženýrská činnost</t>
  </si>
  <si>
    <t>36</t>
  </si>
  <si>
    <t>045203000</t>
  </si>
  <si>
    <t>Kompletační činnost</t>
  </si>
  <si>
    <t>861032593</t>
  </si>
  <si>
    <t>SOD 2.5.2 Kompletační činnost</t>
  </si>
  <si>
    <t>37</t>
  </si>
  <si>
    <t>045303000</t>
  </si>
  <si>
    <t>Koordinační činnost</t>
  </si>
  <si>
    <t>-1508514796</t>
  </si>
  <si>
    <t>SOD 2.5.3 Koordinační činnost</t>
  </si>
  <si>
    <t>VRN5</t>
  </si>
  <si>
    <t>Finanční náklady</t>
  </si>
  <si>
    <t>38</t>
  </si>
  <si>
    <t>051303000</t>
  </si>
  <si>
    <t xml:space="preserve">Pojištění </t>
  </si>
  <si>
    <t>-1126077603</t>
  </si>
  <si>
    <t>SOD 2.5.4 Pojištění stavby</t>
  </si>
  <si>
    <t>VRN6</t>
  </si>
  <si>
    <t>Územní vlivy</t>
  </si>
  <si>
    <t>39</t>
  </si>
  <si>
    <t>064203000</t>
  </si>
  <si>
    <t>Práce se škodlivými materiály</t>
  </si>
  <si>
    <t>1369029743</t>
  </si>
  <si>
    <t>Práce se škodlivými materiály - zajištění veškerých opatření proti rozptylu azbestu do okolí
v řadku pod touto položkou  SoD 2.5.5 Provozní a územní  vlivy</t>
  </si>
  <si>
    <t>VRN7</t>
  </si>
  <si>
    <t>Provozní vlivy</t>
  </si>
  <si>
    <t>40</t>
  </si>
  <si>
    <t>071103000</t>
  </si>
  <si>
    <t>Provozní a územní vlivy</t>
  </si>
  <si>
    <t>-2047799543</t>
  </si>
  <si>
    <t>SOD 2.5.5 Provozní a územní vlivy</t>
  </si>
  <si>
    <t>41</t>
  </si>
  <si>
    <t>071203000</t>
  </si>
  <si>
    <t>Provoz dalšího subjektu</t>
  </si>
  <si>
    <t>907107440</t>
  </si>
  <si>
    <t>SOD 2.5.6 Provoz dalšího subjektu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</si>
</sst>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B7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3"/>
      <c r="AQ5" s="23"/>
      <c r="AR5" s="21"/>
      <c r="BE5" s="25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3"/>
      <c r="AQ6" s="23"/>
      <c r="AR6" s="21"/>
      <c r="BE6" s="259"/>
      <c r="BS6" s="18" t="s">
        <v>18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E7" s="259"/>
      <c r="BS7" s="18" t="s">
        <v>21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59"/>
      <c r="BS8" s="18" t="s">
        <v>26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9"/>
      <c r="BS9" s="18" t="s">
        <v>27</v>
      </c>
    </row>
    <row r="10" spans="2:71" s="1" customFormat="1" ht="12" customHeight="1">
      <c r="B10" s="22"/>
      <c r="C10" s="23"/>
      <c r="D10" s="30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259"/>
      <c r="BS10" s="18" t="s">
        <v>18</v>
      </c>
    </row>
    <row r="11" spans="2:71" s="1" customFormat="1" ht="18.4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259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9"/>
      <c r="BS12" s="18" t="s">
        <v>18</v>
      </c>
    </row>
    <row r="13" spans="2:71" s="1" customFormat="1" ht="12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29</v>
      </c>
      <c r="AL13" s="23"/>
      <c r="AM13" s="23"/>
      <c r="AN13" s="32" t="s">
        <v>33</v>
      </c>
      <c r="AO13" s="23"/>
      <c r="AP13" s="23"/>
      <c r="AQ13" s="23"/>
      <c r="AR13" s="21"/>
      <c r="BE13" s="259"/>
      <c r="BS13" s="18" t="s">
        <v>18</v>
      </c>
    </row>
    <row r="14" spans="2:71" ht="12.75">
      <c r="B14" s="22"/>
      <c r="C14" s="23"/>
      <c r="D14" s="23"/>
      <c r="E14" s="264" t="s">
        <v>33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30" t="s">
        <v>31</v>
      </c>
      <c r="AL14" s="23"/>
      <c r="AM14" s="23"/>
      <c r="AN14" s="32" t="s">
        <v>33</v>
      </c>
      <c r="AO14" s="23"/>
      <c r="AP14" s="23"/>
      <c r="AQ14" s="23"/>
      <c r="AR14" s="21"/>
      <c r="BE14" s="259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9"/>
      <c r="BS15" s="18" t="s">
        <v>4</v>
      </c>
    </row>
    <row r="16" spans="2:71" s="1" customFormat="1" ht="12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259"/>
      <c r="BS16" s="18" t="s">
        <v>4</v>
      </c>
    </row>
    <row r="17" spans="2:71" s="1" customFormat="1" ht="18.4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259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9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259"/>
      <c r="BS19" s="18" t="s">
        <v>6</v>
      </c>
    </row>
    <row r="20" spans="2:71" s="1" customFormat="1" ht="18.4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259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9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9"/>
    </row>
    <row r="23" spans="2:57" s="1" customFormat="1" ht="16.5" customHeight="1">
      <c r="B23" s="22"/>
      <c r="C23" s="23"/>
      <c r="D23" s="23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3"/>
      <c r="AP23" s="23"/>
      <c r="AQ23" s="23"/>
      <c r="AR23" s="21"/>
      <c r="BE23" s="25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9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7">
        <f>ROUND(AG94,2)</f>
        <v>0</v>
      </c>
      <c r="AL26" s="268"/>
      <c r="AM26" s="268"/>
      <c r="AN26" s="268"/>
      <c r="AO26" s="268"/>
      <c r="AP26" s="37"/>
      <c r="AQ26" s="37"/>
      <c r="AR26" s="40"/>
      <c r="BE26" s="25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9" t="s">
        <v>40</v>
      </c>
      <c r="M28" s="269"/>
      <c r="N28" s="269"/>
      <c r="O28" s="269"/>
      <c r="P28" s="269"/>
      <c r="Q28" s="37"/>
      <c r="R28" s="37"/>
      <c r="S28" s="37"/>
      <c r="T28" s="37"/>
      <c r="U28" s="37"/>
      <c r="V28" s="37"/>
      <c r="W28" s="269" t="s">
        <v>41</v>
      </c>
      <c r="X28" s="269"/>
      <c r="Y28" s="269"/>
      <c r="Z28" s="269"/>
      <c r="AA28" s="269"/>
      <c r="AB28" s="269"/>
      <c r="AC28" s="269"/>
      <c r="AD28" s="269"/>
      <c r="AE28" s="269"/>
      <c r="AF28" s="37"/>
      <c r="AG28" s="37"/>
      <c r="AH28" s="37"/>
      <c r="AI28" s="37"/>
      <c r="AJ28" s="37"/>
      <c r="AK28" s="269" t="s">
        <v>42</v>
      </c>
      <c r="AL28" s="269"/>
      <c r="AM28" s="269"/>
      <c r="AN28" s="269"/>
      <c r="AO28" s="269"/>
      <c r="AP28" s="37"/>
      <c r="AQ28" s="37"/>
      <c r="AR28" s="40"/>
      <c r="BE28" s="259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72">
        <v>0.21</v>
      </c>
      <c r="M29" s="271"/>
      <c r="N29" s="271"/>
      <c r="O29" s="271"/>
      <c r="P29" s="271"/>
      <c r="Q29" s="42"/>
      <c r="R29" s="42"/>
      <c r="S29" s="42"/>
      <c r="T29" s="42"/>
      <c r="U29" s="42"/>
      <c r="V29" s="42"/>
      <c r="W29" s="270">
        <f>ROUND(AZ94,2)</f>
        <v>0</v>
      </c>
      <c r="X29" s="271"/>
      <c r="Y29" s="271"/>
      <c r="Z29" s="271"/>
      <c r="AA29" s="271"/>
      <c r="AB29" s="271"/>
      <c r="AC29" s="271"/>
      <c r="AD29" s="271"/>
      <c r="AE29" s="271"/>
      <c r="AF29" s="42"/>
      <c r="AG29" s="42"/>
      <c r="AH29" s="42"/>
      <c r="AI29" s="42"/>
      <c r="AJ29" s="42"/>
      <c r="AK29" s="270">
        <f>ROUND(AV94,2)</f>
        <v>0</v>
      </c>
      <c r="AL29" s="271"/>
      <c r="AM29" s="271"/>
      <c r="AN29" s="271"/>
      <c r="AO29" s="271"/>
      <c r="AP29" s="42"/>
      <c r="AQ29" s="42"/>
      <c r="AR29" s="43"/>
      <c r="BE29" s="260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72">
        <v>0.15</v>
      </c>
      <c r="M30" s="271"/>
      <c r="N30" s="271"/>
      <c r="O30" s="271"/>
      <c r="P30" s="271"/>
      <c r="Q30" s="42"/>
      <c r="R30" s="42"/>
      <c r="S30" s="42"/>
      <c r="T30" s="42"/>
      <c r="U30" s="42"/>
      <c r="V30" s="42"/>
      <c r="W30" s="270">
        <f>ROUND(BA94,2)</f>
        <v>0</v>
      </c>
      <c r="X30" s="271"/>
      <c r="Y30" s="271"/>
      <c r="Z30" s="271"/>
      <c r="AA30" s="271"/>
      <c r="AB30" s="271"/>
      <c r="AC30" s="271"/>
      <c r="AD30" s="271"/>
      <c r="AE30" s="271"/>
      <c r="AF30" s="42"/>
      <c r="AG30" s="42"/>
      <c r="AH30" s="42"/>
      <c r="AI30" s="42"/>
      <c r="AJ30" s="42"/>
      <c r="AK30" s="270">
        <f>ROUND(AW94,2)</f>
        <v>0</v>
      </c>
      <c r="AL30" s="271"/>
      <c r="AM30" s="271"/>
      <c r="AN30" s="271"/>
      <c r="AO30" s="271"/>
      <c r="AP30" s="42"/>
      <c r="AQ30" s="42"/>
      <c r="AR30" s="43"/>
      <c r="BE30" s="260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72">
        <v>0.21</v>
      </c>
      <c r="M31" s="271"/>
      <c r="N31" s="271"/>
      <c r="O31" s="271"/>
      <c r="P31" s="271"/>
      <c r="Q31" s="42"/>
      <c r="R31" s="42"/>
      <c r="S31" s="42"/>
      <c r="T31" s="42"/>
      <c r="U31" s="42"/>
      <c r="V31" s="42"/>
      <c r="W31" s="270">
        <f>ROUND(BB94,2)</f>
        <v>0</v>
      </c>
      <c r="X31" s="271"/>
      <c r="Y31" s="271"/>
      <c r="Z31" s="271"/>
      <c r="AA31" s="271"/>
      <c r="AB31" s="271"/>
      <c r="AC31" s="271"/>
      <c r="AD31" s="271"/>
      <c r="AE31" s="271"/>
      <c r="AF31" s="42"/>
      <c r="AG31" s="42"/>
      <c r="AH31" s="42"/>
      <c r="AI31" s="42"/>
      <c r="AJ31" s="42"/>
      <c r="AK31" s="270">
        <v>0</v>
      </c>
      <c r="AL31" s="271"/>
      <c r="AM31" s="271"/>
      <c r="AN31" s="271"/>
      <c r="AO31" s="271"/>
      <c r="AP31" s="42"/>
      <c r="AQ31" s="42"/>
      <c r="AR31" s="43"/>
      <c r="BE31" s="260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72">
        <v>0.15</v>
      </c>
      <c r="M32" s="271"/>
      <c r="N32" s="271"/>
      <c r="O32" s="271"/>
      <c r="P32" s="271"/>
      <c r="Q32" s="42"/>
      <c r="R32" s="42"/>
      <c r="S32" s="42"/>
      <c r="T32" s="42"/>
      <c r="U32" s="42"/>
      <c r="V32" s="42"/>
      <c r="W32" s="270">
        <f>ROUND(BC94,2)</f>
        <v>0</v>
      </c>
      <c r="X32" s="271"/>
      <c r="Y32" s="271"/>
      <c r="Z32" s="271"/>
      <c r="AA32" s="271"/>
      <c r="AB32" s="271"/>
      <c r="AC32" s="271"/>
      <c r="AD32" s="271"/>
      <c r="AE32" s="271"/>
      <c r="AF32" s="42"/>
      <c r="AG32" s="42"/>
      <c r="AH32" s="42"/>
      <c r="AI32" s="42"/>
      <c r="AJ32" s="42"/>
      <c r="AK32" s="270">
        <v>0</v>
      </c>
      <c r="AL32" s="271"/>
      <c r="AM32" s="271"/>
      <c r="AN32" s="271"/>
      <c r="AO32" s="271"/>
      <c r="AP32" s="42"/>
      <c r="AQ32" s="42"/>
      <c r="AR32" s="43"/>
      <c r="BE32" s="260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72">
        <v>0</v>
      </c>
      <c r="M33" s="271"/>
      <c r="N33" s="271"/>
      <c r="O33" s="271"/>
      <c r="P33" s="271"/>
      <c r="Q33" s="42"/>
      <c r="R33" s="42"/>
      <c r="S33" s="42"/>
      <c r="T33" s="42"/>
      <c r="U33" s="42"/>
      <c r="V33" s="42"/>
      <c r="W33" s="270">
        <f>ROUND(BD94,2)</f>
        <v>0</v>
      </c>
      <c r="X33" s="271"/>
      <c r="Y33" s="271"/>
      <c r="Z33" s="271"/>
      <c r="AA33" s="271"/>
      <c r="AB33" s="271"/>
      <c r="AC33" s="271"/>
      <c r="AD33" s="271"/>
      <c r="AE33" s="271"/>
      <c r="AF33" s="42"/>
      <c r="AG33" s="42"/>
      <c r="AH33" s="42"/>
      <c r="AI33" s="42"/>
      <c r="AJ33" s="42"/>
      <c r="AK33" s="270">
        <v>0</v>
      </c>
      <c r="AL33" s="271"/>
      <c r="AM33" s="271"/>
      <c r="AN33" s="271"/>
      <c r="AO33" s="271"/>
      <c r="AP33" s="42"/>
      <c r="AQ33" s="42"/>
      <c r="AR33" s="43"/>
      <c r="BE33" s="26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59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73" t="s">
        <v>51</v>
      </c>
      <c r="Y35" s="274"/>
      <c r="Z35" s="274"/>
      <c r="AA35" s="274"/>
      <c r="AB35" s="274"/>
      <c r="AC35" s="46"/>
      <c r="AD35" s="46"/>
      <c r="AE35" s="46"/>
      <c r="AF35" s="46"/>
      <c r="AG35" s="46"/>
      <c r="AH35" s="46"/>
      <c r="AI35" s="46"/>
      <c r="AJ35" s="46"/>
      <c r="AK35" s="275">
        <f>SUM(AK26:AK33)</f>
        <v>0</v>
      </c>
      <c r="AL35" s="274"/>
      <c r="AM35" s="274"/>
      <c r="AN35" s="274"/>
      <c r="AO35" s="27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200713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7" t="str">
        <f>K6</f>
        <v>Odstranění části budovy Svojsíkova stezka č.p. 3018, Česká Lípa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Česká Lípa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279" t="str">
        <f>IF(AN8="","",AN8)</f>
        <v>13. 7. 2020</v>
      </c>
      <c r="AN87" s="27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34</v>
      </c>
      <c r="AJ89" s="37"/>
      <c r="AK89" s="37"/>
      <c r="AL89" s="37"/>
      <c r="AM89" s="280" t="str">
        <f>IF(E17="","",E17)</f>
        <v>Petr Kubiš</v>
      </c>
      <c r="AN89" s="281"/>
      <c r="AO89" s="281"/>
      <c r="AP89" s="281"/>
      <c r="AQ89" s="37"/>
      <c r="AR89" s="40"/>
      <c r="AS89" s="282" t="s">
        <v>59</v>
      </c>
      <c r="AT89" s="28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32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80" t="str">
        <f>IF(E20="","",E20)</f>
        <v xml:space="preserve"> </v>
      </c>
      <c r="AN90" s="281"/>
      <c r="AO90" s="281"/>
      <c r="AP90" s="281"/>
      <c r="AQ90" s="37"/>
      <c r="AR90" s="40"/>
      <c r="AS90" s="284"/>
      <c r="AT90" s="28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6"/>
      <c r="AT91" s="28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8" t="s">
        <v>60</v>
      </c>
      <c r="D92" s="289"/>
      <c r="E92" s="289"/>
      <c r="F92" s="289"/>
      <c r="G92" s="289"/>
      <c r="H92" s="74"/>
      <c r="I92" s="290" t="s">
        <v>61</v>
      </c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91" t="s">
        <v>62</v>
      </c>
      <c r="AH92" s="289"/>
      <c r="AI92" s="289"/>
      <c r="AJ92" s="289"/>
      <c r="AK92" s="289"/>
      <c r="AL92" s="289"/>
      <c r="AM92" s="289"/>
      <c r="AN92" s="290" t="s">
        <v>63</v>
      </c>
      <c r="AO92" s="289"/>
      <c r="AP92" s="292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6">
        <f>ROUND(AG95,2)</f>
        <v>0</v>
      </c>
      <c r="AH94" s="296"/>
      <c r="AI94" s="296"/>
      <c r="AJ94" s="296"/>
      <c r="AK94" s="296"/>
      <c r="AL94" s="296"/>
      <c r="AM94" s="296"/>
      <c r="AN94" s="297">
        <f>SUM(AG94,AT94)</f>
        <v>0</v>
      </c>
      <c r="AO94" s="297"/>
      <c r="AP94" s="297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78</v>
      </c>
      <c r="BT94" s="92" t="s">
        <v>79</v>
      </c>
      <c r="BV94" s="92" t="s">
        <v>80</v>
      </c>
      <c r="BW94" s="92" t="s">
        <v>5</v>
      </c>
      <c r="BX94" s="92" t="s">
        <v>81</v>
      </c>
      <c r="CL94" s="92" t="s">
        <v>1</v>
      </c>
    </row>
    <row r="95" spans="1:90" s="7" customFormat="1" ht="24.75" customHeight="1">
      <c r="A95" s="93" t="s">
        <v>82</v>
      </c>
      <c r="B95" s="94"/>
      <c r="C95" s="95"/>
      <c r="D95" s="295" t="s">
        <v>14</v>
      </c>
      <c r="E95" s="295"/>
      <c r="F95" s="295"/>
      <c r="G95" s="295"/>
      <c r="H95" s="295"/>
      <c r="I95" s="96"/>
      <c r="J95" s="295" t="s">
        <v>17</v>
      </c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3">
        <f>'200713 - Odstranění části...'!J28</f>
        <v>0</v>
      </c>
      <c r="AH95" s="294"/>
      <c r="AI95" s="294"/>
      <c r="AJ95" s="294"/>
      <c r="AK95" s="294"/>
      <c r="AL95" s="294"/>
      <c r="AM95" s="294"/>
      <c r="AN95" s="293">
        <f>SUM(AG95,AT95)</f>
        <v>0</v>
      </c>
      <c r="AO95" s="294"/>
      <c r="AP95" s="294"/>
      <c r="AQ95" s="97" t="s">
        <v>83</v>
      </c>
      <c r="AR95" s="98"/>
      <c r="AS95" s="99">
        <v>0</v>
      </c>
      <c r="AT95" s="100">
        <f>ROUND(SUM(AV95:AW95),2)</f>
        <v>0</v>
      </c>
      <c r="AU95" s="101">
        <f>'200713 - Odstranění části...'!P129</f>
        <v>0</v>
      </c>
      <c r="AV95" s="100">
        <f>'200713 - Odstranění části...'!J31</f>
        <v>0</v>
      </c>
      <c r="AW95" s="100">
        <f>'200713 - Odstranění části...'!J32</f>
        <v>0</v>
      </c>
      <c r="AX95" s="100">
        <f>'200713 - Odstranění části...'!J33</f>
        <v>0</v>
      </c>
      <c r="AY95" s="100">
        <f>'200713 - Odstranění části...'!J34</f>
        <v>0</v>
      </c>
      <c r="AZ95" s="100">
        <f>'200713 - Odstranění části...'!F31</f>
        <v>0</v>
      </c>
      <c r="BA95" s="100">
        <f>'200713 - Odstranění části...'!F32</f>
        <v>0</v>
      </c>
      <c r="BB95" s="100">
        <f>'200713 - Odstranění části...'!F33</f>
        <v>0</v>
      </c>
      <c r="BC95" s="100">
        <f>'200713 - Odstranění části...'!F34</f>
        <v>0</v>
      </c>
      <c r="BD95" s="102">
        <f>'200713 - Odstranění části...'!F35</f>
        <v>0</v>
      </c>
      <c r="BT95" s="103" t="s">
        <v>21</v>
      </c>
      <c r="BU95" s="103" t="s">
        <v>84</v>
      </c>
      <c r="BV95" s="103" t="s">
        <v>80</v>
      </c>
      <c r="BW95" s="103" t="s">
        <v>5</v>
      </c>
      <c r="BX95" s="103" t="s">
        <v>81</v>
      </c>
      <c r="CL95" s="103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IUWpBQH/0Y25VnsXzxZoOgkyeTfoKuc+7s+I2KdrbY52/C6zUdvQD6lupGnP94o3us1TQmyEG6kydXfDU1vecg==" saltValue="Xt3oT3SrThQLbFy97HQdWT7ATIjoFjAetOBAtKbjopMlEEJgzlitoKMs3LFs7gpX/ld+ZGrI3VUnlDqngItOb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713 - Odstranění část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3"/>
  <sheetViews>
    <sheetView showGridLines="0" workbookViewId="0" topLeftCell="A137">
      <selection activeCell="W133" sqref="W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5</v>
      </c>
    </row>
    <row r="3" spans="2:46" s="1" customFormat="1" ht="6.95" customHeight="1" hidden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1"/>
      <c r="AT3" s="18" t="s">
        <v>85</v>
      </c>
    </row>
    <row r="4" spans="2:46" s="1" customFormat="1" ht="24.95" customHeight="1" hidden="1">
      <c r="B4" s="21"/>
      <c r="D4" s="106" t="s">
        <v>86</v>
      </c>
      <c r="L4" s="21"/>
      <c r="M4" s="107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1:31" s="2" customFormat="1" ht="12" customHeight="1" hidden="1">
      <c r="A6" s="35"/>
      <c r="B6" s="40"/>
      <c r="C6" s="35"/>
      <c r="D6" s="108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0"/>
      <c r="C7" s="35"/>
      <c r="D7" s="35"/>
      <c r="E7" s="299" t="s">
        <v>17</v>
      </c>
      <c r="F7" s="300"/>
      <c r="G7" s="300"/>
      <c r="H7" s="300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 hidden="1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0"/>
      <c r="C9" s="35"/>
      <c r="D9" s="108" t="s">
        <v>19</v>
      </c>
      <c r="E9" s="35"/>
      <c r="F9" s="109" t="s">
        <v>1</v>
      </c>
      <c r="G9" s="35"/>
      <c r="H9" s="35"/>
      <c r="I9" s="108" t="s">
        <v>20</v>
      </c>
      <c r="J9" s="109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08" t="s">
        <v>22</v>
      </c>
      <c r="E10" s="35"/>
      <c r="F10" s="109" t="s">
        <v>23</v>
      </c>
      <c r="G10" s="35"/>
      <c r="H10" s="35"/>
      <c r="I10" s="108" t="s">
        <v>24</v>
      </c>
      <c r="J10" s="110" t="str">
        <f>'Rekapitulace stavby'!AN8</f>
        <v>13. 7. 2020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 hidden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8" t="s">
        <v>28</v>
      </c>
      <c r="E12" s="35"/>
      <c r="F12" s="35"/>
      <c r="G12" s="35"/>
      <c r="H12" s="35"/>
      <c r="I12" s="108" t="s">
        <v>29</v>
      </c>
      <c r="J12" s="109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0"/>
      <c r="C13" s="35"/>
      <c r="D13" s="35"/>
      <c r="E13" s="109" t="str">
        <f>IF('Rekapitulace stavby'!E11="","",'Rekapitulace stavby'!E11)</f>
        <v xml:space="preserve"> </v>
      </c>
      <c r="F13" s="35"/>
      <c r="G13" s="35"/>
      <c r="H13" s="35"/>
      <c r="I13" s="108" t="s">
        <v>31</v>
      </c>
      <c r="J13" s="109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08" t="s">
        <v>32</v>
      </c>
      <c r="E15" s="35"/>
      <c r="F15" s="35"/>
      <c r="G15" s="35"/>
      <c r="H15" s="35"/>
      <c r="I15" s="108" t="s">
        <v>29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0"/>
      <c r="C16" s="35"/>
      <c r="D16" s="35"/>
      <c r="E16" s="301" t="str">
        <f>'Rekapitulace stavby'!E14</f>
        <v>Vyplň údaj</v>
      </c>
      <c r="F16" s="302"/>
      <c r="G16" s="302"/>
      <c r="H16" s="302"/>
      <c r="I16" s="108" t="s">
        <v>31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08" t="s">
        <v>34</v>
      </c>
      <c r="E18" s="35"/>
      <c r="F18" s="35"/>
      <c r="G18" s="35"/>
      <c r="H18" s="35"/>
      <c r="I18" s="108" t="s">
        <v>29</v>
      </c>
      <c r="J18" s="109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9" t="s">
        <v>35</v>
      </c>
      <c r="F19" s="35"/>
      <c r="G19" s="35"/>
      <c r="H19" s="35"/>
      <c r="I19" s="108" t="s">
        <v>31</v>
      </c>
      <c r="J19" s="109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08" t="s">
        <v>37</v>
      </c>
      <c r="E21" s="35"/>
      <c r="F21" s="35"/>
      <c r="G21" s="35"/>
      <c r="H21" s="35"/>
      <c r="I21" s="108" t="s">
        <v>29</v>
      </c>
      <c r="J21" s="109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109" t="str">
        <f>IF('Rekapitulace stavby'!E20="","",'Rekapitulace stavby'!E20)</f>
        <v xml:space="preserve"> </v>
      </c>
      <c r="F22" s="35"/>
      <c r="G22" s="35"/>
      <c r="H22" s="35"/>
      <c r="I22" s="108" t="s">
        <v>31</v>
      </c>
      <c r="J22" s="109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08" t="s">
        <v>38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11"/>
      <c r="B25" s="112"/>
      <c r="C25" s="111"/>
      <c r="D25" s="111"/>
      <c r="E25" s="303" t="s">
        <v>1</v>
      </c>
      <c r="F25" s="303"/>
      <c r="G25" s="303"/>
      <c r="H25" s="303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114"/>
      <c r="E27" s="114"/>
      <c r="F27" s="114"/>
      <c r="G27" s="114"/>
      <c r="H27" s="114"/>
      <c r="I27" s="114"/>
      <c r="J27" s="114"/>
      <c r="K27" s="114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 hidden="1">
      <c r="A28" s="35"/>
      <c r="B28" s="40"/>
      <c r="C28" s="35"/>
      <c r="D28" s="115" t="s">
        <v>39</v>
      </c>
      <c r="E28" s="35"/>
      <c r="F28" s="35"/>
      <c r="G28" s="35"/>
      <c r="H28" s="35"/>
      <c r="I28" s="35"/>
      <c r="J28" s="116">
        <f>ROUND(J129,2)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 hidden="1">
      <c r="A30" s="35"/>
      <c r="B30" s="40"/>
      <c r="C30" s="35"/>
      <c r="D30" s="35"/>
      <c r="E30" s="35"/>
      <c r="F30" s="117" t="s">
        <v>41</v>
      </c>
      <c r="G30" s="35"/>
      <c r="H30" s="35"/>
      <c r="I30" s="117" t="s">
        <v>40</v>
      </c>
      <c r="J30" s="117" t="s">
        <v>42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 hidden="1">
      <c r="A31" s="35"/>
      <c r="B31" s="40"/>
      <c r="C31" s="35"/>
      <c r="D31" s="118" t="s">
        <v>43</v>
      </c>
      <c r="E31" s="108" t="s">
        <v>44</v>
      </c>
      <c r="F31" s="119">
        <f>ROUND((SUM(BE129:BE292)),2)</f>
        <v>0</v>
      </c>
      <c r="G31" s="35"/>
      <c r="H31" s="35"/>
      <c r="I31" s="120">
        <v>0.21</v>
      </c>
      <c r="J31" s="119">
        <f>ROUND(((SUM(BE129:BE292))*I31),2)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108" t="s">
        <v>45</v>
      </c>
      <c r="F32" s="119">
        <f>ROUND((SUM(BF129:BF292)),2)</f>
        <v>0</v>
      </c>
      <c r="G32" s="35"/>
      <c r="H32" s="35"/>
      <c r="I32" s="120">
        <v>0.15</v>
      </c>
      <c r="J32" s="119">
        <f>ROUND(((SUM(BF129:BF292))*I32),2)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8" t="s">
        <v>46</v>
      </c>
      <c r="F33" s="119">
        <f>ROUND((SUM(BG129:BG292)),2)</f>
        <v>0</v>
      </c>
      <c r="G33" s="35"/>
      <c r="H33" s="35"/>
      <c r="I33" s="120">
        <v>0.21</v>
      </c>
      <c r="J33" s="119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8" t="s">
        <v>47</v>
      </c>
      <c r="F34" s="119">
        <f>ROUND((SUM(BH129:BH292)),2)</f>
        <v>0</v>
      </c>
      <c r="G34" s="35"/>
      <c r="H34" s="35"/>
      <c r="I34" s="120">
        <v>0.15</v>
      </c>
      <c r="J34" s="119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48</v>
      </c>
      <c r="F35" s="119">
        <f>ROUND((SUM(BI129:BI292)),2)</f>
        <v>0</v>
      </c>
      <c r="G35" s="35"/>
      <c r="H35" s="35"/>
      <c r="I35" s="120">
        <v>0</v>
      </c>
      <c r="J35" s="11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 hidden="1">
      <c r="A37" s="35"/>
      <c r="B37" s="40"/>
      <c r="C37" s="121"/>
      <c r="D37" s="122" t="s">
        <v>49</v>
      </c>
      <c r="E37" s="123"/>
      <c r="F37" s="123"/>
      <c r="G37" s="124" t="s">
        <v>50</v>
      </c>
      <c r="H37" s="125" t="s">
        <v>51</v>
      </c>
      <c r="I37" s="123"/>
      <c r="J37" s="126">
        <f>SUM(J28:J35)</f>
        <v>0</v>
      </c>
      <c r="K37" s="127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5" customHeight="1" hidden="1">
      <c r="B39" s="21"/>
      <c r="L39" s="21"/>
    </row>
    <row r="40" spans="2:12" s="1" customFormat="1" ht="14.45" customHeight="1" hidden="1">
      <c r="B40" s="21"/>
      <c r="L40" s="21"/>
    </row>
    <row r="41" spans="2:12" s="1" customFormat="1" ht="14.45" customHeight="1" hidden="1">
      <c r="B41" s="21"/>
      <c r="L41" s="21"/>
    </row>
    <row r="42" spans="2:12" s="1" customFormat="1" ht="14.45" customHeight="1" hidden="1">
      <c r="B42" s="21"/>
      <c r="L42" s="21"/>
    </row>
    <row r="43" spans="2:12" s="1" customFormat="1" ht="14.45" customHeight="1" hidden="1">
      <c r="B43" s="21"/>
      <c r="L43" s="21"/>
    </row>
    <row r="44" spans="2:12" s="1" customFormat="1" ht="14.45" customHeight="1" hidden="1">
      <c r="B44" s="21"/>
      <c r="L44" s="21"/>
    </row>
    <row r="45" spans="2:12" s="1" customFormat="1" ht="14.45" customHeight="1" hidden="1">
      <c r="B45" s="21"/>
      <c r="L45" s="21"/>
    </row>
    <row r="46" spans="2:12" s="1" customFormat="1" ht="14.45" customHeight="1" hidden="1">
      <c r="B46" s="21"/>
      <c r="L46" s="21"/>
    </row>
    <row r="47" spans="2:12" s="1" customFormat="1" ht="14.45" customHeight="1" hidden="1">
      <c r="B47" s="21"/>
      <c r="L47" s="21"/>
    </row>
    <row r="48" spans="2:12" s="1" customFormat="1" ht="14.45" customHeight="1" hidden="1">
      <c r="B48" s="21"/>
      <c r="L48" s="21"/>
    </row>
    <row r="49" spans="2:12" s="1" customFormat="1" ht="14.45" customHeight="1" hidden="1">
      <c r="B49" s="21"/>
      <c r="L49" s="21"/>
    </row>
    <row r="50" spans="2:12" s="2" customFormat="1" ht="14.45" customHeight="1" hidden="1">
      <c r="B50" s="52"/>
      <c r="D50" s="128" t="s">
        <v>52</v>
      </c>
      <c r="E50" s="129"/>
      <c r="F50" s="129"/>
      <c r="G50" s="128" t="s">
        <v>53</v>
      </c>
      <c r="H50" s="129"/>
      <c r="I50" s="129"/>
      <c r="J50" s="129"/>
      <c r="K50" s="129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30" t="s">
        <v>54</v>
      </c>
      <c r="E61" s="131"/>
      <c r="F61" s="132" t="s">
        <v>55</v>
      </c>
      <c r="G61" s="130" t="s">
        <v>54</v>
      </c>
      <c r="H61" s="131"/>
      <c r="I61" s="131"/>
      <c r="J61" s="133" t="s">
        <v>55</v>
      </c>
      <c r="K61" s="13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28" t="s">
        <v>56</v>
      </c>
      <c r="E65" s="134"/>
      <c r="F65" s="134"/>
      <c r="G65" s="128" t="s">
        <v>57</v>
      </c>
      <c r="H65" s="134"/>
      <c r="I65" s="134"/>
      <c r="J65" s="134"/>
      <c r="K65" s="13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30" t="s">
        <v>54</v>
      </c>
      <c r="E76" s="131"/>
      <c r="F76" s="132" t="s">
        <v>55</v>
      </c>
      <c r="G76" s="130" t="s">
        <v>54</v>
      </c>
      <c r="H76" s="131"/>
      <c r="I76" s="131"/>
      <c r="J76" s="133" t="s">
        <v>55</v>
      </c>
      <c r="K76" s="13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77" t="str">
        <f>E7</f>
        <v>Odstranění části budovy Svojsíkova stezka č.p. 3018, Česká Lípa</v>
      </c>
      <c r="F85" s="304"/>
      <c r="G85" s="304"/>
      <c r="H85" s="30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22</v>
      </c>
      <c r="D87" s="37"/>
      <c r="E87" s="37"/>
      <c r="F87" s="28" t="str">
        <f>F10</f>
        <v>Česká Lípa</v>
      </c>
      <c r="G87" s="37"/>
      <c r="H87" s="37"/>
      <c r="I87" s="30" t="s">
        <v>24</v>
      </c>
      <c r="J87" s="67" t="str">
        <f>IF(J10="","",J10)</f>
        <v>13. 7. 2020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28</v>
      </c>
      <c r="D89" s="37"/>
      <c r="E89" s="37"/>
      <c r="F89" s="28" t="str">
        <f>E13</f>
        <v xml:space="preserve"> </v>
      </c>
      <c r="G89" s="37"/>
      <c r="H89" s="37"/>
      <c r="I89" s="30" t="s">
        <v>34</v>
      </c>
      <c r="J89" s="33" t="str">
        <f>E19</f>
        <v>Petr Kubiš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32</v>
      </c>
      <c r="D90" s="37"/>
      <c r="E90" s="37"/>
      <c r="F90" s="28" t="str">
        <f>IF(E16="","",E16)</f>
        <v>Vyplň údaj</v>
      </c>
      <c r="G90" s="37"/>
      <c r="H90" s="37"/>
      <c r="I90" s="30" t="s">
        <v>37</v>
      </c>
      <c r="J90" s="33" t="str">
        <f>E22</f>
        <v xml:space="preserve"> 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39" t="s">
        <v>88</v>
      </c>
      <c r="D92" s="140"/>
      <c r="E92" s="140"/>
      <c r="F92" s="140"/>
      <c r="G92" s="140"/>
      <c r="H92" s="140"/>
      <c r="I92" s="140"/>
      <c r="J92" s="141" t="s">
        <v>89</v>
      </c>
      <c r="K92" s="14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9" customHeight="1">
      <c r="A94" s="35"/>
      <c r="B94" s="36"/>
      <c r="C94" s="142" t="s">
        <v>90</v>
      </c>
      <c r="D94" s="37"/>
      <c r="E94" s="37"/>
      <c r="F94" s="37"/>
      <c r="G94" s="37"/>
      <c r="H94" s="37"/>
      <c r="I94" s="37"/>
      <c r="J94" s="85">
        <f>J129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91</v>
      </c>
    </row>
    <row r="95" spans="2:12" s="9" customFormat="1" ht="24.95" customHeight="1">
      <c r="B95" s="143"/>
      <c r="C95" s="144"/>
      <c r="D95" s="145" t="s">
        <v>92</v>
      </c>
      <c r="E95" s="146"/>
      <c r="F95" s="146"/>
      <c r="G95" s="146"/>
      <c r="H95" s="146"/>
      <c r="I95" s="146"/>
      <c r="J95" s="147">
        <f>J130</f>
        <v>0</v>
      </c>
      <c r="K95" s="144"/>
      <c r="L95" s="148"/>
    </row>
    <row r="96" spans="2:12" s="10" customFormat="1" ht="19.9" customHeight="1">
      <c r="B96" s="149"/>
      <c r="C96" s="150"/>
      <c r="D96" s="151" t="s">
        <v>93</v>
      </c>
      <c r="E96" s="152"/>
      <c r="F96" s="152"/>
      <c r="G96" s="152"/>
      <c r="H96" s="152"/>
      <c r="I96" s="152"/>
      <c r="J96" s="153">
        <f>J131</f>
        <v>0</v>
      </c>
      <c r="K96" s="150"/>
      <c r="L96" s="154"/>
    </row>
    <row r="97" spans="2:12" s="10" customFormat="1" ht="19.9" customHeight="1">
      <c r="B97" s="149"/>
      <c r="C97" s="150"/>
      <c r="D97" s="151" t="s">
        <v>94</v>
      </c>
      <c r="E97" s="152"/>
      <c r="F97" s="152"/>
      <c r="G97" s="152"/>
      <c r="H97" s="152"/>
      <c r="I97" s="152"/>
      <c r="J97" s="153">
        <f>J151</f>
        <v>0</v>
      </c>
      <c r="K97" s="150"/>
      <c r="L97" s="154"/>
    </row>
    <row r="98" spans="2:12" s="10" customFormat="1" ht="19.9" customHeight="1">
      <c r="B98" s="149"/>
      <c r="C98" s="150"/>
      <c r="D98" s="151" t="s">
        <v>95</v>
      </c>
      <c r="E98" s="152"/>
      <c r="F98" s="152"/>
      <c r="G98" s="152"/>
      <c r="H98" s="152"/>
      <c r="I98" s="152"/>
      <c r="J98" s="153">
        <f>J155</f>
        <v>0</v>
      </c>
      <c r="K98" s="150"/>
      <c r="L98" s="154"/>
    </row>
    <row r="99" spans="2:12" s="10" customFormat="1" ht="19.9" customHeight="1">
      <c r="B99" s="149"/>
      <c r="C99" s="150"/>
      <c r="D99" s="151" t="s">
        <v>96</v>
      </c>
      <c r="E99" s="152"/>
      <c r="F99" s="152"/>
      <c r="G99" s="152"/>
      <c r="H99" s="152"/>
      <c r="I99" s="152"/>
      <c r="J99" s="153">
        <f>J178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97</v>
      </c>
      <c r="E100" s="152"/>
      <c r="F100" s="152"/>
      <c r="G100" s="152"/>
      <c r="H100" s="152"/>
      <c r="I100" s="152"/>
      <c r="J100" s="153">
        <f>J209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98</v>
      </c>
      <c r="E101" s="152"/>
      <c r="F101" s="152"/>
      <c r="G101" s="152"/>
      <c r="H101" s="152"/>
      <c r="I101" s="152"/>
      <c r="J101" s="153">
        <f>J250</f>
        <v>0</v>
      </c>
      <c r="K101" s="150"/>
      <c r="L101" s="154"/>
    </row>
    <row r="102" spans="2:12" s="9" customFormat="1" ht="24.95" customHeight="1">
      <c r="B102" s="143"/>
      <c r="C102" s="144"/>
      <c r="D102" s="145" t="s">
        <v>99</v>
      </c>
      <c r="E102" s="146"/>
      <c r="F102" s="146"/>
      <c r="G102" s="146"/>
      <c r="H102" s="146"/>
      <c r="I102" s="146"/>
      <c r="J102" s="147">
        <f>J253</f>
        <v>0</v>
      </c>
      <c r="K102" s="144"/>
      <c r="L102" s="148"/>
    </row>
    <row r="103" spans="2:12" s="10" customFormat="1" ht="19.9" customHeight="1">
      <c r="B103" s="149"/>
      <c r="C103" s="150"/>
      <c r="D103" s="151" t="s">
        <v>100</v>
      </c>
      <c r="E103" s="152"/>
      <c r="F103" s="152"/>
      <c r="G103" s="152"/>
      <c r="H103" s="152"/>
      <c r="I103" s="152"/>
      <c r="J103" s="153">
        <f>J254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101</v>
      </c>
      <c r="E104" s="152"/>
      <c r="F104" s="152"/>
      <c r="G104" s="152"/>
      <c r="H104" s="152"/>
      <c r="I104" s="152"/>
      <c r="J104" s="153">
        <f>J261</f>
        <v>0</v>
      </c>
      <c r="K104" s="150"/>
      <c r="L104" s="154"/>
    </row>
    <row r="105" spans="2:12" s="9" customFormat="1" ht="24.95" customHeight="1">
      <c r="B105" s="143"/>
      <c r="C105" s="144"/>
      <c r="D105" s="145" t="s">
        <v>102</v>
      </c>
      <c r="E105" s="146"/>
      <c r="F105" s="146"/>
      <c r="G105" s="146"/>
      <c r="H105" s="146"/>
      <c r="I105" s="146"/>
      <c r="J105" s="147">
        <f>J270</f>
        <v>0</v>
      </c>
      <c r="K105" s="144"/>
      <c r="L105" s="148"/>
    </row>
    <row r="106" spans="2:12" s="10" customFormat="1" ht="19.9" customHeight="1">
      <c r="B106" s="149"/>
      <c r="C106" s="150"/>
      <c r="D106" s="151" t="s">
        <v>103</v>
      </c>
      <c r="E106" s="152"/>
      <c r="F106" s="152"/>
      <c r="G106" s="152"/>
      <c r="H106" s="152"/>
      <c r="I106" s="152"/>
      <c r="J106" s="153">
        <f>J271</f>
        <v>0</v>
      </c>
      <c r="K106" s="150"/>
      <c r="L106" s="154"/>
    </row>
    <row r="107" spans="2:12" s="10" customFormat="1" ht="19.9" customHeight="1">
      <c r="B107" s="149"/>
      <c r="C107" s="150"/>
      <c r="D107" s="151" t="s">
        <v>104</v>
      </c>
      <c r="E107" s="152"/>
      <c r="F107" s="152"/>
      <c r="G107" s="152"/>
      <c r="H107" s="152"/>
      <c r="I107" s="152"/>
      <c r="J107" s="153">
        <f>J274</f>
        <v>0</v>
      </c>
      <c r="K107" s="150"/>
      <c r="L107" s="154"/>
    </row>
    <row r="108" spans="2:12" s="10" customFormat="1" ht="19.9" customHeight="1">
      <c r="B108" s="149"/>
      <c r="C108" s="150"/>
      <c r="D108" s="151" t="s">
        <v>105</v>
      </c>
      <c r="E108" s="152"/>
      <c r="F108" s="152"/>
      <c r="G108" s="152"/>
      <c r="H108" s="152"/>
      <c r="I108" s="152"/>
      <c r="J108" s="153">
        <f>J277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106</v>
      </c>
      <c r="E109" s="152"/>
      <c r="F109" s="152"/>
      <c r="G109" s="152"/>
      <c r="H109" s="152"/>
      <c r="I109" s="152"/>
      <c r="J109" s="153">
        <f>J282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107</v>
      </c>
      <c r="E110" s="152"/>
      <c r="F110" s="152"/>
      <c r="G110" s="152"/>
      <c r="H110" s="152"/>
      <c r="I110" s="152"/>
      <c r="J110" s="153">
        <f>J285</f>
        <v>0</v>
      </c>
      <c r="K110" s="150"/>
      <c r="L110" s="154"/>
    </row>
    <row r="111" spans="2:12" s="10" customFormat="1" ht="19.9" customHeight="1">
      <c r="B111" s="149"/>
      <c r="C111" s="150"/>
      <c r="D111" s="151" t="s">
        <v>108</v>
      </c>
      <c r="E111" s="152"/>
      <c r="F111" s="152"/>
      <c r="G111" s="152"/>
      <c r="H111" s="152"/>
      <c r="I111" s="152"/>
      <c r="J111" s="153">
        <f>J288</f>
        <v>0</v>
      </c>
      <c r="K111" s="150"/>
      <c r="L111" s="154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109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77" t="str">
        <f>E7</f>
        <v>Odstranění části budovy Svojsíkova stezka č.p. 3018, Česká Lípa</v>
      </c>
      <c r="F121" s="304"/>
      <c r="G121" s="304"/>
      <c r="H121" s="304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22</v>
      </c>
      <c r="D123" s="37"/>
      <c r="E123" s="37"/>
      <c r="F123" s="28" t="str">
        <f>F10</f>
        <v>Česká Lípa</v>
      </c>
      <c r="G123" s="37"/>
      <c r="H123" s="37"/>
      <c r="I123" s="30" t="s">
        <v>24</v>
      </c>
      <c r="J123" s="67" t="str">
        <f>IF(J10="","",J10)</f>
        <v>13. 7. 2020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28</v>
      </c>
      <c r="D125" s="37"/>
      <c r="E125" s="37"/>
      <c r="F125" s="28" t="str">
        <f>E13</f>
        <v xml:space="preserve"> </v>
      </c>
      <c r="G125" s="37"/>
      <c r="H125" s="37"/>
      <c r="I125" s="30" t="s">
        <v>34</v>
      </c>
      <c r="J125" s="33" t="str">
        <f>E19</f>
        <v>Petr Kubiš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32</v>
      </c>
      <c r="D126" s="37"/>
      <c r="E126" s="37"/>
      <c r="F126" s="28" t="str">
        <f>IF(E16="","",E16)</f>
        <v>Vyplň údaj</v>
      </c>
      <c r="G126" s="37"/>
      <c r="H126" s="37"/>
      <c r="I126" s="30" t="s">
        <v>37</v>
      </c>
      <c r="J126" s="33" t="str">
        <f>E22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55"/>
      <c r="B128" s="156"/>
      <c r="C128" s="157" t="s">
        <v>110</v>
      </c>
      <c r="D128" s="158" t="s">
        <v>64</v>
      </c>
      <c r="E128" s="158" t="s">
        <v>60</v>
      </c>
      <c r="F128" s="158" t="s">
        <v>61</v>
      </c>
      <c r="G128" s="158" t="s">
        <v>111</v>
      </c>
      <c r="H128" s="158" t="s">
        <v>112</v>
      </c>
      <c r="I128" s="158" t="s">
        <v>113</v>
      </c>
      <c r="J128" s="158" t="s">
        <v>89</v>
      </c>
      <c r="K128" s="159" t="s">
        <v>114</v>
      </c>
      <c r="L128" s="160"/>
      <c r="M128" s="76" t="s">
        <v>1</v>
      </c>
      <c r="N128" s="77" t="s">
        <v>43</v>
      </c>
      <c r="O128" s="77" t="s">
        <v>115</v>
      </c>
      <c r="P128" s="77" t="s">
        <v>116</v>
      </c>
      <c r="Q128" s="77" t="s">
        <v>117</v>
      </c>
      <c r="R128" s="77" t="s">
        <v>118</v>
      </c>
      <c r="S128" s="77" t="s">
        <v>119</v>
      </c>
      <c r="T128" s="78" t="s">
        <v>120</v>
      </c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1:63" s="2" customFormat="1" ht="22.9" customHeight="1">
      <c r="A129" s="35"/>
      <c r="B129" s="36"/>
      <c r="C129" s="83" t="s">
        <v>121</v>
      </c>
      <c r="D129" s="37"/>
      <c r="E129" s="37"/>
      <c r="F129" s="37"/>
      <c r="G129" s="37"/>
      <c r="H129" s="37"/>
      <c r="I129" s="37"/>
      <c r="J129" s="161">
        <f>BK129</f>
        <v>0</v>
      </c>
      <c r="K129" s="37"/>
      <c r="L129" s="40"/>
      <c r="M129" s="79"/>
      <c r="N129" s="162"/>
      <c r="O129" s="80"/>
      <c r="P129" s="163">
        <f>P130+P253+P270</f>
        <v>0</v>
      </c>
      <c r="Q129" s="80"/>
      <c r="R129" s="163">
        <f>R130+R253+R270</f>
        <v>3.1032455</v>
      </c>
      <c r="S129" s="80"/>
      <c r="T129" s="164">
        <f>T130+T253+T270</f>
        <v>309.41305800000004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78</v>
      </c>
      <c r="AU129" s="18" t="s">
        <v>91</v>
      </c>
      <c r="BK129" s="165">
        <f>BK130+BK253+BK270</f>
        <v>0</v>
      </c>
    </row>
    <row r="130" spans="2:63" s="12" customFormat="1" ht="25.9" customHeight="1">
      <c r="B130" s="166"/>
      <c r="C130" s="167"/>
      <c r="D130" s="168" t="s">
        <v>78</v>
      </c>
      <c r="E130" s="169" t="s">
        <v>122</v>
      </c>
      <c r="F130" s="169" t="s">
        <v>123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P131+P151+P155+P178+P209+P250</f>
        <v>0</v>
      </c>
      <c r="Q130" s="174"/>
      <c r="R130" s="175">
        <f>R131+R151+R155+R178+R209+R250</f>
        <v>3.0510625</v>
      </c>
      <c r="S130" s="174"/>
      <c r="T130" s="176">
        <f>T131+T151+T155+T178+T209+T250</f>
        <v>309.41305800000004</v>
      </c>
      <c r="AR130" s="177" t="s">
        <v>21</v>
      </c>
      <c r="AT130" s="178" t="s">
        <v>78</v>
      </c>
      <c r="AU130" s="178" t="s">
        <v>79</v>
      </c>
      <c r="AY130" s="177" t="s">
        <v>124</v>
      </c>
      <c r="BK130" s="179">
        <f>BK131+BK151+BK155+BK178+BK209+BK250</f>
        <v>0</v>
      </c>
    </row>
    <row r="131" spans="2:63" s="12" customFormat="1" ht="22.9" customHeight="1">
      <c r="B131" s="166"/>
      <c r="C131" s="167"/>
      <c r="D131" s="168" t="s">
        <v>78</v>
      </c>
      <c r="E131" s="180" t="s">
        <v>21</v>
      </c>
      <c r="F131" s="180" t="s">
        <v>125</v>
      </c>
      <c r="G131" s="167"/>
      <c r="H131" s="167"/>
      <c r="I131" s="170"/>
      <c r="J131" s="181">
        <f>BK131</f>
        <v>0</v>
      </c>
      <c r="K131" s="167"/>
      <c r="L131" s="172"/>
      <c r="M131" s="173"/>
      <c r="N131" s="174"/>
      <c r="O131" s="174"/>
      <c r="P131" s="175">
        <f>SUM(P132:P150)</f>
        <v>0</v>
      </c>
      <c r="Q131" s="174"/>
      <c r="R131" s="175">
        <f>SUM(R132:R150)</f>
        <v>0.0050999999999999995</v>
      </c>
      <c r="S131" s="174"/>
      <c r="T131" s="176">
        <f>SUM(T132:T150)</f>
        <v>0</v>
      </c>
      <c r="AR131" s="177" t="s">
        <v>21</v>
      </c>
      <c r="AT131" s="178" t="s">
        <v>78</v>
      </c>
      <c r="AU131" s="178" t="s">
        <v>21</v>
      </c>
      <c r="AY131" s="177" t="s">
        <v>124</v>
      </c>
      <c r="BK131" s="179">
        <f>SUM(BK132:BK150)</f>
        <v>0</v>
      </c>
    </row>
    <row r="132" spans="1:65" s="2" customFormat="1" ht="24.2" customHeight="1">
      <c r="A132" s="35"/>
      <c r="B132" s="36"/>
      <c r="C132" s="182" t="s">
        <v>21</v>
      </c>
      <c r="D132" s="182" t="s">
        <v>126</v>
      </c>
      <c r="E132" s="183" t="s">
        <v>127</v>
      </c>
      <c r="F132" s="184" t="s">
        <v>128</v>
      </c>
      <c r="G132" s="185" t="s">
        <v>129</v>
      </c>
      <c r="H132" s="186">
        <v>340</v>
      </c>
      <c r="I132" s="187"/>
      <c r="J132" s="188">
        <f>ROUND(I132*H132,2)</f>
        <v>0</v>
      </c>
      <c r="K132" s="184" t="s">
        <v>130</v>
      </c>
      <c r="L132" s="40"/>
      <c r="M132" s="189" t="s">
        <v>1</v>
      </c>
      <c r="N132" s="190" t="s">
        <v>44</v>
      </c>
      <c r="O132" s="7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3" t="s">
        <v>131</v>
      </c>
      <c r="AT132" s="193" t="s">
        <v>126</v>
      </c>
      <c r="AU132" s="193" t="s">
        <v>85</v>
      </c>
      <c r="AY132" s="18" t="s">
        <v>124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21</v>
      </c>
      <c r="BK132" s="194">
        <f>ROUND(I132*H132,2)</f>
        <v>0</v>
      </c>
      <c r="BL132" s="18" t="s">
        <v>131</v>
      </c>
      <c r="BM132" s="193" t="s">
        <v>132</v>
      </c>
    </row>
    <row r="133" spans="1:47" s="2" customFormat="1" ht="29.25">
      <c r="A133" s="35"/>
      <c r="B133" s="36"/>
      <c r="C133" s="37"/>
      <c r="D133" s="195" t="s">
        <v>133</v>
      </c>
      <c r="E133" s="37"/>
      <c r="F133" s="196" t="s">
        <v>134</v>
      </c>
      <c r="G133" s="37"/>
      <c r="H133" s="37"/>
      <c r="I133" s="197"/>
      <c r="J133" s="37"/>
      <c r="K133" s="37"/>
      <c r="L133" s="40"/>
      <c r="M133" s="198"/>
      <c r="N133" s="19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133</v>
      </c>
      <c r="AU133" s="18" t="s">
        <v>85</v>
      </c>
    </row>
    <row r="134" spans="2:51" s="13" customFormat="1" ht="11.25">
      <c r="B134" s="200"/>
      <c r="C134" s="201"/>
      <c r="D134" s="195" t="s">
        <v>135</v>
      </c>
      <c r="E134" s="202" t="s">
        <v>1</v>
      </c>
      <c r="F134" s="203" t="s">
        <v>136</v>
      </c>
      <c r="G134" s="201"/>
      <c r="H134" s="202" t="s">
        <v>1</v>
      </c>
      <c r="I134" s="204"/>
      <c r="J134" s="201"/>
      <c r="K134" s="201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135</v>
      </c>
      <c r="AU134" s="209" t="s">
        <v>85</v>
      </c>
      <c r="AV134" s="13" t="s">
        <v>21</v>
      </c>
      <c r="AW134" s="13" t="s">
        <v>36</v>
      </c>
      <c r="AX134" s="13" t="s">
        <v>79</v>
      </c>
      <c r="AY134" s="209" t="s">
        <v>124</v>
      </c>
    </row>
    <row r="135" spans="2:51" s="14" customFormat="1" ht="11.25">
      <c r="B135" s="210"/>
      <c r="C135" s="211"/>
      <c r="D135" s="195" t="s">
        <v>135</v>
      </c>
      <c r="E135" s="212" t="s">
        <v>1</v>
      </c>
      <c r="F135" s="213" t="s">
        <v>137</v>
      </c>
      <c r="G135" s="211"/>
      <c r="H135" s="214">
        <v>340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135</v>
      </c>
      <c r="AU135" s="220" t="s">
        <v>85</v>
      </c>
      <c r="AV135" s="14" t="s">
        <v>85</v>
      </c>
      <c r="AW135" s="14" t="s">
        <v>36</v>
      </c>
      <c r="AX135" s="14" t="s">
        <v>21</v>
      </c>
      <c r="AY135" s="220" t="s">
        <v>124</v>
      </c>
    </row>
    <row r="136" spans="1:65" s="2" customFormat="1" ht="14.45" customHeight="1">
      <c r="A136" s="35"/>
      <c r="B136" s="36"/>
      <c r="C136" s="221" t="s">
        <v>85</v>
      </c>
      <c r="D136" s="221" t="s">
        <v>138</v>
      </c>
      <c r="E136" s="222" t="s">
        <v>139</v>
      </c>
      <c r="F136" s="223" t="s">
        <v>140</v>
      </c>
      <c r="G136" s="224" t="s">
        <v>141</v>
      </c>
      <c r="H136" s="225">
        <v>48.96</v>
      </c>
      <c r="I136" s="226"/>
      <c r="J136" s="227">
        <f>ROUND(I136*H136,2)</f>
        <v>0</v>
      </c>
      <c r="K136" s="223" t="s">
        <v>130</v>
      </c>
      <c r="L136" s="228"/>
      <c r="M136" s="229" t="s">
        <v>1</v>
      </c>
      <c r="N136" s="230" t="s">
        <v>44</v>
      </c>
      <c r="O136" s="72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3" t="s">
        <v>142</v>
      </c>
      <c r="AT136" s="193" t="s">
        <v>138</v>
      </c>
      <c r="AU136" s="193" t="s">
        <v>85</v>
      </c>
      <c r="AY136" s="18" t="s">
        <v>124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21</v>
      </c>
      <c r="BK136" s="194">
        <f>ROUND(I136*H136,2)</f>
        <v>0</v>
      </c>
      <c r="BL136" s="18" t="s">
        <v>131</v>
      </c>
      <c r="BM136" s="193" t="s">
        <v>143</v>
      </c>
    </row>
    <row r="137" spans="1:47" s="2" customFormat="1" ht="11.25">
      <c r="A137" s="35"/>
      <c r="B137" s="36"/>
      <c r="C137" s="37"/>
      <c r="D137" s="195" t="s">
        <v>133</v>
      </c>
      <c r="E137" s="37"/>
      <c r="F137" s="196" t="s">
        <v>144</v>
      </c>
      <c r="G137" s="37"/>
      <c r="H137" s="37"/>
      <c r="I137" s="197"/>
      <c r="J137" s="37"/>
      <c r="K137" s="37"/>
      <c r="L137" s="40"/>
      <c r="M137" s="198"/>
      <c r="N137" s="19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133</v>
      </c>
      <c r="AU137" s="18" t="s">
        <v>85</v>
      </c>
    </row>
    <row r="138" spans="2:51" s="14" customFormat="1" ht="11.25">
      <c r="B138" s="210"/>
      <c r="C138" s="211"/>
      <c r="D138" s="195" t="s">
        <v>135</v>
      </c>
      <c r="E138" s="212" t="s">
        <v>1</v>
      </c>
      <c r="F138" s="213" t="s">
        <v>145</v>
      </c>
      <c r="G138" s="211"/>
      <c r="H138" s="214">
        <v>27.2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135</v>
      </c>
      <c r="AU138" s="220" t="s">
        <v>85</v>
      </c>
      <c r="AV138" s="14" t="s">
        <v>85</v>
      </c>
      <c r="AW138" s="14" t="s">
        <v>36</v>
      </c>
      <c r="AX138" s="14" t="s">
        <v>21</v>
      </c>
      <c r="AY138" s="220" t="s">
        <v>124</v>
      </c>
    </row>
    <row r="139" spans="2:51" s="14" customFormat="1" ht="11.25">
      <c r="B139" s="210"/>
      <c r="C139" s="211"/>
      <c r="D139" s="195" t="s">
        <v>135</v>
      </c>
      <c r="E139" s="211"/>
      <c r="F139" s="213" t="s">
        <v>146</v>
      </c>
      <c r="G139" s="211"/>
      <c r="H139" s="214">
        <v>48.96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135</v>
      </c>
      <c r="AU139" s="220" t="s">
        <v>85</v>
      </c>
      <c r="AV139" s="14" t="s">
        <v>85</v>
      </c>
      <c r="AW139" s="14" t="s">
        <v>4</v>
      </c>
      <c r="AX139" s="14" t="s">
        <v>21</v>
      </c>
      <c r="AY139" s="220" t="s">
        <v>124</v>
      </c>
    </row>
    <row r="140" spans="1:65" s="2" customFormat="1" ht="24.2" customHeight="1">
      <c r="A140" s="35"/>
      <c r="B140" s="36"/>
      <c r="C140" s="182" t="s">
        <v>147</v>
      </c>
      <c r="D140" s="182" t="s">
        <v>126</v>
      </c>
      <c r="E140" s="183" t="s">
        <v>148</v>
      </c>
      <c r="F140" s="184" t="s">
        <v>149</v>
      </c>
      <c r="G140" s="185" t="s">
        <v>129</v>
      </c>
      <c r="H140" s="186">
        <v>340</v>
      </c>
      <c r="I140" s="187"/>
      <c r="J140" s="188">
        <f>ROUND(I140*H140,2)</f>
        <v>0</v>
      </c>
      <c r="K140" s="184" t="s">
        <v>130</v>
      </c>
      <c r="L140" s="40"/>
      <c r="M140" s="189" t="s">
        <v>1</v>
      </c>
      <c r="N140" s="190" t="s">
        <v>44</v>
      </c>
      <c r="O140" s="72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3" t="s">
        <v>131</v>
      </c>
      <c r="AT140" s="193" t="s">
        <v>126</v>
      </c>
      <c r="AU140" s="193" t="s">
        <v>85</v>
      </c>
      <c r="AY140" s="18" t="s">
        <v>124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21</v>
      </c>
      <c r="BK140" s="194">
        <f>ROUND(I140*H140,2)</f>
        <v>0</v>
      </c>
      <c r="BL140" s="18" t="s">
        <v>131</v>
      </c>
      <c r="BM140" s="193" t="s">
        <v>150</v>
      </c>
    </row>
    <row r="141" spans="1:47" s="2" customFormat="1" ht="19.5">
      <c r="A141" s="35"/>
      <c r="B141" s="36"/>
      <c r="C141" s="37"/>
      <c r="D141" s="195" t="s">
        <v>133</v>
      </c>
      <c r="E141" s="37"/>
      <c r="F141" s="196" t="s">
        <v>151</v>
      </c>
      <c r="G141" s="37"/>
      <c r="H141" s="37"/>
      <c r="I141" s="197"/>
      <c r="J141" s="37"/>
      <c r="K141" s="37"/>
      <c r="L141" s="40"/>
      <c r="M141" s="198"/>
      <c r="N141" s="19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133</v>
      </c>
      <c r="AU141" s="18" t="s">
        <v>85</v>
      </c>
    </row>
    <row r="142" spans="2:51" s="13" customFormat="1" ht="11.25">
      <c r="B142" s="200"/>
      <c r="C142" s="201"/>
      <c r="D142" s="195" t="s">
        <v>135</v>
      </c>
      <c r="E142" s="202" t="s">
        <v>1</v>
      </c>
      <c r="F142" s="203" t="s">
        <v>136</v>
      </c>
      <c r="G142" s="201"/>
      <c r="H142" s="202" t="s">
        <v>1</v>
      </c>
      <c r="I142" s="204"/>
      <c r="J142" s="201"/>
      <c r="K142" s="201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135</v>
      </c>
      <c r="AU142" s="209" t="s">
        <v>85</v>
      </c>
      <c r="AV142" s="13" t="s">
        <v>21</v>
      </c>
      <c r="AW142" s="13" t="s">
        <v>36</v>
      </c>
      <c r="AX142" s="13" t="s">
        <v>79</v>
      </c>
      <c r="AY142" s="209" t="s">
        <v>124</v>
      </c>
    </row>
    <row r="143" spans="2:51" s="14" customFormat="1" ht="11.25">
      <c r="B143" s="210"/>
      <c r="C143" s="211"/>
      <c r="D143" s="195" t="s">
        <v>135</v>
      </c>
      <c r="E143" s="212" t="s">
        <v>1</v>
      </c>
      <c r="F143" s="213" t="s">
        <v>137</v>
      </c>
      <c r="G143" s="211"/>
      <c r="H143" s="214">
        <v>340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135</v>
      </c>
      <c r="AU143" s="220" t="s">
        <v>85</v>
      </c>
      <c r="AV143" s="14" t="s">
        <v>85</v>
      </c>
      <c r="AW143" s="14" t="s">
        <v>36</v>
      </c>
      <c r="AX143" s="14" t="s">
        <v>21</v>
      </c>
      <c r="AY143" s="220" t="s">
        <v>124</v>
      </c>
    </row>
    <row r="144" spans="1:65" s="2" customFormat="1" ht="14.45" customHeight="1">
      <c r="A144" s="35"/>
      <c r="B144" s="36"/>
      <c r="C144" s="221" t="s">
        <v>131</v>
      </c>
      <c r="D144" s="221" t="s">
        <v>138</v>
      </c>
      <c r="E144" s="222" t="s">
        <v>152</v>
      </c>
      <c r="F144" s="223" t="s">
        <v>153</v>
      </c>
      <c r="G144" s="224" t="s">
        <v>154</v>
      </c>
      <c r="H144" s="225">
        <v>5.1</v>
      </c>
      <c r="I144" s="226"/>
      <c r="J144" s="227">
        <f>ROUND(I144*H144,2)</f>
        <v>0</v>
      </c>
      <c r="K144" s="223" t="s">
        <v>130</v>
      </c>
      <c r="L144" s="228"/>
      <c r="M144" s="229" t="s">
        <v>1</v>
      </c>
      <c r="N144" s="230" t="s">
        <v>44</v>
      </c>
      <c r="O144" s="72"/>
      <c r="P144" s="191">
        <f>O144*H144</f>
        <v>0</v>
      </c>
      <c r="Q144" s="191">
        <v>0.001</v>
      </c>
      <c r="R144" s="191">
        <f>Q144*H144</f>
        <v>0.0050999999999999995</v>
      </c>
      <c r="S144" s="191">
        <v>0</v>
      </c>
      <c r="T144" s="19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3" t="s">
        <v>142</v>
      </c>
      <c r="AT144" s="193" t="s">
        <v>138</v>
      </c>
      <c r="AU144" s="193" t="s">
        <v>85</v>
      </c>
      <c r="AY144" s="18" t="s">
        <v>124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21</v>
      </c>
      <c r="BK144" s="194">
        <f>ROUND(I144*H144,2)</f>
        <v>0</v>
      </c>
      <c r="BL144" s="18" t="s">
        <v>131</v>
      </c>
      <c r="BM144" s="193" t="s">
        <v>155</v>
      </c>
    </row>
    <row r="145" spans="1:47" s="2" customFormat="1" ht="11.25">
      <c r="A145" s="35"/>
      <c r="B145" s="36"/>
      <c r="C145" s="37"/>
      <c r="D145" s="195" t="s">
        <v>133</v>
      </c>
      <c r="E145" s="37"/>
      <c r="F145" s="196" t="s">
        <v>153</v>
      </c>
      <c r="G145" s="37"/>
      <c r="H145" s="37"/>
      <c r="I145" s="197"/>
      <c r="J145" s="37"/>
      <c r="K145" s="37"/>
      <c r="L145" s="40"/>
      <c r="M145" s="198"/>
      <c r="N145" s="19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133</v>
      </c>
      <c r="AU145" s="18" t="s">
        <v>85</v>
      </c>
    </row>
    <row r="146" spans="2:51" s="14" customFormat="1" ht="11.25">
      <c r="B146" s="210"/>
      <c r="C146" s="211"/>
      <c r="D146" s="195" t="s">
        <v>135</v>
      </c>
      <c r="E146" s="211"/>
      <c r="F146" s="213" t="s">
        <v>156</v>
      </c>
      <c r="G146" s="211"/>
      <c r="H146" s="214">
        <v>5.1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135</v>
      </c>
      <c r="AU146" s="220" t="s">
        <v>85</v>
      </c>
      <c r="AV146" s="14" t="s">
        <v>85</v>
      </c>
      <c r="AW146" s="14" t="s">
        <v>4</v>
      </c>
      <c r="AX146" s="14" t="s">
        <v>21</v>
      </c>
      <c r="AY146" s="220" t="s">
        <v>124</v>
      </c>
    </row>
    <row r="147" spans="1:65" s="2" customFormat="1" ht="14.45" customHeight="1">
      <c r="A147" s="35"/>
      <c r="B147" s="36"/>
      <c r="C147" s="182" t="s">
        <v>157</v>
      </c>
      <c r="D147" s="182" t="s">
        <v>126</v>
      </c>
      <c r="E147" s="183" t="s">
        <v>158</v>
      </c>
      <c r="F147" s="184" t="s">
        <v>159</v>
      </c>
      <c r="G147" s="185" t="s">
        <v>129</v>
      </c>
      <c r="H147" s="186">
        <v>340</v>
      </c>
      <c r="I147" s="187"/>
      <c r="J147" s="188">
        <f>ROUND(I147*H147,2)</f>
        <v>0</v>
      </c>
      <c r="K147" s="184" t="s">
        <v>130</v>
      </c>
      <c r="L147" s="40"/>
      <c r="M147" s="189" t="s">
        <v>1</v>
      </c>
      <c r="N147" s="190" t="s">
        <v>44</v>
      </c>
      <c r="O147" s="72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3" t="s">
        <v>131</v>
      </c>
      <c r="AT147" s="193" t="s">
        <v>126</v>
      </c>
      <c r="AU147" s="193" t="s">
        <v>85</v>
      </c>
      <c r="AY147" s="18" t="s">
        <v>124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21</v>
      </c>
      <c r="BK147" s="194">
        <f>ROUND(I147*H147,2)</f>
        <v>0</v>
      </c>
      <c r="BL147" s="18" t="s">
        <v>131</v>
      </c>
      <c r="BM147" s="193" t="s">
        <v>160</v>
      </c>
    </row>
    <row r="148" spans="1:47" s="2" customFormat="1" ht="11.25">
      <c r="A148" s="35"/>
      <c r="B148" s="36"/>
      <c r="C148" s="37"/>
      <c r="D148" s="195" t="s">
        <v>133</v>
      </c>
      <c r="E148" s="37"/>
      <c r="F148" s="196" t="s">
        <v>161</v>
      </c>
      <c r="G148" s="37"/>
      <c r="H148" s="37"/>
      <c r="I148" s="197"/>
      <c r="J148" s="37"/>
      <c r="K148" s="37"/>
      <c r="L148" s="40"/>
      <c r="M148" s="198"/>
      <c r="N148" s="199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133</v>
      </c>
      <c r="AU148" s="18" t="s">
        <v>85</v>
      </c>
    </row>
    <row r="149" spans="2:51" s="13" customFormat="1" ht="11.25">
      <c r="B149" s="200"/>
      <c r="C149" s="201"/>
      <c r="D149" s="195" t="s">
        <v>135</v>
      </c>
      <c r="E149" s="202" t="s">
        <v>1</v>
      </c>
      <c r="F149" s="203" t="s">
        <v>136</v>
      </c>
      <c r="G149" s="201"/>
      <c r="H149" s="202" t="s">
        <v>1</v>
      </c>
      <c r="I149" s="204"/>
      <c r="J149" s="201"/>
      <c r="K149" s="201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135</v>
      </c>
      <c r="AU149" s="209" t="s">
        <v>85</v>
      </c>
      <c r="AV149" s="13" t="s">
        <v>21</v>
      </c>
      <c r="AW149" s="13" t="s">
        <v>36</v>
      </c>
      <c r="AX149" s="13" t="s">
        <v>79</v>
      </c>
      <c r="AY149" s="209" t="s">
        <v>124</v>
      </c>
    </row>
    <row r="150" spans="2:51" s="14" customFormat="1" ht="11.25">
      <c r="B150" s="210"/>
      <c r="C150" s="211"/>
      <c r="D150" s="195" t="s">
        <v>135</v>
      </c>
      <c r="E150" s="212" t="s">
        <v>1</v>
      </c>
      <c r="F150" s="213" t="s">
        <v>137</v>
      </c>
      <c r="G150" s="211"/>
      <c r="H150" s="214">
        <v>340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135</v>
      </c>
      <c r="AU150" s="220" t="s">
        <v>85</v>
      </c>
      <c r="AV150" s="14" t="s">
        <v>85</v>
      </c>
      <c r="AW150" s="14" t="s">
        <v>36</v>
      </c>
      <c r="AX150" s="14" t="s">
        <v>21</v>
      </c>
      <c r="AY150" s="220" t="s">
        <v>124</v>
      </c>
    </row>
    <row r="151" spans="2:63" s="12" customFormat="1" ht="22.9" customHeight="1">
      <c r="B151" s="166"/>
      <c r="C151" s="167"/>
      <c r="D151" s="168" t="s">
        <v>78</v>
      </c>
      <c r="E151" s="180" t="s">
        <v>147</v>
      </c>
      <c r="F151" s="180" t="s">
        <v>162</v>
      </c>
      <c r="G151" s="167"/>
      <c r="H151" s="167"/>
      <c r="I151" s="170"/>
      <c r="J151" s="181">
        <f>BK151</f>
        <v>0</v>
      </c>
      <c r="K151" s="167"/>
      <c r="L151" s="172"/>
      <c r="M151" s="173"/>
      <c r="N151" s="174"/>
      <c r="O151" s="174"/>
      <c r="P151" s="175">
        <f>SUM(P152:P154)</f>
        <v>0</v>
      </c>
      <c r="Q151" s="174"/>
      <c r="R151" s="175">
        <f>SUM(R152:R154)</f>
        <v>1.32578775</v>
      </c>
      <c r="S151" s="174"/>
      <c r="T151" s="176">
        <f>SUM(T152:T154)</f>
        <v>0</v>
      </c>
      <c r="AR151" s="177" t="s">
        <v>21</v>
      </c>
      <c r="AT151" s="178" t="s">
        <v>78</v>
      </c>
      <c r="AU151" s="178" t="s">
        <v>21</v>
      </c>
      <c r="AY151" s="177" t="s">
        <v>124</v>
      </c>
      <c r="BK151" s="179">
        <f>SUM(BK152:BK154)</f>
        <v>0</v>
      </c>
    </row>
    <row r="152" spans="1:65" s="2" customFormat="1" ht="24.2" customHeight="1">
      <c r="A152" s="35"/>
      <c r="B152" s="36"/>
      <c r="C152" s="182" t="s">
        <v>163</v>
      </c>
      <c r="D152" s="182" t="s">
        <v>126</v>
      </c>
      <c r="E152" s="183" t="s">
        <v>164</v>
      </c>
      <c r="F152" s="184" t="s">
        <v>165</v>
      </c>
      <c r="G152" s="185" t="s">
        <v>129</v>
      </c>
      <c r="H152" s="186">
        <v>8.225</v>
      </c>
      <c r="I152" s="187"/>
      <c r="J152" s="188">
        <f>ROUND(I152*H152,2)</f>
        <v>0</v>
      </c>
      <c r="K152" s="184" t="s">
        <v>130</v>
      </c>
      <c r="L152" s="40"/>
      <c r="M152" s="189" t="s">
        <v>1</v>
      </c>
      <c r="N152" s="190" t="s">
        <v>44</v>
      </c>
      <c r="O152" s="72"/>
      <c r="P152" s="191">
        <f>O152*H152</f>
        <v>0</v>
      </c>
      <c r="Q152" s="191">
        <v>0.16119</v>
      </c>
      <c r="R152" s="191">
        <f>Q152*H152</f>
        <v>1.32578775</v>
      </c>
      <c r="S152" s="191">
        <v>0</v>
      </c>
      <c r="T152" s="19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3" t="s">
        <v>131</v>
      </c>
      <c r="AT152" s="193" t="s">
        <v>126</v>
      </c>
      <c r="AU152" s="193" t="s">
        <v>85</v>
      </c>
      <c r="AY152" s="18" t="s">
        <v>124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8" t="s">
        <v>21</v>
      </c>
      <c r="BK152" s="194">
        <f>ROUND(I152*H152,2)</f>
        <v>0</v>
      </c>
      <c r="BL152" s="18" t="s">
        <v>131</v>
      </c>
      <c r="BM152" s="193" t="s">
        <v>166</v>
      </c>
    </row>
    <row r="153" spans="1:47" s="2" customFormat="1" ht="29.25">
      <c r="A153" s="35"/>
      <c r="B153" s="36"/>
      <c r="C153" s="37"/>
      <c r="D153" s="195" t="s">
        <v>133</v>
      </c>
      <c r="E153" s="37"/>
      <c r="F153" s="196" t="s">
        <v>167</v>
      </c>
      <c r="G153" s="37"/>
      <c r="H153" s="37"/>
      <c r="I153" s="197"/>
      <c r="J153" s="37"/>
      <c r="K153" s="37"/>
      <c r="L153" s="40"/>
      <c r="M153" s="198"/>
      <c r="N153" s="19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133</v>
      </c>
      <c r="AU153" s="18" t="s">
        <v>85</v>
      </c>
    </row>
    <row r="154" spans="2:51" s="14" customFormat="1" ht="11.25">
      <c r="B154" s="210"/>
      <c r="C154" s="211"/>
      <c r="D154" s="195" t="s">
        <v>135</v>
      </c>
      <c r="E154" s="212" t="s">
        <v>1</v>
      </c>
      <c r="F154" s="213" t="s">
        <v>168</v>
      </c>
      <c r="G154" s="211"/>
      <c r="H154" s="214">
        <v>8.225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135</v>
      </c>
      <c r="AU154" s="220" t="s">
        <v>85</v>
      </c>
      <c r="AV154" s="14" t="s">
        <v>85</v>
      </c>
      <c r="AW154" s="14" t="s">
        <v>36</v>
      </c>
      <c r="AX154" s="14" t="s">
        <v>21</v>
      </c>
      <c r="AY154" s="220" t="s">
        <v>124</v>
      </c>
    </row>
    <row r="155" spans="2:63" s="12" customFormat="1" ht="22.9" customHeight="1">
      <c r="B155" s="166"/>
      <c r="C155" s="167"/>
      <c r="D155" s="168" t="s">
        <v>78</v>
      </c>
      <c r="E155" s="180" t="s">
        <v>163</v>
      </c>
      <c r="F155" s="180" t="s">
        <v>169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SUM(P156:P177)</f>
        <v>0</v>
      </c>
      <c r="Q155" s="174"/>
      <c r="R155" s="175">
        <f>SUM(R156:R177)</f>
        <v>1.61734475</v>
      </c>
      <c r="S155" s="174"/>
      <c r="T155" s="176">
        <f>SUM(T156:T177)</f>
        <v>0</v>
      </c>
      <c r="AR155" s="177" t="s">
        <v>21</v>
      </c>
      <c r="AT155" s="178" t="s">
        <v>78</v>
      </c>
      <c r="AU155" s="178" t="s">
        <v>21</v>
      </c>
      <c r="AY155" s="177" t="s">
        <v>124</v>
      </c>
      <c r="BK155" s="179">
        <f>SUM(BK156:BK177)</f>
        <v>0</v>
      </c>
    </row>
    <row r="156" spans="1:65" s="2" customFormat="1" ht="14.45" customHeight="1">
      <c r="A156" s="35"/>
      <c r="B156" s="36"/>
      <c r="C156" s="182" t="s">
        <v>170</v>
      </c>
      <c r="D156" s="182" t="s">
        <v>126</v>
      </c>
      <c r="E156" s="183" t="s">
        <v>171</v>
      </c>
      <c r="F156" s="184" t="s">
        <v>172</v>
      </c>
      <c r="G156" s="185" t="s">
        <v>129</v>
      </c>
      <c r="H156" s="186">
        <v>8.225</v>
      </c>
      <c r="I156" s="187"/>
      <c r="J156" s="188">
        <f>ROUND(I156*H156,2)</f>
        <v>0</v>
      </c>
      <c r="K156" s="184" t="s">
        <v>130</v>
      </c>
      <c r="L156" s="40"/>
      <c r="M156" s="189" t="s">
        <v>1</v>
      </c>
      <c r="N156" s="190" t="s">
        <v>44</v>
      </c>
      <c r="O156" s="72"/>
      <c r="P156" s="191">
        <f>O156*H156</f>
        <v>0</v>
      </c>
      <c r="Q156" s="191">
        <v>0.0065</v>
      </c>
      <c r="R156" s="191">
        <f>Q156*H156</f>
        <v>0.053462499999999996</v>
      </c>
      <c r="S156" s="191">
        <v>0</v>
      </c>
      <c r="T156" s="19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3" t="s">
        <v>131</v>
      </c>
      <c r="AT156" s="193" t="s">
        <v>126</v>
      </c>
      <c r="AU156" s="193" t="s">
        <v>85</v>
      </c>
      <c r="AY156" s="18" t="s">
        <v>124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21</v>
      </c>
      <c r="BK156" s="194">
        <f>ROUND(I156*H156,2)</f>
        <v>0</v>
      </c>
      <c r="BL156" s="18" t="s">
        <v>131</v>
      </c>
      <c r="BM156" s="193" t="s">
        <v>173</v>
      </c>
    </row>
    <row r="157" spans="1:47" s="2" customFormat="1" ht="19.5">
      <c r="A157" s="35"/>
      <c r="B157" s="36"/>
      <c r="C157" s="37"/>
      <c r="D157" s="195" t="s">
        <v>133</v>
      </c>
      <c r="E157" s="37"/>
      <c r="F157" s="196" t="s">
        <v>174</v>
      </c>
      <c r="G157" s="37"/>
      <c r="H157" s="37"/>
      <c r="I157" s="197"/>
      <c r="J157" s="37"/>
      <c r="K157" s="37"/>
      <c r="L157" s="40"/>
      <c r="M157" s="198"/>
      <c r="N157" s="19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133</v>
      </c>
      <c r="AU157" s="18" t="s">
        <v>85</v>
      </c>
    </row>
    <row r="158" spans="2:51" s="13" customFormat="1" ht="11.25">
      <c r="B158" s="200"/>
      <c r="C158" s="201"/>
      <c r="D158" s="195" t="s">
        <v>135</v>
      </c>
      <c r="E158" s="202" t="s">
        <v>1</v>
      </c>
      <c r="F158" s="203" t="s">
        <v>175</v>
      </c>
      <c r="G158" s="201"/>
      <c r="H158" s="202" t="s">
        <v>1</v>
      </c>
      <c r="I158" s="204"/>
      <c r="J158" s="201"/>
      <c r="K158" s="201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135</v>
      </c>
      <c r="AU158" s="209" t="s">
        <v>85</v>
      </c>
      <c r="AV158" s="13" t="s">
        <v>21</v>
      </c>
      <c r="AW158" s="13" t="s">
        <v>36</v>
      </c>
      <c r="AX158" s="13" t="s">
        <v>79</v>
      </c>
      <c r="AY158" s="209" t="s">
        <v>124</v>
      </c>
    </row>
    <row r="159" spans="2:51" s="14" customFormat="1" ht="11.25">
      <c r="B159" s="210"/>
      <c r="C159" s="211"/>
      <c r="D159" s="195" t="s">
        <v>135</v>
      </c>
      <c r="E159" s="212" t="s">
        <v>1</v>
      </c>
      <c r="F159" s="213" t="s">
        <v>168</v>
      </c>
      <c r="G159" s="211"/>
      <c r="H159" s="214">
        <v>8.225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135</v>
      </c>
      <c r="AU159" s="220" t="s">
        <v>85</v>
      </c>
      <c r="AV159" s="14" t="s">
        <v>85</v>
      </c>
      <c r="AW159" s="14" t="s">
        <v>36</v>
      </c>
      <c r="AX159" s="14" t="s">
        <v>21</v>
      </c>
      <c r="AY159" s="220" t="s">
        <v>124</v>
      </c>
    </row>
    <row r="160" spans="1:65" s="2" customFormat="1" ht="24.2" customHeight="1">
      <c r="A160" s="35"/>
      <c r="B160" s="36"/>
      <c r="C160" s="182" t="s">
        <v>142</v>
      </c>
      <c r="D160" s="182" t="s">
        <v>126</v>
      </c>
      <c r="E160" s="183" t="s">
        <v>176</v>
      </c>
      <c r="F160" s="184" t="s">
        <v>177</v>
      </c>
      <c r="G160" s="185" t="s">
        <v>129</v>
      </c>
      <c r="H160" s="186">
        <v>8.225</v>
      </c>
      <c r="I160" s="187"/>
      <c r="J160" s="188">
        <f>ROUND(I160*H160,2)</f>
        <v>0</v>
      </c>
      <c r="K160" s="184" t="s">
        <v>130</v>
      </c>
      <c r="L160" s="40"/>
      <c r="M160" s="189" t="s">
        <v>1</v>
      </c>
      <c r="N160" s="190" t="s">
        <v>44</v>
      </c>
      <c r="O160" s="72"/>
      <c r="P160" s="191">
        <f>O160*H160</f>
        <v>0</v>
      </c>
      <c r="Q160" s="191">
        <v>0.01733</v>
      </c>
      <c r="R160" s="191">
        <f>Q160*H160</f>
        <v>0.14253925</v>
      </c>
      <c r="S160" s="191">
        <v>0</v>
      </c>
      <c r="T160" s="19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3" t="s">
        <v>131</v>
      </c>
      <c r="AT160" s="193" t="s">
        <v>126</v>
      </c>
      <c r="AU160" s="193" t="s">
        <v>85</v>
      </c>
      <c r="AY160" s="18" t="s">
        <v>124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8" t="s">
        <v>21</v>
      </c>
      <c r="BK160" s="194">
        <f>ROUND(I160*H160,2)</f>
        <v>0</v>
      </c>
      <c r="BL160" s="18" t="s">
        <v>131</v>
      </c>
      <c r="BM160" s="193" t="s">
        <v>178</v>
      </c>
    </row>
    <row r="161" spans="1:47" s="2" customFormat="1" ht="29.25">
      <c r="A161" s="35"/>
      <c r="B161" s="36"/>
      <c r="C161" s="37"/>
      <c r="D161" s="195" t="s">
        <v>133</v>
      </c>
      <c r="E161" s="37"/>
      <c r="F161" s="196" t="s">
        <v>179</v>
      </c>
      <c r="G161" s="37"/>
      <c r="H161" s="37"/>
      <c r="I161" s="197"/>
      <c r="J161" s="37"/>
      <c r="K161" s="37"/>
      <c r="L161" s="40"/>
      <c r="M161" s="198"/>
      <c r="N161" s="199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133</v>
      </c>
      <c r="AU161" s="18" t="s">
        <v>85</v>
      </c>
    </row>
    <row r="162" spans="2:51" s="13" customFormat="1" ht="11.25">
      <c r="B162" s="200"/>
      <c r="C162" s="201"/>
      <c r="D162" s="195" t="s">
        <v>135</v>
      </c>
      <c r="E162" s="202" t="s">
        <v>1</v>
      </c>
      <c r="F162" s="203" t="s">
        <v>175</v>
      </c>
      <c r="G162" s="201"/>
      <c r="H162" s="202" t="s">
        <v>1</v>
      </c>
      <c r="I162" s="204"/>
      <c r="J162" s="201"/>
      <c r="K162" s="201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135</v>
      </c>
      <c r="AU162" s="209" t="s">
        <v>85</v>
      </c>
      <c r="AV162" s="13" t="s">
        <v>21</v>
      </c>
      <c r="AW162" s="13" t="s">
        <v>36</v>
      </c>
      <c r="AX162" s="13" t="s">
        <v>79</v>
      </c>
      <c r="AY162" s="209" t="s">
        <v>124</v>
      </c>
    </row>
    <row r="163" spans="2:51" s="14" customFormat="1" ht="11.25">
      <c r="B163" s="210"/>
      <c r="C163" s="211"/>
      <c r="D163" s="195" t="s">
        <v>135</v>
      </c>
      <c r="E163" s="212" t="s">
        <v>1</v>
      </c>
      <c r="F163" s="213" t="s">
        <v>168</v>
      </c>
      <c r="G163" s="211"/>
      <c r="H163" s="214">
        <v>8.225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135</v>
      </c>
      <c r="AU163" s="220" t="s">
        <v>85</v>
      </c>
      <c r="AV163" s="14" t="s">
        <v>85</v>
      </c>
      <c r="AW163" s="14" t="s">
        <v>36</v>
      </c>
      <c r="AX163" s="14" t="s">
        <v>21</v>
      </c>
      <c r="AY163" s="220" t="s">
        <v>124</v>
      </c>
    </row>
    <row r="164" spans="1:65" s="2" customFormat="1" ht="24.2" customHeight="1">
      <c r="A164" s="35"/>
      <c r="B164" s="36"/>
      <c r="C164" s="182" t="s">
        <v>180</v>
      </c>
      <c r="D164" s="182" t="s">
        <v>126</v>
      </c>
      <c r="E164" s="183" t="s">
        <v>181</v>
      </c>
      <c r="F164" s="184" t="s">
        <v>182</v>
      </c>
      <c r="G164" s="185" t="s">
        <v>129</v>
      </c>
      <c r="H164" s="186">
        <v>34.65</v>
      </c>
      <c r="I164" s="187"/>
      <c r="J164" s="188">
        <f>ROUND(I164*H164,2)</f>
        <v>0</v>
      </c>
      <c r="K164" s="184" t="s">
        <v>130</v>
      </c>
      <c r="L164" s="40"/>
      <c r="M164" s="189" t="s">
        <v>1</v>
      </c>
      <c r="N164" s="190" t="s">
        <v>44</v>
      </c>
      <c r="O164" s="72"/>
      <c r="P164" s="191">
        <f>O164*H164</f>
        <v>0</v>
      </c>
      <c r="Q164" s="191">
        <v>0.0065</v>
      </c>
      <c r="R164" s="191">
        <f>Q164*H164</f>
        <v>0.22522499999999998</v>
      </c>
      <c r="S164" s="191">
        <v>0</v>
      </c>
      <c r="T164" s="19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3" t="s">
        <v>131</v>
      </c>
      <c r="AT164" s="193" t="s">
        <v>126</v>
      </c>
      <c r="AU164" s="193" t="s">
        <v>85</v>
      </c>
      <c r="AY164" s="18" t="s">
        <v>124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21</v>
      </c>
      <c r="BK164" s="194">
        <f>ROUND(I164*H164,2)</f>
        <v>0</v>
      </c>
      <c r="BL164" s="18" t="s">
        <v>131</v>
      </c>
      <c r="BM164" s="193" t="s">
        <v>183</v>
      </c>
    </row>
    <row r="165" spans="1:47" s="2" customFormat="1" ht="19.5">
      <c r="A165" s="35"/>
      <c r="B165" s="36"/>
      <c r="C165" s="37"/>
      <c r="D165" s="195" t="s">
        <v>133</v>
      </c>
      <c r="E165" s="37"/>
      <c r="F165" s="196" t="s">
        <v>184</v>
      </c>
      <c r="G165" s="37"/>
      <c r="H165" s="37"/>
      <c r="I165" s="197"/>
      <c r="J165" s="37"/>
      <c r="K165" s="37"/>
      <c r="L165" s="40"/>
      <c r="M165" s="198"/>
      <c r="N165" s="199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133</v>
      </c>
      <c r="AU165" s="18" t="s">
        <v>85</v>
      </c>
    </row>
    <row r="166" spans="2:51" s="13" customFormat="1" ht="11.25">
      <c r="B166" s="200"/>
      <c r="C166" s="201"/>
      <c r="D166" s="195" t="s">
        <v>135</v>
      </c>
      <c r="E166" s="202" t="s">
        <v>1</v>
      </c>
      <c r="F166" s="203" t="s">
        <v>175</v>
      </c>
      <c r="G166" s="201"/>
      <c r="H166" s="202" t="s">
        <v>1</v>
      </c>
      <c r="I166" s="204"/>
      <c r="J166" s="201"/>
      <c r="K166" s="201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135</v>
      </c>
      <c r="AU166" s="209" t="s">
        <v>85</v>
      </c>
      <c r="AV166" s="13" t="s">
        <v>21</v>
      </c>
      <c r="AW166" s="13" t="s">
        <v>36</v>
      </c>
      <c r="AX166" s="13" t="s">
        <v>79</v>
      </c>
      <c r="AY166" s="209" t="s">
        <v>124</v>
      </c>
    </row>
    <row r="167" spans="2:51" s="14" customFormat="1" ht="11.25">
      <c r="B167" s="210"/>
      <c r="C167" s="211"/>
      <c r="D167" s="195" t="s">
        <v>135</v>
      </c>
      <c r="E167" s="212" t="s">
        <v>1</v>
      </c>
      <c r="F167" s="213" t="s">
        <v>185</v>
      </c>
      <c r="G167" s="211"/>
      <c r="H167" s="214">
        <v>34.65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135</v>
      </c>
      <c r="AU167" s="220" t="s">
        <v>85</v>
      </c>
      <c r="AV167" s="14" t="s">
        <v>85</v>
      </c>
      <c r="AW167" s="14" t="s">
        <v>36</v>
      </c>
      <c r="AX167" s="14" t="s">
        <v>21</v>
      </c>
      <c r="AY167" s="220" t="s">
        <v>124</v>
      </c>
    </row>
    <row r="168" spans="1:65" s="2" customFormat="1" ht="24.2" customHeight="1">
      <c r="A168" s="35"/>
      <c r="B168" s="36"/>
      <c r="C168" s="182" t="s">
        <v>26</v>
      </c>
      <c r="D168" s="182" t="s">
        <v>126</v>
      </c>
      <c r="E168" s="183" t="s">
        <v>186</v>
      </c>
      <c r="F168" s="184" t="s">
        <v>187</v>
      </c>
      <c r="G168" s="185" t="s">
        <v>129</v>
      </c>
      <c r="H168" s="186">
        <v>34.65</v>
      </c>
      <c r="I168" s="187"/>
      <c r="J168" s="188">
        <f>ROUND(I168*H168,2)</f>
        <v>0</v>
      </c>
      <c r="K168" s="184" t="s">
        <v>130</v>
      </c>
      <c r="L168" s="40"/>
      <c r="M168" s="189" t="s">
        <v>1</v>
      </c>
      <c r="N168" s="190" t="s">
        <v>44</v>
      </c>
      <c r="O168" s="72"/>
      <c r="P168" s="191">
        <f>O168*H168</f>
        <v>0</v>
      </c>
      <c r="Q168" s="191">
        <v>0.00026</v>
      </c>
      <c r="R168" s="191">
        <f>Q168*H168</f>
        <v>0.009009</v>
      </c>
      <c r="S168" s="191">
        <v>0</v>
      </c>
      <c r="T168" s="19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3" t="s">
        <v>131</v>
      </c>
      <c r="AT168" s="193" t="s">
        <v>126</v>
      </c>
      <c r="AU168" s="193" t="s">
        <v>85</v>
      </c>
      <c r="AY168" s="18" t="s">
        <v>124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21</v>
      </c>
      <c r="BK168" s="194">
        <f>ROUND(I168*H168,2)</f>
        <v>0</v>
      </c>
      <c r="BL168" s="18" t="s">
        <v>131</v>
      </c>
      <c r="BM168" s="193" t="s">
        <v>188</v>
      </c>
    </row>
    <row r="169" spans="1:47" s="2" customFormat="1" ht="19.5">
      <c r="A169" s="35"/>
      <c r="B169" s="36"/>
      <c r="C169" s="37"/>
      <c r="D169" s="195" t="s">
        <v>133</v>
      </c>
      <c r="E169" s="37"/>
      <c r="F169" s="196" t="s">
        <v>189</v>
      </c>
      <c r="G169" s="37"/>
      <c r="H169" s="37"/>
      <c r="I169" s="197"/>
      <c r="J169" s="37"/>
      <c r="K169" s="37"/>
      <c r="L169" s="40"/>
      <c r="M169" s="198"/>
      <c r="N169" s="19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133</v>
      </c>
      <c r="AU169" s="18" t="s">
        <v>85</v>
      </c>
    </row>
    <row r="170" spans="2:51" s="13" customFormat="1" ht="11.25">
      <c r="B170" s="200"/>
      <c r="C170" s="201"/>
      <c r="D170" s="195" t="s">
        <v>135</v>
      </c>
      <c r="E170" s="202" t="s">
        <v>1</v>
      </c>
      <c r="F170" s="203" t="s">
        <v>175</v>
      </c>
      <c r="G170" s="201"/>
      <c r="H170" s="202" t="s">
        <v>1</v>
      </c>
      <c r="I170" s="204"/>
      <c r="J170" s="201"/>
      <c r="K170" s="201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135</v>
      </c>
      <c r="AU170" s="209" t="s">
        <v>85</v>
      </c>
      <c r="AV170" s="13" t="s">
        <v>21</v>
      </c>
      <c r="AW170" s="13" t="s">
        <v>36</v>
      </c>
      <c r="AX170" s="13" t="s">
        <v>79</v>
      </c>
      <c r="AY170" s="209" t="s">
        <v>124</v>
      </c>
    </row>
    <row r="171" spans="2:51" s="14" customFormat="1" ht="11.25">
      <c r="B171" s="210"/>
      <c r="C171" s="211"/>
      <c r="D171" s="195" t="s">
        <v>135</v>
      </c>
      <c r="E171" s="212" t="s">
        <v>1</v>
      </c>
      <c r="F171" s="213" t="s">
        <v>185</v>
      </c>
      <c r="G171" s="211"/>
      <c r="H171" s="214">
        <v>34.65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135</v>
      </c>
      <c r="AU171" s="220" t="s">
        <v>85</v>
      </c>
      <c r="AV171" s="14" t="s">
        <v>85</v>
      </c>
      <c r="AW171" s="14" t="s">
        <v>36</v>
      </c>
      <c r="AX171" s="14" t="s">
        <v>21</v>
      </c>
      <c r="AY171" s="220" t="s">
        <v>124</v>
      </c>
    </row>
    <row r="172" spans="1:65" s="2" customFormat="1" ht="24.2" customHeight="1">
      <c r="A172" s="35"/>
      <c r="B172" s="36"/>
      <c r="C172" s="182" t="s">
        <v>190</v>
      </c>
      <c r="D172" s="182" t="s">
        <v>126</v>
      </c>
      <c r="E172" s="183" t="s">
        <v>191</v>
      </c>
      <c r="F172" s="184" t="s">
        <v>192</v>
      </c>
      <c r="G172" s="185" t="s">
        <v>129</v>
      </c>
      <c r="H172" s="186">
        <v>34.65</v>
      </c>
      <c r="I172" s="187"/>
      <c r="J172" s="188">
        <f>ROUND(I172*H172,2)</f>
        <v>0</v>
      </c>
      <c r="K172" s="184" t="s">
        <v>130</v>
      </c>
      <c r="L172" s="40"/>
      <c r="M172" s="189" t="s">
        <v>1</v>
      </c>
      <c r="N172" s="190" t="s">
        <v>44</v>
      </c>
      <c r="O172" s="72"/>
      <c r="P172" s="191">
        <f>O172*H172</f>
        <v>0</v>
      </c>
      <c r="Q172" s="191">
        <v>0.02636</v>
      </c>
      <c r="R172" s="191">
        <f>Q172*H172</f>
        <v>0.913374</v>
      </c>
      <c r="S172" s="191">
        <v>0</v>
      </c>
      <c r="T172" s="19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3" t="s">
        <v>131</v>
      </c>
      <c r="AT172" s="193" t="s">
        <v>126</v>
      </c>
      <c r="AU172" s="193" t="s">
        <v>85</v>
      </c>
      <c r="AY172" s="18" t="s">
        <v>124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21</v>
      </c>
      <c r="BK172" s="194">
        <f>ROUND(I172*H172,2)</f>
        <v>0</v>
      </c>
      <c r="BL172" s="18" t="s">
        <v>131</v>
      </c>
      <c r="BM172" s="193" t="s">
        <v>193</v>
      </c>
    </row>
    <row r="173" spans="1:47" s="2" customFormat="1" ht="29.25">
      <c r="A173" s="35"/>
      <c r="B173" s="36"/>
      <c r="C173" s="37"/>
      <c r="D173" s="195" t="s">
        <v>133</v>
      </c>
      <c r="E173" s="37"/>
      <c r="F173" s="196" t="s">
        <v>194</v>
      </c>
      <c r="G173" s="37"/>
      <c r="H173" s="37"/>
      <c r="I173" s="197"/>
      <c r="J173" s="37"/>
      <c r="K173" s="37"/>
      <c r="L173" s="40"/>
      <c r="M173" s="198"/>
      <c r="N173" s="19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133</v>
      </c>
      <c r="AU173" s="18" t="s">
        <v>85</v>
      </c>
    </row>
    <row r="174" spans="2:51" s="13" customFormat="1" ht="11.25">
      <c r="B174" s="200"/>
      <c r="C174" s="201"/>
      <c r="D174" s="195" t="s">
        <v>135</v>
      </c>
      <c r="E174" s="202" t="s">
        <v>1</v>
      </c>
      <c r="F174" s="203" t="s">
        <v>175</v>
      </c>
      <c r="G174" s="201"/>
      <c r="H174" s="202" t="s">
        <v>1</v>
      </c>
      <c r="I174" s="204"/>
      <c r="J174" s="201"/>
      <c r="K174" s="201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135</v>
      </c>
      <c r="AU174" s="209" t="s">
        <v>85</v>
      </c>
      <c r="AV174" s="13" t="s">
        <v>21</v>
      </c>
      <c r="AW174" s="13" t="s">
        <v>36</v>
      </c>
      <c r="AX174" s="13" t="s">
        <v>79</v>
      </c>
      <c r="AY174" s="209" t="s">
        <v>124</v>
      </c>
    </row>
    <row r="175" spans="2:51" s="14" customFormat="1" ht="11.25">
      <c r="B175" s="210"/>
      <c r="C175" s="211"/>
      <c r="D175" s="195" t="s">
        <v>135</v>
      </c>
      <c r="E175" s="212" t="s">
        <v>1</v>
      </c>
      <c r="F175" s="213" t="s">
        <v>185</v>
      </c>
      <c r="G175" s="211"/>
      <c r="H175" s="214">
        <v>34.65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135</v>
      </c>
      <c r="AU175" s="220" t="s">
        <v>85</v>
      </c>
      <c r="AV175" s="14" t="s">
        <v>85</v>
      </c>
      <c r="AW175" s="14" t="s">
        <v>36</v>
      </c>
      <c r="AX175" s="14" t="s">
        <v>21</v>
      </c>
      <c r="AY175" s="220" t="s">
        <v>124</v>
      </c>
    </row>
    <row r="176" spans="1:65" s="2" customFormat="1" ht="24.2" customHeight="1">
      <c r="A176" s="35"/>
      <c r="B176" s="36"/>
      <c r="C176" s="182" t="s">
        <v>195</v>
      </c>
      <c r="D176" s="182" t="s">
        <v>126</v>
      </c>
      <c r="E176" s="183" t="s">
        <v>196</v>
      </c>
      <c r="F176" s="184" t="s">
        <v>197</v>
      </c>
      <c r="G176" s="185" t="s">
        <v>129</v>
      </c>
      <c r="H176" s="186">
        <v>34.65</v>
      </c>
      <c r="I176" s="187"/>
      <c r="J176" s="188">
        <f>ROUND(I176*H176,2)</f>
        <v>0</v>
      </c>
      <c r="K176" s="184" t="s">
        <v>130</v>
      </c>
      <c r="L176" s="40"/>
      <c r="M176" s="189" t="s">
        <v>1</v>
      </c>
      <c r="N176" s="190" t="s">
        <v>44</v>
      </c>
      <c r="O176" s="72"/>
      <c r="P176" s="191">
        <f>O176*H176</f>
        <v>0</v>
      </c>
      <c r="Q176" s="191">
        <v>0.0079</v>
      </c>
      <c r="R176" s="191">
        <f>Q176*H176</f>
        <v>0.273735</v>
      </c>
      <c r="S176" s="191">
        <v>0</v>
      </c>
      <c r="T176" s="19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3" t="s">
        <v>131</v>
      </c>
      <c r="AT176" s="193" t="s">
        <v>126</v>
      </c>
      <c r="AU176" s="193" t="s">
        <v>85</v>
      </c>
      <c r="AY176" s="18" t="s">
        <v>124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21</v>
      </c>
      <c r="BK176" s="194">
        <f>ROUND(I176*H176,2)</f>
        <v>0</v>
      </c>
      <c r="BL176" s="18" t="s">
        <v>131</v>
      </c>
      <c r="BM176" s="193" t="s">
        <v>198</v>
      </c>
    </row>
    <row r="177" spans="1:47" s="2" customFormat="1" ht="29.25">
      <c r="A177" s="35"/>
      <c r="B177" s="36"/>
      <c r="C177" s="37"/>
      <c r="D177" s="195" t="s">
        <v>133</v>
      </c>
      <c r="E177" s="37"/>
      <c r="F177" s="196" t="s">
        <v>199</v>
      </c>
      <c r="G177" s="37"/>
      <c r="H177" s="37"/>
      <c r="I177" s="197"/>
      <c r="J177" s="37"/>
      <c r="K177" s="37"/>
      <c r="L177" s="40"/>
      <c r="M177" s="198"/>
      <c r="N177" s="19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133</v>
      </c>
      <c r="AU177" s="18" t="s">
        <v>85</v>
      </c>
    </row>
    <row r="178" spans="2:63" s="12" customFormat="1" ht="22.9" customHeight="1">
      <c r="B178" s="166"/>
      <c r="C178" s="167"/>
      <c r="D178" s="168" t="s">
        <v>78</v>
      </c>
      <c r="E178" s="180" t="s">
        <v>180</v>
      </c>
      <c r="F178" s="180" t="s">
        <v>200</v>
      </c>
      <c r="G178" s="167"/>
      <c r="H178" s="167"/>
      <c r="I178" s="170"/>
      <c r="J178" s="181">
        <f>BK178</f>
        <v>0</v>
      </c>
      <c r="K178" s="167"/>
      <c r="L178" s="172"/>
      <c r="M178" s="173"/>
      <c r="N178" s="174"/>
      <c r="O178" s="174"/>
      <c r="P178" s="175">
        <f>SUM(P179:P208)</f>
        <v>0</v>
      </c>
      <c r="Q178" s="174"/>
      <c r="R178" s="175">
        <f>SUM(R179:R208)</f>
        <v>0.10282999999999999</v>
      </c>
      <c r="S178" s="174"/>
      <c r="T178" s="176">
        <f>SUM(T179:T208)</f>
        <v>309.41305800000004</v>
      </c>
      <c r="AR178" s="177" t="s">
        <v>21</v>
      </c>
      <c r="AT178" s="178" t="s">
        <v>78</v>
      </c>
      <c r="AU178" s="178" t="s">
        <v>21</v>
      </c>
      <c r="AY178" s="177" t="s">
        <v>124</v>
      </c>
      <c r="BK178" s="179">
        <f>SUM(BK179:BK208)</f>
        <v>0</v>
      </c>
    </row>
    <row r="179" spans="1:65" s="2" customFormat="1" ht="24.2" customHeight="1">
      <c r="A179" s="35"/>
      <c r="B179" s="36"/>
      <c r="C179" s="182" t="s">
        <v>201</v>
      </c>
      <c r="D179" s="182" t="s">
        <v>126</v>
      </c>
      <c r="E179" s="183" t="s">
        <v>202</v>
      </c>
      <c r="F179" s="184" t="s">
        <v>203</v>
      </c>
      <c r="G179" s="185" t="s">
        <v>129</v>
      </c>
      <c r="H179" s="186">
        <v>50</v>
      </c>
      <c r="I179" s="187"/>
      <c r="J179" s="188">
        <f>ROUND(I179*H179,2)</f>
        <v>0</v>
      </c>
      <c r="K179" s="184" t="s">
        <v>1</v>
      </c>
      <c r="L179" s="40"/>
      <c r="M179" s="189" t="s">
        <v>1</v>
      </c>
      <c r="N179" s="190" t="s">
        <v>44</v>
      </c>
      <c r="O179" s="72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3" t="s">
        <v>131</v>
      </c>
      <c r="AT179" s="193" t="s">
        <v>126</v>
      </c>
      <c r="AU179" s="193" t="s">
        <v>85</v>
      </c>
      <c r="AY179" s="18" t="s">
        <v>124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21</v>
      </c>
      <c r="BK179" s="194">
        <f>ROUND(I179*H179,2)</f>
        <v>0</v>
      </c>
      <c r="BL179" s="18" t="s">
        <v>131</v>
      </c>
      <c r="BM179" s="193" t="s">
        <v>204</v>
      </c>
    </row>
    <row r="180" spans="1:47" s="2" customFormat="1" ht="19.5">
      <c r="A180" s="35"/>
      <c r="B180" s="36"/>
      <c r="C180" s="37"/>
      <c r="D180" s="195" t="s">
        <v>133</v>
      </c>
      <c r="E180" s="37"/>
      <c r="F180" s="196" t="s">
        <v>203</v>
      </c>
      <c r="G180" s="37"/>
      <c r="H180" s="37"/>
      <c r="I180" s="197"/>
      <c r="J180" s="37"/>
      <c r="K180" s="37"/>
      <c r="L180" s="40"/>
      <c r="M180" s="198"/>
      <c r="N180" s="19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133</v>
      </c>
      <c r="AU180" s="18" t="s">
        <v>85</v>
      </c>
    </row>
    <row r="181" spans="2:51" s="13" customFormat="1" ht="11.25">
      <c r="B181" s="200"/>
      <c r="C181" s="201"/>
      <c r="D181" s="195" t="s">
        <v>135</v>
      </c>
      <c r="E181" s="202" t="s">
        <v>1</v>
      </c>
      <c r="F181" s="203" t="s">
        <v>205</v>
      </c>
      <c r="G181" s="201"/>
      <c r="H181" s="202" t="s">
        <v>1</v>
      </c>
      <c r="I181" s="204"/>
      <c r="J181" s="201"/>
      <c r="K181" s="201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135</v>
      </c>
      <c r="AU181" s="209" t="s">
        <v>85</v>
      </c>
      <c r="AV181" s="13" t="s">
        <v>21</v>
      </c>
      <c r="AW181" s="13" t="s">
        <v>36</v>
      </c>
      <c r="AX181" s="13" t="s">
        <v>79</v>
      </c>
      <c r="AY181" s="209" t="s">
        <v>124</v>
      </c>
    </row>
    <row r="182" spans="2:51" s="14" customFormat="1" ht="11.25">
      <c r="B182" s="210"/>
      <c r="C182" s="211"/>
      <c r="D182" s="195" t="s">
        <v>135</v>
      </c>
      <c r="E182" s="212" t="s">
        <v>1</v>
      </c>
      <c r="F182" s="213" t="s">
        <v>206</v>
      </c>
      <c r="G182" s="211"/>
      <c r="H182" s="214">
        <v>50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135</v>
      </c>
      <c r="AU182" s="220" t="s">
        <v>85</v>
      </c>
      <c r="AV182" s="14" t="s">
        <v>85</v>
      </c>
      <c r="AW182" s="14" t="s">
        <v>36</v>
      </c>
      <c r="AX182" s="14" t="s">
        <v>21</v>
      </c>
      <c r="AY182" s="220" t="s">
        <v>124</v>
      </c>
    </row>
    <row r="183" spans="1:65" s="2" customFormat="1" ht="24.2" customHeight="1">
      <c r="A183" s="35"/>
      <c r="B183" s="36"/>
      <c r="C183" s="182" t="s">
        <v>207</v>
      </c>
      <c r="D183" s="182" t="s">
        <v>126</v>
      </c>
      <c r="E183" s="183" t="s">
        <v>208</v>
      </c>
      <c r="F183" s="184" t="s">
        <v>209</v>
      </c>
      <c r="G183" s="185" t="s">
        <v>129</v>
      </c>
      <c r="H183" s="186">
        <v>791</v>
      </c>
      <c r="I183" s="187"/>
      <c r="J183" s="188">
        <f>ROUND(I183*H183,2)</f>
        <v>0</v>
      </c>
      <c r="K183" s="184" t="s">
        <v>130</v>
      </c>
      <c r="L183" s="40"/>
      <c r="M183" s="189" t="s">
        <v>1</v>
      </c>
      <c r="N183" s="190" t="s">
        <v>44</v>
      </c>
      <c r="O183" s="72"/>
      <c r="P183" s="191">
        <f>O183*H183</f>
        <v>0</v>
      </c>
      <c r="Q183" s="191">
        <v>0.00013</v>
      </c>
      <c r="R183" s="191">
        <f>Q183*H183</f>
        <v>0.10282999999999999</v>
      </c>
      <c r="S183" s="191">
        <v>0</v>
      </c>
      <c r="T183" s="19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3" t="s">
        <v>131</v>
      </c>
      <c r="AT183" s="193" t="s">
        <v>126</v>
      </c>
      <c r="AU183" s="193" t="s">
        <v>85</v>
      </c>
      <c r="AY183" s="18" t="s">
        <v>124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21</v>
      </c>
      <c r="BK183" s="194">
        <f>ROUND(I183*H183,2)</f>
        <v>0</v>
      </c>
      <c r="BL183" s="18" t="s">
        <v>131</v>
      </c>
      <c r="BM183" s="193" t="s">
        <v>210</v>
      </c>
    </row>
    <row r="184" spans="1:47" s="2" customFormat="1" ht="19.5">
      <c r="A184" s="35"/>
      <c r="B184" s="36"/>
      <c r="C184" s="37"/>
      <c r="D184" s="195" t="s">
        <v>133</v>
      </c>
      <c r="E184" s="37"/>
      <c r="F184" s="196" t="s">
        <v>211</v>
      </c>
      <c r="G184" s="37"/>
      <c r="H184" s="37"/>
      <c r="I184" s="197"/>
      <c r="J184" s="37"/>
      <c r="K184" s="37"/>
      <c r="L184" s="40"/>
      <c r="M184" s="198"/>
      <c r="N184" s="19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133</v>
      </c>
      <c r="AU184" s="18" t="s">
        <v>85</v>
      </c>
    </row>
    <row r="185" spans="2:51" s="14" customFormat="1" ht="11.25">
      <c r="B185" s="210"/>
      <c r="C185" s="211"/>
      <c r="D185" s="195" t="s">
        <v>135</v>
      </c>
      <c r="E185" s="212" t="s">
        <v>1</v>
      </c>
      <c r="F185" s="213" t="s">
        <v>212</v>
      </c>
      <c r="G185" s="211"/>
      <c r="H185" s="214">
        <v>128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135</v>
      </c>
      <c r="AU185" s="220" t="s">
        <v>85</v>
      </c>
      <c r="AV185" s="14" t="s">
        <v>85</v>
      </c>
      <c r="AW185" s="14" t="s">
        <v>36</v>
      </c>
      <c r="AX185" s="14" t="s">
        <v>79</v>
      </c>
      <c r="AY185" s="220" t="s">
        <v>124</v>
      </c>
    </row>
    <row r="186" spans="2:51" s="14" customFormat="1" ht="11.25">
      <c r="B186" s="210"/>
      <c r="C186" s="211"/>
      <c r="D186" s="195" t="s">
        <v>135</v>
      </c>
      <c r="E186" s="212" t="s">
        <v>1</v>
      </c>
      <c r="F186" s="213" t="s">
        <v>213</v>
      </c>
      <c r="G186" s="211"/>
      <c r="H186" s="214">
        <v>663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135</v>
      </c>
      <c r="AU186" s="220" t="s">
        <v>85</v>
      </c>
      <c r="AV186" s="14" t="s">
        <v>85</v>
      </c>
      <c r="AW186" s="14" t="s">
        <v>36</v>
      </c>
      <c r="AX186" s="14" t="s">
        <v>79</v>
      </c>
      <c r="AY186" s="220" t="s">
        <v>124</v>
      </c>
    </row>
    <row r="187" spans="2:51" s="15" customFormat="1" ht="11.25">
      <c r="B187" s="231"/>
      <c r="C187" s="232"/>
      <c r="D187" s="195" t="s">
        <v>135</v>
      </c>
      <c r="E187" s="233" t="s">
        <v>1</v>
      </c>
      <c r="F187" s="234" t="s">
        <v>214</v>
      </c>
      <c r="G187" s="232"/>
      <c r="H187" s="235">
        <v>791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135</v>
      </c>
      <c r="AU187" s="241" t="s">
        <v>85</v>
      </c>
      <c r="AV187" s="15" t="s">
        <v>131</v>
      </c>
      <c r="AW187" s="15" t="s">
        <v>36</v>
      </c>
      <c r="AX187" s="15" t="s">
        <v>21</v>
      </c>
      <c r="AY187" s="241" t="s">
        <v>124</v>
      </c>
    </row>
    <row r="188" spans="1:65" s="2" customFormat="1" ht="37.9" customHeight="1">
      <c r="A188" s="35"/>
      <c r="B188" s="36"/>
      <c r="C188" s="182" t="s">
        <v>8</v>
      </c>
      <c r="D188" s="182" t="s">
        <v>126</v>
      </c>
      <c r="E188" s="183" t="s">
        <v>215</v>
      </c>
      <c r="F188" s="184" t="s">
        <v>216</v>
      </c>
      <c r="G188" s="185" t="s">
        <v>129</v>
      </c>
      <c r="H188" s="186">
        <v>29.4</v>
      </c>
      <c r="I188" s="187"/>
      <c r="J188" s="188">
        <f>ROUND(I188*H188,2)</f>
        <v>0</v>
      </c>
      <c r="K188" s="184" t="s">
        <v>130</v>
      </c>
      <c r="L188" s="40"/>
      <c r="M188" s="189" t="s">
        <v>1</v>
      </c>
      <c r="N188" s="190" t="s">
        <v>44</v>
      </c>
      <c r="O188" s="72"/>
      <c r="P188" s="191">
        <f>O188*H188</f>
        <v>0</v>
      </c>
      <c r="Q188" s="191">
        <v>0</v>
      </c>
      <c r="R188" s="191">
        <f>Q188*H188</f>
        <v>0</v>
      </c>
      <c r="S188" s="191">
        <v>0.059</v>
      </c>
      <c r="T188" s="192">
        <f>S188*H188</f>
        <v>1.7346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3" t="s">
        <v>131</v>
      </c>
      <c r="AT188" s="193" t="s">
        <v>126</v>
      </c>
      <c r="AU188" s="193" t="s">
        <v>85</v>
      </c>
      <c r="AY188" s="18" t="s">
        <v>124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21</v>
      </c>
      <c r="BK188" s="194">
        <f>ROUND(I188*H188,2)</f>
        <v>0</v>
      </c>
      <c r="BL188" s="18" t="s">
        <v>131</v>
      </c>
      <c r="BM188" s="193" t="s">
        <v>217</v>
      </c>
    </row>
    <row r="189" spans="1:47" s="2" customFormat="1" ht="29.25">
      <c r="A189" s="35"/>
      <c r="B189" s="36"/>
      <c r="C189" s="37"/>
      <c r="D189" s="195" t="s">
        <v>133</v>
      </c>
      <c r="E189" s="37"/>
      <c r="F189" s="196" t="s">
        <v>218</v>
      </c>
      <c r="G189" s="37"/>
      <c r="H189" s="37"/>
      <c r="I189" s="197"/>
      <c r="J189" s="37"/>
      <c r="K189" s="37"/>
      <c r="L189" s="40"/>
      <c r="M189" s="198"/>
      <c r="N189" s="19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133</v>
      </c>
      <c r="AU189" s="18" t="s">
        <v>85</v>
      </c>
    </row>
    <row r="190" spans="2:51" s="13" customFormat="1" ht="11.25">
      <c r="B190" s="200"/>
      <c r="C190" s="201"/>
      <c r="D190" s="195" t="s">
        <v>135</v>
      </c>
      <c r="E190" s="202" t="s">
        <v>1</v>
      </c>
      <c r="F190" s="203" t="s">
        <v>219</v>
      </c>
      <c r="G190" s="201"/>
      <c r="H190" s="202" t="s">
        <v>1</v>
      </c>
      <c r="I190" s="204"/>
      <c r="J190" s="201"/>
      <c r="K190" s="201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135</v>
      </c>
      <c r="AU190" s="209" t="s">
        <v>85</v>
      </c>
      <c r="AV190" s="13" t="s">
        <v>21</v>
      </c>
      <c r="AW190" s="13" t="s">
        <v>36</v>
      </c>
      <c r="AX190" s="13" t="s">
        <v>79</v>
      </c>
      <c r="AY190" s="209" t="s">
        <v>124</v>
      </c>
    </row>
    <row r="191" spans="2:51" s="14" customFormat="1" ht="11.25">
      <c r="B191" s="210"/>
      <c r="C191" s="211"/>
      <c r="D191" s="195" t="s">
        <v>135</v>
      </c>
      <c r="E191" s="212" t="s">
        <v>1</v>
      </c>
      <c r="F191" s="213" t="s">
        <v>220</v>
      </c>
      <c r="G191" s="211"/>
      <c r="H191" s="214">
        <v>29.4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135</v>
      </c>
      <c r="AU191" s="220" t="s">
        <v>85</v>
      </c>
      <c r="AV191" s="14" t="s">
        <v>85</v>
      </c>
      <c r="AW191" s="14" t="s">
        <v>36</v>
      </c>
      <c r="AX191" s="14" t="s">
        <v>21</v>
      </c>
      <c r="AY191" s="220" t="s">
        <v>124</v>
      </c>
    </row>
    <row r="192" spans="1:65" s="2" customFormat="1" ht="24.2" customHeight="1">
      <c r="A192" s="35"/>
      <c r="B192" s="36"/>
      <c r="C192" s="182" t="s">
        <v>221</v>
      </c>
      <c r="D192" s="182" t="s">
        <v>126</v>
      </c>
      <c r="E192" s="183" t="s">
        <v>222</v>
      </c>
      <c r="F192" s="184" t="s">
        <v>223</v>
      </c>
      <c r="G192" s="185" t="s">
        <v>224</v>
      </c>
      <c r="H192" s="186">
        <v>1385.939</v>
      </c>
      <c r="I192" s="187"/>
      <c r="J192" s="188">
        <f>ROUND(I192*H192,2)</f>
        <v>0</v>
      </c>
      <c r="K192" s="184" t="s">
        <v>130</v>
      </c>
      <c r="L192" s="40"/>
      <c r="M192" s="189" t="s">
        <v>1</v>
      </c>
      <c r="N192" s="190" t="s">
        <v>44</v>
      </c>
      <c r="O192" s="72"/>
      <c r="P192" s="191">
        <f>O192*H192</f>
        <v>0</v>
      </c>
      <c r="Q192" s="191">
        <v>0</v>
      </c>
      <c r="R192" s="191">
        <f>Q192*H192</f>
        <v>0</v>
      </c>
      <c r="S192" s="191">
        <v>0.222</v>
      </c>
      <c r="T192" s="192">
        <f>S192*H192</f>
        <v>307.67845800000003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3" t="s">
        <v>131</v>
      </c>
      <c r="AT192" s="193" t="s">
        <v>126</v>
      </c>
      <c r="AU192" s="193" t="s">
        <v>85</v>
      </c>
      <c r="AY192" s="18" t="s">
        <v>124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21</v>
      </c>
      <c r="BK192" s="194">
        <f>ROUND(I192*H192,2)</f>
        <v>0</v>
      </c>
      <c r="BL192" s="18" t="s">
        <v>131</v>
      </c>
      <c r="BM192" s="193" t="s">
        <v>225</v>
      </c>
    </row>
    <row r="193" spans="1:47" s="2" customFormat="1" ht="19.5">
      <c r="A193" s="35"/>
      <c r="B193" s="36"/>
      <c r="C193" s="37"/>
      <c r="D193" s="195" t="s">
        <v>133</v>
      </c>
      <c r="E193" s="37"/>
      <c r="F193" s="196" t="s">
        <v>226</v>
      </c>
      <c r="G193" s="37"/>
      <c r="H193" s="37"/>
      <c r="I193" s="197"/>
      <c r="J193" s="37"/>
      <c r="K193" s="37"/>
      <c r="L193" s="40"/>
      <c r="M193" s="198"/>
      <c r="N193" s="19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133</v>
      </c>
      <c r="AU193" s="18" t="s">
        <v>85</v>
      </c>
    </row>
    <row r="194" spans="1:47" s="2" customFormat="1" ht="29.25">
      <c r="A194" s="35"/>
      <c r="B194" s="36"/>
      <c r="C194" s="37"/>
      <c r="D194" s="195" t="s">
        <v>227</v>
      </c>
      <c r="E194" s="37"/>
      <c r="F194" s="242" t="s">
        <v>228</v>
      </c>
      <c r="G194" s="37"/>
      <c r="H194" s="37"/>
      <c r="I194" s="197"/>
      <c r="J194" s="37"/>
      <c r="K194" s="37"/>
      <c r="L194" s="40"/>
      <c r="M194" s="198"/>
      <c r="N194" s="199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227</v>
      </c>
      <c r="AU194" s="18" t="s">
        <v>85</v>
      </c>
    </row>
    <row r="195" spans="2:51" s="14" customFormat="1" ht="11.25">
      <c r="B195" s="210"/>
      <c r="C195" s="211"/>
      <c r="D195" s="195" t="s">
        <v>135</v>
      </c>
      <c r="E195" s="212" t="s">
        <v>1</v>
      </c>
      <c r="F195" s="213" t="s">
        <v>229</v>
      </c>
      <c r="G195" s="211"/>
      <c r="H195" s="214">
        <v>304.311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135</v>
      </c>
      <c r="AU195" s="220" t="s">
        <v>85</v>
      </c>
      <c r="AV195" s="14" t="s">
        <v>85</v>
      </c>
      <c r="AW195" s="14" t="s">
        <v>36</v>
      </c>
      <c r="AX195" s="14" t="s">
        <v>79</v>
      </c>
      <c r="AY195" s="220" t="s">
        <v>124</v>
      </c>
    </row>
    <row r="196" spans="2:51" s="14" customFormat="1" ht="11.25">
      <c r="B196" s="210"/>
      <c r="C196" s="211"/>
      <c r="D196" s="195" t="s">
        <v>135</v>
      </c>
      <c r="E196" s="212" t="s">
        <v>1</v>
      </c>
      <c r="F196" s="213" t="s">
        <v>230</v>
      </c>
      <c r="G196" s="211"/>
      <c r="H196" s="214">
        <v>827.917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135</v>
      </c>
      <c r="AU196" s="220" t="s">
        <v>85</v>
      </c>
      <c r="AV196" s="14" t="s">
        <v>85</v>
      </c>
      <c r="AW196" s="14" t="s">
        <v>36</v>
      </c>
      <c r="AX196" s="14" t="s">
        <v>79</v>
      </c>
      <c r="AY196" s="220" t="s">
        <v>124</v>
      </c>
    </row>
    <row r="197" spans="2:51" s="16" customFormat="1" ht="11.25">
      <c r="B197" s="243"/>
      <c r="C197" s="244"/>
      <c r="D197" s="195" t="s">
        <v>135</v>
      </c>
      <c r="E197" s="245" t="s">
        <v>1</v>
      </c>
      <c r="F197" s="246" t="s">
        <v>231</v>
      </c>
      <c r="G197" s="244"/>
      <c r="H197" s="247">
        <v>1132.228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135</v>
      </c>
      <c r="AU197" s="253" t="s">
        <v>85</v>
      </c>
      <c r="AV197" s="16" t="s">
        <v>147</v>
      </c>
      <c r="AW197" s="16" t="s">
        <v>36</v>
      </c>
      <c r="AX197" s="16" t="s">
        <v>79</v>
      </c>
      <c r="AY197" s="253" t="s">
        <v>124</v>
      </c>
    </row>
    <row r="198" spans="2:51" s="13" customFormat="1" ht="11.25">
      <c r="B198" s="200"/>
      <c r="C198" s="201"/>
      <c r="D198" s="195" t="s">
        <v>135</v>
      </c>
      <c r="E198" s="202" t="s">
        <v>1</v>
      </c>
      <c r="F198" s="203" t="s">
        <v>232</v>
      </c>
      <c r="G198" s="201"/>
      <c r="H198" s="202" t="s">
        <v>1</v>
      </c>
      <c r="I198" s="204"/>
      <c r="J198" s="201"/>
      <c r="K198" s="201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135</v>
      </c>
      <c r="AU198" s="209" t="s">
        <v>85</v>
      </c>
      <c r="AV198" s="13" t="s">
        <v>21</v>
      </c>
      <c r="AW198" s="13" t="s">
        <v>36</v>
      </c>
      <c r="AX198" s="13" t="s">
        <v>79</v>
      </c>
      <c r="AY198" s="209" t="s">
        <v>124</v>
      </c>
    </row>
    <row r="199" spans="2:51" s="14" customFormat="1" ht="11.25">
      <c r="B199" s="210"/>
      <c r="C199" s="211"/>
      <c r="D199" s="195" t="s">
        <v>135</v>
      </c>
      <c r="E199" s="212" t="s">
        <v>1</v>
      </c>
      <c r="F199" s="213" t="s">
        <v>233</v>
      </c>
      <c r="G199" s="211"/>
      <c r="H199" s="214">
        <v>62.062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135</v>
      </c>
      <c r="AU199" s="220" t="s">
        <v>85</v>
      </c>
      <c r="AV199" s="14" t="s">
        <v>85</v>
      </c>
      <c r="AW199" s="14" t="s">
        <v>36</v>
      </c>
      <c r="AX199" s="14" t="s">
        <v>79</v>
      </c>
      <c r="AY199" s="220" t="s">
        <v>124</v>
      </c>
    </row>
    <row r="200" spans="2:51" s="14" customFormat="1" ht="11.25">
      <c r="B200" s="210"/>
      <c r="C200" s="211"/>
      <c r="D200" s="195" t="s">
        <v>135</v>
      </c>
      <c r="E200" s="212" t="s">
        <v>1</v>
      </c>
      <c r="F200" s="213" t="s">
        <v>234</v>
      </c>
      <c r="G200" s="211"/>
      <c r="H200" s="214">
        <v>103.715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135</v>
      </c>
      <c r="AU200" s="220" t="s">
        <v>85</v>
      </c>
      <c r="AV200" s="14" t="s">
        <v>85</v>
      </c>
      <c r="AW200" s="14" t="s">
        <v>36</v>
      </c>
      <c r="AX200" s="14" t="s">
        <v>79</v>
      </c>
      <c r="AY200" s="220" t="s">
        <v>124</v>
      </c>
    </row>
    <row r="201" spans="2:51" s="14" customFormat="1" ht="11.25">
      <c r="B201" s="210"/>
      <c r="C201" s="211"/>
      <c r="D201" s="195" t="s">
        <v>135</v>
      </c>
      <c r="E201" s="212" t="s">
        <v>1</v>
      </c>
      <c r="F201" s="213" t="s">
        <v>235</v>
      </c>
      <c r="G201" s="211"/>
      <c r="H201" s="214">
        <v>2.274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135</v>
      </c>
      <c r="AU201" s="220" t="s">
        <v>85</v>
      </c>
      <c r="AV201" s="14" t="s">
        <v>85</v>
      </c>
      <c r="AW201" s="14" t="s">
        <v>36</v>
      </c>
      <c r="AX201" s="14" t="s">
        <v>79</v>
      </c>
      <c r="AY201" s="220" t="s">
        <v>124</v>
      </c>
    </row>
    <row r="202" spans="2:51" s="14" customFormat="1" ht="11.25">
      <c r="B202" s="210"/>
      <c r="C202" s="211"/>
      <c r="D202" s="195" t="s">
        <v>135</v>
      </c>
      <c r="E202" s="212" t="s">
        <v>1</v>
      </c>
      <c r="F202" s="213" t="s">
        <v>236</v>
      </c>
      <c r="G202" s="211"/>
      <c r="H202" s="214">
        <v>85.66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135</v>
      </c>
      <c r="AU202" s="220" t="s">
        <v>85</v>
      </c>
      <c r="AV202" s="14" t="s">
        <v>85</v>
      </c>
      <c r="AW202" s="14" t="s">
        <v>36</v>
      </c>
      <c r="AX202" s="14" t="s">
        <v>79</v>
      </c>
      <c r="AY202" s="220" t="s">
        <v>124</v>
      </c>
    </row>
    <row r="203" spans="2:51" s="16" customFormat="1" ht="11.25">
      <c r="B203" s="243"/>
      <c r="C203" s="244"/>
      <c r="D203" s="195" t="s">
        <v>135</v>
      </c>
      <c r="E203" s="245" t="s">
        <v>1</v>
      </c>
      <c r="F203" s="246" t="s">
        <v>231</v>
      </c>
      <c r="G203" s="244"/>
      <c r="H203" s="247">
        <v>253.71099999999998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135</v>
      </c>
      <c r="AU203" s="253" t="s">
        <v>85</v>
      </c>
      <c r="AV203" s="16" t="s">
        <v>147</v>
      </c>
      <c r="AW203" s="16" t="s">
        <v>36</v>
      </c>
      <c r="AX203" s="16" t="s">
        <v>79</v>
      </c>
      <c r="AY203" s="253" t="s">
        <v>124</v>
      </c>
    </row>
    <row r="204" spans="2:51" s="15" customFormat="1" ht="11.25">
      <c r="B204" s="231"/>
      <c r="C204" s="232"/>
      <c r="D204" s="195" t="s">
        <v>135</v>
      </c>
      <c r="E204" s="233" t="s">
        <v>1</v>
      </c>
      <c r="F204" s="234" t="s">
        <v>214</v>
      </c>
      <c r="G204" s="232"/>
      <c r="H204" s="235">
        <v>1385.9389999999999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135</v>
      </c>
      <c r="AU204" s="241" t="s">
        <v>85</v>
      </c>
      <c r="AV204" s="15" t="s">
        <v>131</v>
      </c>
      <c r="AW204" s="15" t="s">
        <v>36</v>
      </c>
      <c r="AX204" s="15" t="s">
        <v>21</v>
      </c>
      <c r="AY204" s="241" t="s">
        <v>124</v>
      </c>
    </row>
    <row r="205" spans="1:65" s="2" customFormat="1" ht="24.2" customHeight="1">
      <c r="A205" s="35"/>
      <c r="B205" s="36"/>
      <c r="C205" s="182" t="s">
        <v>237</v>
      </c>
      <c r="D205" s="182" t="s">
        <v>126</v>
      </c>
      <c r="E205" s="183" t="s">
        <v>238</v>
      </c>
      <c r="F205" s="184" t="s">
        <v>239</v>
      </c>
      <c r="G205" s="185" t="s">
        <v>240</v>
      </c>
      <c r="H205" s="186">
        <v>1</v>
      </c>
      <c r="I205" s="187"/>
      <c r="J205" s="188">
        <f>ROUND(I205*H205,2)</f>
        <v>0</v>
      </c>
      <c r="K205" s="184" t="s">
        <v>1</v>
      </c>
      <c r="L205" s="40"/>
      <c r="M205" s="189" t="s">
        <v>1</v>
      </c>
      <c r="N205" s="190" t="s">
        <v>44</v>
      </c>
      <c r="O205" s="72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3" t="s">
        <v>131</v>
      </c>
      <c r="AT205" s="193" t="s">
        <v>126</v>
      </c>
      <c r="AU205" s="193" t="s">
        <v>85</v>
      </c>
      <c r="AY205" s="18" t="s">
        <v>124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21</v>
      </c>
      <c r="BK205" s="194">
        <f>ROUND(I205*H205,2)</f>
        <v>0</v>
      </c>
      <c r="BL205" s="18" t="s">
        <v>131</v>
      </c>
      <c r="BM205" s="193" t="s">
        <v>241</v>
      </c>
    </row>
    <row r="206" spans="1:47" s="2" customFormat="1" ht="11.25">
      <c r="A206" s="35"/>
      <c r="B206" s="36"/>
      <c r="C206" s="37"/>
      <c r="D206" s="195" t="s">
        <v>133</v>
      </c>
      <c r="E206" s="37"/>
      <c r="F206" s="196" t="s">
        <v>242</v>
      </c>
      <c r="G206" s="37"/>
      <c r="H206" s="37"/>
      <c r="I206" s="197"/>
      <c r="J206" s="37"/>
      <c r="K206" s="37"/>
      <c r="L206" s="40"/>
      <c r="M206" s="198"/>
      <c r="N206" s="199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133</v>
      </c>
      <c r="AU206" s="18" t="s">
        <v>85</v>
      </c>
    </row>
    <row r="207" spans="1:65" s="2" customFormat="1" ht="24.2" customHeight="1">
      <c r="A207" s="35"/>
      <c r="B207" s="36"/>
      <c r="C207" s="182" t="s">
        <v>243</v>
      </c>
      <c r="D207" s="182" t="s">
        <v>126</v>
      </c>
      <c r="E207" s="183" t="s">
        <v>244</v>
      </c>
      <c r="F207" s="184" t="s">
        <v>245</v>
      </c>
      <c r="G207" s="185" t="s">
        <v>240</v>
      </c>
      <c r="H207" s="186">
        <v>1</v>
      </c>
      <c r="I207" s="187"/>
      <c r="J207" s="188">
        <f>ROUND(I207*H207,2)</f>
        <v>0</v>
      </c>
      <c r="K207" s="184" t="s">
        <v>1</v>
      </c>
      <c r="L207" s="40"/>
      <c r="M207" s="189" t="s">
        <v>1</v>
      </c>
      <c r="N207" s="190" t="s">
        <v>44</v>
      </c>
      <c r="O207" s="72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3" t="s">
        <v>131</v>
      </c>
      <c r="AT207" s="193" t="s">
        <v>126</v>
      </c>
      <c r="AU207" s="193" t="s">
        <v>85</v>
      </c>
      <c r="AY207" s="18" t="s">
        <v>124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21</v>
      </c>
      <c r="BK207" s="194">
        <f>ROUND(I207*H207,2)</f>
        <v>0</v>
      </c>
      <c r="BL207" s="18" t="s">
        <v>131</v>
      </c>
      <c r="BM207" s="193" t="s">
        <v>246</v>
      </c>
    </row>
    <row r="208" spans="1:47" s="2" customFormat="1" ht="19.5">
      <c r="A208" s="35"/>
      <c r="B208" s="36"/>
      <c r="C208" s="37"/>
      <c r="D208" s="195" t="s">
        <v>133</v>
      </c>
      <c r="E208" s="37"/>
      <c r="F208" s="196" t="s">
        <v>245</v>
      </c>
      <c r="G208" s="37"/>
      <c r="H208" s="37"/>
      <c r="I208" s="197"/>
      <c r="J208" s="37"/>
      <c r="K208" s="37"/>
      <c r="L208" s="40"/>
      <c r="M208" s="198"/>
      <c r="N208" s="199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133</v>
      </c>
      <c r="AU208" s="18" t="s">
        <v>85</v>
      </c>
    </row>
    <row r="209" spans="2:63" s="12" customFormat="1" ht="22.9" customHeight="1">
      <c r="B209" s="166"/>
      <c r="C209" s="167"/>
      <c r="D209" s="168" t="s">
        <v>78</v>
      </c>
      <c r="E209" s="180" t="s">
        <v>247</v>
      </c>
      <c r="F209" s="180" t="s">
        <v>248</v>
      </c>
      <c r="G209" s="167"/>
      <c r="H209" s="167"/>
      <c r="I209" s="170"/>
      <c r="J209" s="181">
        <f>BK209</f>
        <v>0</v>
      </c>
      <c r="K209" s="167"/>
      <c r="L209" s="172"/>
      <c r="M209" s="173"/>
      <c r="N209" s="174"/>
      <c r="O209" s="174"/>
      <c r="P209" s="175">
        <f>SUM(P210:P249)</f>
        <v>0</v>
      </c>
      <c r="Q209" s="174"/>
      <c r="R209" s="175">
        <f>SUM(R210:R249)</f>
        <v>0</v>
      </c>
      <c r="S209" s="174"/>
      <c r="T209" s="176">
        <f>SUM(T210:T249)</f>
        <v>0</v>
      </c>
      <c r="AR209" s="177" t="s">
        <v>21</v>
      </c>
      <c r="AT209" s="178" t="s">
        <v>78</v>
      </c>
      <c r="AU209" s="178" t="s">
        <v>21</v>
      </c>
      <c r="AY209" s="177" t="s">
        <v>124</v>
      </c>
      <c r="BK209" s="179">
        <f>SUM(BK210:BK249)</f>
        <v>0</v>
      </c>
    </row>
    <row r="210" spans="1:65" s="2" customFormat="1" ht="24.2" customHeight="1">
      <c r="A210" s="35"/>
      <c r="B210" s="36"/>
      <c r="C210" s="182" t="s">
        <v>249</v>
      </c>
      <c r="D210" s="182" t="s">
        <v>126</v>
      </c>
      <c r="E210" s="183" t="s">
        <v>250</v>
      </c>
      <c r="F210" s="184" t="s">
        <v>251</v>
      </c>
      <c r="G210" s="185" t="s">
        <v>141</v>
      </c>
      <c r="H210" s="186">
        <v>322.745</v>
      </c>
      <c r="I210" s="187"/>
      <c r="J210" s="188">
        <f>ROUND(I210*H210,2)</f>
        <v>0</v>
      </c>
      <c r="K210" s="184" t="s">
        <v>130</v>
      </c>
      <c r="L210" s="40"/>
      <c r="M210" s="189" t="s">
        <v>1</v>
      </c>
      <c r="N210" s="190" t="s">
        <v>44</v>
      </c>
      <c r="O210" s="72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3" t="s">
        <v>131</v>
      </c>
      <c r="AT210" s="193" t="s">
        <v>126</v>
      </c>
      <c r="AU210" s="193" t="s">
        <v>85</v>
      </c>
      <c r="AY210" s="18" t="s">
        <v>124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8" t="s">
        <v>21</v>
      </c>
      <c r="BK210" s="194">
        <f>ROUND(I210*H210,2)</f>
        <v>0</v>
      </c>
      <c r="BL210" s="18" t="s">
        <v>131</v>
      </c>
      <c r="BM210" s="193" t="s">
        <v>252</v>
      </c>
    </row>
    <row r="211" spans="1:47" s="2" customFormat="1" ht="19.5">
      <c r="A211" s="35"/>
      <c r="B211" s="36"/>
      <c r="C211" s="37"/>
      <c r="D211" s="195" t="s">
        <v>133</v>
      </c>
      <c r="E211" s="37"/>
      <c r="F211" s="196" t="s">
        <v>253</v>
      </c>
      <c r="G211" s="37"/>
      <c r="H211" s="37"/>
      <c r="I211" s="197"/>
      <c r="J211" s="37"/>
      <c r="K211" s="37"/>
      <c r="L211" s="40"/>
      <c r="M211" s="198"/>
      <c r="N211" s="199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133</v>
      </c>
      <c r="AU211" s="18" t="s">
        <v>85</v>
      </c>
    </row>
    <row r="212" spans="1:65" s="2" customFormat="1" ht="24.2" customHeight="1">
      <c r="A212" s="35"/>
      <c r="B212" s="36"/>
      <c r="C212" s="182" t="s">
        <v>254</v>
      </c>
      <c r="D212" s="182" t="s">
        <v>126</v>
      </c>
      <c r="E212" s="183" t="s">
        <v>255</v>
      </c>
      <c r="F212" s="184" t="s">
        <v>256</v>
      </c>
      <c r="G212" s="185" t="s">
        <v>141</v>
      </c>
      <c r="H212" s="186">
        <v>1936.47</v>
      </c>
      <c r="I212" s="187"/>
      <c r="J212" s="188">
        <f>ROUND(I212*H212,2)</f>
        <v>0</v>
      </c>
      <c r="K212" s="184" t="s">
        <v>130</v>
      </c>
      <c r="L212" s="40"/>
      <c r="M212" s="189" t="s">
        <v>1</v>
      </c>
      <c r="N212" s="190" t="s">
        <v>44</v>
      </c>
      <c r="O212" s="72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3" t="s">
        <v>131</v>
      </c>
      <c r="AT212" s="193" t="s">
        <v>126</v>
      </c>
      <c r="AU212" s="193" t="s">
        <v>85</v>
      </c>
      <c r="AY212" s="18" t="s">
        <v>124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21</v>
      </c>
      <c r="BK212" s="194">
        <f>ROUND(I212*H212,2)</f>
        <v>0</v>
      </c>
      <c r="BL212" s="18" t="s">
        <v>131</v>
      </c>
      <c r="BM212" s="193" t="s">
        <v>257</v>
      </c>
    </row>
    <row r="213" spans="1:47" s="2" customFormat="1" ht="29.25">
      <c r="A213" s="35"/>
      <c r="B213" s="36"/>
      <c r="C213" s="37"/>
      <c r="D213" s="195" t="s">
        <v>133</v>
      </c>
      <c r="E213" s="37"/>
      <c r="F213" s="196" t="s">
        <v>258</v>
      </c>
      <c r="G213" s="37"/>
      <c r="H213" s="37"/>
      <c r="I213" s="197"/>
      <c r="J213" s="37"/>
      <c r="K213" s="37"/>
      <c r="L213" s="40"/>
      <c r="M213" s="198"/>
      <c r="N213" s="19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133</v>
      </c>
      <c r="AU213" s="18" t="s">
        <v>85</v>
      </c>
    </row>
    <row r="214" spans="2:51" s="14" customFormat="1" ht="11.25">
      <c r="B214" s="210"/>
      <c r="C214" s="211"/>
      <c r="D214" s="195" t="s">
        <v>135</v>
      </c>
      <c r="E214" s="212" t="s">
        <v>1</v>
      </c>
      <c r="F214" s="213" t="s">
        <v>259</v>
      </c>
      <c r="G214" s="211"/>
      <c r="H214" s="214">
        <v>1936.47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135</v>
      </c>
      <c r="AU214" s="220" t="s">
        <v>85</v>
      </c>
      <c r="AV214" s="14" t="s">
        <v>85</v>
      </c>
      <c r="AW214" s="14" t="s">
        <v>36</v>
      </c>
      <c r="AX214" s="14" t="s">
        <v>21</v>
      </c>
      <c r="AY214" s="220" t="s">
        <v>124</v>
      </c>
    </row>
    <row r="215" spans="1:65" s="2" customFormat="1" ht="24.2" customHeight="1">
      <c r="A215" s="35"/>
      <c r="B215" s="36"/>
      <c r="C215" s="182" t="s">
        <v>7</v>
      </c>
      <c r="D215" s="182" t="s">
        <v>126</v>
      </c>
      <c r="E215" s="183" t="s">
        <v>260</v>
      </c>
      <c r="F215" s="184" t="s">
        <v>261</v>
      </c>
      <c r="G215" s="185" t="s">
        <v>141</v>
      </c>
      <c r="H215" s="186">
        <v>122.625</v>
      </c>
      <c r="I215" s="187"/>
      <c r="J215" s="188">
        <f>ROUND(I215*H215,2)</f>
        <v>0</v>
      </c>
      <c r="K215" s="184" t="s">
        <v>130</v>
      </c>
      <c r="L215" s="40"/>
      <c r="M215" s="189" t="s">
        <v>1</v>
      </c>
      <c r="N215" s="190" t="s">
        <v>44</v>
      </c>
      <c r="O215" s="72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3" t="s">
        <v>131</v>
      </c>
      <c r="AT215" s="193" t="s">
        <v>126</v>
      </c>
      <c r="AU215" s="193" t="s">
        <v>85</v>
      </c>
      <c r="AY215" s="18" t="s">
        <v>124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21</v>
      </c>
      <c r="BK215" s="194">
        <f>ROUND(I215*H215,2)</f>
        <v>0</v>
      </c>
      <c r="BL215" s="18" t="s">
        <v>131</v>
      </c>
      <c r="BM215" s="193" t="s">
        <v>262</v>
      </c>
    </row>
    <row r="216" spans="1:47" s="2" customFormat="1" ht="29.25">
      <c r="A216" s="35"/>
      <c r="B216" s="36"/>
      <c r="C216" s="37"/>
      <c r="D216" s="195" t="s">
        <v>133</v>
      </c>
      <c r="E216" s="37"/>
      <c r="F216" s="196" t="s">
        <v>263</v>
      </c>
      <c r="G216" s="37"/>
      <c r="H216" s="37"/>
      <c r="I216" s="197"/>
      <c r="J216" s="37"/>
      <c r="K216" s="37"/>
      <c r="L216" s="40"/>
      <c r="M216" s="198"/>
      <c r="N216" s="199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133</v>
      </c>
      <c r="AU216" s="18" t="s">
        <v>85</v>
      </c>
    </row>
    <row r="217" spans="2:51" s="14" customFormat="1" ht="11.25">
      <c r="B217" s="210"/>
      <c r="C217" s="211"/>
      <c r="D217" s="195" t="s">
        <v>135</v>
      </c>
      <c r="E217" s="212" t="s">
        <v>1</v>
      </c>
      <c r="F217" s="213" t="s">
        <v>264</v>
      </c>
      <c r="G217" s="211"/>
      <c r="H217" s="214">
        <v>122.625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135</v>
      </c>
      <c r="AU217" s="220" t="s">
        <v>85</v>
      </c>
      <c r="AV217" s="14" t="s">
        <v>85</v>
      </c>
      <c r="AW217" s="14" t="s">
        <v>36</v>
      </c>
      <c r="AX217" s="14" t="s">
        <v>21</v>
      </c>
      <c r="AY217" s="220" t="s">
        <v>124</v>
      </c>
    </row>
    <row r="218" spans="1:65" s="2" customFormat="1" ht="37.9" customHeight="1">
      <c r="A218" s="35"/>
      <c r="B218" s="36"/>
      <c r="C218" s="182" t="s">
        <v>265</v>
      </c>
      <c r="D218" s="182" t="s">
        <v>126</v>
      </c>
      <c r="E218" s="183" t="s">
        <v>266</v>
      </c>
      <c r="F218" s="184" t="s">
        <v>267</v>
      </c>
      <c r="G218" s="185" t="s">
        <v>141</v>
      </c>
      <c r="H218" s="186">
        <v>72.921</v>
      </c>
      <c r="I218" s="187"/>
      <c r="J218" s="188">
        <f>ROUND(I218*H218,2)</f>
        <v>0</v>
      </c>
      <c r="K218" s="184" t="s">
        <v>130</v>
      </c>
      <c r="L218" s="40"/>
      <c r="M218" s="189" t="s">
        <v>1</v>
      </c>
      <c r="N218" s="190" t="s">
        <v>44</v>
      </c>
      <c r="O218" s="72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3" t="s">
        <v>131</v>
      </c>
      <c r="AT218" s="193" t="s">
        <v>126</v>
      </c>
      <c r="AU218" s="193" t="s">
        <v>85</v>
      </c>
      <c r="AY218" s="18" t="s">
        <v>124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21</v>
      </c>
      <c r="BK218" s="194">
        <f>ROUND(I218*H218,2)</f>
        <v>0</v>
      </c>
      <c r="BL218" s="18" t="s">
        <v>131</v>
      </c>
      <c r="BM218" s="193" t="s">
        <v>268</v>
      </c>
    </row>
    <row r="219" spans="1:47" s="2" customFormat="1" ht="29.25">
      <c r="A219" s="35"/>
      <c r="B219" s="36"/>
      <c r="C219" s="37"/>
      <c r="D219" s="195" t="s">
        <v>133</v>
      </c>
      <c r="E219" s="37"/>
      <c r="F219" s="196" t="s">
        <v>269</v>
      </c>
      <c r="G219" s="37"/>
      <c r="H219" s="37"/>
      <c r="I219" s="197"/>
      <c r="J219" s="37"/>
      <c r="K219" s="37"/>
      <c r="L219" s="40"/>
      <c r="M219" s="198"/>
      <c r="N219" s="199"/>
      <c r="O219" s="72"/>
      <c r="P219" s="72"/>
      <c r="Q219" s="72"/>
      <c r="R219" s="72"/>
      <c r="S219" s="72"/>
      <c r="T219" s="73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133</v>
      </c>
      <c r="AU219" s="18" t="s">
        <v>85</v>
      </c>
    </row>
    <row r="220" spans="2:51" s="14" customFormat="1" ht="11.25">
      <c r="B220" s="210"/>
      <c r="C220" s="211"/>
      <c r="D220" s="195" t="s">
        <v>135</v>
      </c>
      <c r="E220" s="212" t="s">
        <v>1</v>
      </c>
      <c r="F220" s="213" t="s">
        <v>270</v>
      </c>
      <c r="G220" s="211"/>
      <c r="H220" s="214">
        <v>72.921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135</v>
      </c>
      <c r="AU220" s="220" t="s">
        <v>85</v>
      </c>
      <c r="AV220" s="14" t="s">
        <v>85</v>
      </c>
      <c r="AW220" s="14" t="s">
        <v>36</v>
      </c>
      <c r="AX220" s="14" t="s">
        <v>21</v>
      </c>
      <c r="AY220" s="220" t="s">
        <v>124</v>
      </c>
    </row>
    <row r="221" spans="1:65" s="2" customFormat="1" ht="24.2" customHeight="1">
      <c r="A221" s="35"/>
      <c r="B221" s="36"/>
      <c r="C221" s="182" t="s">
        <v>271</v>
      </c>
      <c r="D221" s="182" t="s">
        <v>126</v>
      </c>
      <c r="E221" s="183" t="s">
        <v>272</v>
      </c>
      <c r="F221" s="184" t="s">
        <v>273</v>
      </c>
      <c r="G221" s="185" t="s">
        <v>141</v>
      </c>
      <c r="H221" s="186">
        <v>16</v>
      </c>
      <c r="I221" s="187"/>
      <c r="J221" s="188">
        <f>ROUND(I221*H221,2)</f>
        <v>0</v>
      </c>
      <c r="K221" s="184" t="s">
        <v>130</v>
      </c>
      <c r="L221" s="40"/>
      <c r="M221" s="189" t="s">
        <v>1</v>
      </c>
      <c r="N221" s="190" t="s">
        <v>44</v>
      </c>
      <c r="O221" s="72"/>
      <c r="P221" s="191">
        <f>O221*H221</f>
        <v>0</v>
      </c>
      <c r="Q221" s="191">
        <v>0</v>
      </c>
      <c r="R221" s="191">
        <f>Q221*H221</f>
        <v>0</v>
      </c>
      <c r="S221" s="191">
        <v>0</v>
      </c>
      <c r="T221" s="19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3" t="s">
        <v>131</v>
      </c>
      <c r="AT221" s="193" t="s">
        <v>126</v>
      </c>
      <c r="AU221" s="193" t="s">
        <v>85</v>
      </c>
      <c r="AY221" s="18" t="s">
        <v>124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21</v>
      </c>
      <c r="BK221" s="194">
        <f>ROUND(I221*H221,2)</f>
        <v>0</v>
      </c>
      <c r="BL221" s="18" t="s">
        <v>131</v>
      </c>
      <c r="BM221" s="193" t="s">
        <v>274</v>
      </c>
    </row>
    <row r="222" spans="1:47" s="2" customFormat="1" ht="29.25">
      <c r="A222" s="35"/>
      <c r="B222" s="36"/>
      <c r="C222" s="37"/>
      <c r="D222" s="195" t="s">
        <v>133</v>
      </c>
      <c r="E222" s="37"/>
      <c r="F222" s="196" t="s">
        <v>275</v>
      </c>
      <c r="G222" s="37"/>
      <c r="H222" s="37"/>
      <c r="I222" s="197"/>
      <c r="J222" s="37"/>
      <c r="K222" s="37"/>
      <c r="L222" s="40"/>
      <c r="M222" s="198"/>
      <c r="N222" s="199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133</v>
      </c>
      <c r="AU222" s="18" t="s">
        <v>85</v>
      </c>
    </row>
    <row r="223" spans="1:65" s="2" customFormat="1" ht="24.2" customHeight="1">
      <c r="A223" s="35"/>
      <c r="B223" s="36"/>
      <c r="C223" s="182" t="s">
        <v>276</v>
      </c>
      <c r="D223" s="182" t="s">
        <v>126</v>
      </c>
      <c r="E223" s="183" t="s">
        <v>277</v>
      </c>
      <c r="F223" s="184" t="s">
        <v>278</v>
      </c>
      <c r="G223" s="185" t="s">
        <v>141</v>
      </c>
      <c r="H223" s="186">
        <v>55.59</v>
      </c>
      <c r="I223" s="187"/>
      <c r="J223" s="188">
        <f>ROUND(I223*H223,2)</f>
        <v>0</v>
      </c>
      <c r="K223" s="184" t="s">
        <v>130</v>
      </c>
      <c r="L223" s="40"/>
      <c r="M223" s="189" t="s">
        <v>1</v>
      </c>
      <c r="N223" s="190" t="s">
        <v>44</v>
      </c>
      <c r="O223" s="72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3" t="s">
        <v>131</v>
      </c>
      <c r="AT223" s="193" t="s">
        <v>126</v>
      </c>
      <c r="AU223" s="193" t="s">
        <v>85</v>
      </c>
      <c r="AY223" s="18" t="s">
        <v>124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21</v>
      </c>
      <c r="BK223" s="194">
        <f>ROUND(I223*H223,2)</f>
        <v>0</v>
      </c>
      <c r="BL223" s="18" t="s">
        <v>131</v>
      </c>
      <c r="BM223" s="193" t="s">
        <v>279</v>
      </c>
    </row>
    <row r="224" spans="1:47" s="2" customFormat="1" ht="29.25">
      <c r="A224" s="35"/>
      <c r="B224" s="36"/>
      <c r="C224" s="37"/>
      <c r="D224" s="195" t="s">
        <v>133</v>
      </c>
      <c r="E224" s="37"/>
      <c r="F224" s="196" t="s">
        <v>280</v>
      </c>
      <c r="G224" s="37"/>
      <c r="H224" s="37"/>
      <c r="I224" s="197"/>
      <c r="J224" s="37"/>
      <c r="K224" s="37"/>
      <c r="L224" s="40"/>
      <c r="M224" s="198"/>
      <c r="N224" s="199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133</v>
      </c>
      <c r="AU224" s="18" t="s">
        <v>85</v>
      </c>
    </row>
    <row r="225" spans="2:51" s="14" customFormat="1" ht="11.25">
      <c r="B225" s="210"/>
      <c r="C225" s="211"/>
      <c r="D225" s="195" t="s">
        <v>135</v>
      </c>
      <c r="E225" s="212" t="s">
        <v>1</v>
      </c>
      <c r="F225" s="213" t="s">
        <v>281</v>
      </c>
      <c r="G225" s="211"/>
      <c r="H225" s="214">
        <v>55.59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135</v>
      </c>
      <c r="AU225" s="220" t="s">
        <v>85</v>
      </c>
      <c r="AV225" s="14" t="s">
        <v>85</v>
      </c>
      <c r="AW225" s="14" t="s">
        <v>36</v>
      </c>
      <c r="AX225" s="14" t="s">
        <v>21</v>
      </c>
      <c r="AY225" s="220" t="s">
        <v>124</v>
      </c>
    </row>
    <row r="226" spans="1:65" s="2" customFormat="1" ht="24.2" customHeight="1">
      <c r="A226" s="35"/>
      <c r="B226" s="36"/>
      <c r="C226" s="182" t="s">
        <v>282</v>
      </c>
      <c r="D226" s="182" t="s">
        <v>126</v>
      </c>
      <c r="E226" s="183" t="s">
        <v>283</v>
      </c>
      <c r="F226" s="184" t="s">
        <v>284</v>
      </c>
      <c r="G226" s="185" t="s">
        <v>141</v>
      </c>
      <c r="H226" s="186">
        <v>2</v>
      </c>
      <c r="I226" s="187"/>
      <c r="J226" s="188">
        <f>ROUND(I226*H226,2)</f>
        <v>0</v>
      </c>
      <c r="K226" s="184" t="s">
        <v>130</v>
      </c>
      <c r="L226" s="40"/>
      <c r="M226" s="189" t="s">
        <v>1</v>
      </c>
      <c r="N226" s="190" t="s">
        <v>44</v>
      </c>
      <c r="O226" s="72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3" t="s">
        <v>131</v>
      </c>
      <c r="AT226" s="193" t="s">
        <v>126</v>
      </c>
      <c r="AU226" s="193" t="s">
        <v>85</v>
      </c>
      <c r="AY226" s="18" t="s">
        <v>124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21</v>
      </c>
      <c r="BK226" s="194">
        <f>ROUND(I226*H226,2)</f>
        <v>0</v>
      </c>
      <c r="BL226" s="18" t="s">
        <v>131</v>
      </c>
      <c r="BM226" s="193" t="s">
        <v>285</v>
      </c>
    </row>
    <row r="227" spans="1:47" s="2" customFormat="1" ht="19.5">
      <c r="A227" s="35"/>
      <c r="B227" s="36"/>
      <c r="C227" s="37"/>
      <c r="D227" s="195" t="s">
        <v>133</v>
      </c>
      <c r="E227" s="37"/>
      <c r="F227" s="196" t="s">
        <v>286</v>
      </c>
      <c r="G227" s="37"/>
      <c r="H227" s="37"/>
      <c r="I227" s="197"/>
      <c r="J227" s="37"/>
      <c r="K227" s="37"/>
      <c r="L227" s="40"/>
      <c r="M227" s="198"/>
      <c r="N227" s="199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133</v>
      </c>
      <c r="AU227" s="18" t="s">
        <v>85</v>
      </c>
    </row>
    <row r="228" spans="1:65" s="2" customFormat="1" ht="24.2" customHeight="1">
      <c r="A228" s="35"/>
      <c r="B228" s="36"/>
      <c r="C228" s="182" t="s">
        <v>287</v>
      </c>
      <c r="D228" s="182" t="s">
        <v>126</v>
      </c>
      <c r="E228" s="183" t="s">
        <v>288</v>
      </c>
      <c r="F228" s="184" t="s">
        <v>289</v>
      </c>
      <c r="G228" s="185" t="s">
        <v>141</v>
      </c>
      <c r="H228" s="186">
        <v>32.051</v>
      </c>
      <c r="I228" s="187"/>
      <c r="J228" s="188">
        <f>ROUND(I228*H228,2)</f>
        <v>0</v>
      </c>
      <c r="K228" s="184" t="s">
        <v>130</v>
      </c>
      <c r="L228" s="40"/>
      <c r="M228" s="189" t="s">
        <v>1</v>
      </c>
      <c r="N228" s="190" t="s">
        <v>44</v>
      </c>
      <c r="O228" s="72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3" t="s">
        <v>131</v>
      </c>
      <c r="AT228" s="193" t="s">
        <v>126</v>
      </c>
      <c r="AU228" s="193" t="s">
        <v>85</v>
      </c>
      <c r="AY228" s="18" t="s">
        <v>124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21</v>
      </c>
      <c r="BK228" s="194">
        <f>ROUND(I228*H228,2)</f>
        <v>0</v>
      </c>
      <c r="BL228" s="18" t="s">
        <v>131</v>
      </c>
      <c r="BM228" s="193" t="s">
        <v>290</v>
      </c>
    </row>
    <row r="229" spans="1:47" s="2" customFormat="1" ht="19.5">
      <c r="A229" s="35"/>
      <c r="B229" s="36"/>
      <c r="C229" s="37"/>
      <c r="D229" s="195" t="s">
        <v>133</v>
      </c>
      <c r="E229" s="37"/>
      <c r="F229" s="196" t="s">
        <v>291</v>
      </c>
      <c r="G229" s="37"/>
      <c r="H229" s="37"/>
      <c r="I229" s="197"/>
      <c r="J229" s="37"/>
      <c r="K229" s="37"/>
      <c r="L229" s="40"/>
      <c r="M229" s="198"/>
      <c r="N229" s="199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133</v>
      </c>
      <c r="AU229" s="18" t="s">
        <v>85</v>
      </c>
    </row>
    <row r="230" spans="2:51" s="14" customFormat="1" ht="11.25">
      <c r="B230" s="210"/>
      <c r="C230" s="211"/>
      <c r="D230" s="195" t="s">
        <v>135</v>
      </c>
      <c r="E230" s="212" t="s">
        <v>1</v>
      </c>
      <c r="F230" s="213" t="s">
        <v>292</v>
      </c>
      <c r="G230" s="211"/>
      <c r="H230" s="214">
        <v>3.817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135</v>
      </c>
      <c r="AU230" s="220" t="s">
        <v>85</v>
      </c>
      <c r="AV230" s="14" t="s">
        <v>85</v>
      </c>
      <c r="AW230" s="14" t="s">
        <v>36</v>
      </c>
      <c r="AX230" s="14" t="s">
        <v>79</v>
      </c>
      <c r="AY230" s="220" t="s">
        <v>124</v>
      </c>
    </row>
    <row r="231" spans="2:51" s="14" customFormat="1" ht="11.25">
      <c r="B231" s="210"/>
      <c r="C231" s="211"/>
      <c r="D231" s="195" t="s">
        <v>135</v>
      </c>
      <c r="E231" s="212" t="s">
        <v>1</v>
      </c>
      <c r="F231" s="213" t="s">
        <v>293</v>
      </c>
      <c r="G231" s="211"/>
      <c r="H231" s="214">
        <v>8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135</v>
      </c>
      <c r="AU231" s="220" t="s">
        <v>85</v>
      </c>
      <c r="AV231" s="14" t="s">
        <v>85</v>
      </c>
      <c r="AW231" s="14" t="s">
        <v>36</v>
      </c>
      <c r="AX231" s="14" t="s">
        <v>79</v>
      </c>
      <c r="AY231" s="220" t="s">
        <v>124</v>
      </c>
    </row>
    <row r="232" spans="2:51" s="14" customFormat="1" ht="11.25">
      <c r="B232" s="210"/>
      <c r="C232" s="211"/>
      <c r="D232" s="195" t="s">
        <v>135</v>
      </c>
      <c r="E232" s="212" t="s">
        <v>1</v>
      </c>
      <c r="F232" s="213" t="s">
        <v>294</v>
      </c>
      <c r="G232" s="211"/>
      <c r="H232" s="214">
        <v>7.04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135</v>
      </c>
      <c r="AU232" s="220" t="s">
        <v>85</v>
      </c>
      <c r="AV232" s="14" t="s">
        <v>85</v>
      </c>
      <c r="AW232" s="14" t="s">
        <v>36</v>
      </c>
      <c r="AX232" s="14" t="s">
        <v>79</v>
      </c>
      <c r="AY232" s="220" t="s">
        <v>124</v>
      </c>
    </row>
    <row r="233" spans="2:51" s="16" customFormat="1" ht="11.25">
      <c r="B233" s="243"/>
      <c r="C233" s="244"/>
      <c r="D233" s="195" t="s">
        <v>135</v>
      </c>
      <c r="E233" s="245" t="s">
        <v>1</v>
      </c>
      <c r="F233" s="246" t="s">
        <v>231</v>
      </c>
      <c r="G233" s="244"/>
      <c r="H233" s="247">
        <v>18.857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135</v>
      </c>
      <c r="AU233" s="253" t="s">
        <v>85</v>
      </c>
      <c r="AV233" s="16" t="s">
        <v>147</v>
      </c>
      <c r="AW233" s="16" t="s">
        <v>36</v>
      </c>
      <c r="AX233" s="16" t="s">
        <v>79</v>
      </c>
      <c r="AY233" s="253" t="s">
        <v>124</v>
      </c>
    </row>
    <row r="234" spans="2:51" s="14" customFormat="1" ht="11.25">
      <c r="B234" s="210"/>
      <c r="C234" s="211"/>
      <c r="D234" s="195" t="s">
        <v>135</v>
      </c>
      <c r="E234" s="212" t="s">
        <v>1</v>
      </c>
      <c r="F234" s="213" t="s">
        <v>295</v>
      </c>
      <c r="G234" s="211"/>
      <c r="H234" s="214">
        <v>9.789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135</v>
      </c>
      <c r="AU234" s="220" t="s">
        <v>85</v>
      </c>
      <c r="AV234" s="14" t="s">
        <v>85</v>
      </c>
      <c r="AW234" s="14" t="s">
        <v>36</v>
      </c>
      <c r="AX234" s="14" t="s">
        <v>79</v>
      </c>
      <c r="AY234" s="220" t="s">
        <v>124</v>
      </c>
    </row>
    <row r="235" spans="2:51" s="14" customFormat="1" ht="11.25">
      <c r="B235" s="210"/>
      <c r="C235" s="211"/>
      <c r="D235" s="195" t="s">
        <v>135</v>
      </c>
      <c r="E235" s="212" t="s">
        <v>1</v>
      </c>
      <c r="F235" s="213" t="s">
        <v>296</v>
      </c>
      <c r="G235" s="211"/>
      <c r="H235" s="214">
        <v>3.405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135</v>
      </c>
      <c r="AU235" s="220" t="s">
        <v>85</v>
      </c>
      <c r="AV235" s="14" t="s">
        <v>85</v>
      </c>
      <c r="AW235" s="14" t="s">
        <v>36</v>
      </c>
      <c r="AX235" s="14" t="s">
        <v>79</v>
      </c>
      <c r="AY235" s="220" t="s">
        <v>124</v>
      </c>
    </row>
    <row r="236" spans="2:51" s="16" customFormat="1" ht="11.25">
      <c r="B236" s="243"/>
      <c r="C236" s="244"/>
      <c r="D236" s="195" t="s">
        <v>135</v>
      </c>
      <c r="E236" s="245" t="s">
        <v>1</v>
      </c>
      <c r="F236" s="246" t="s">
        <v>231</v>
      </c>
      <c r="G236" s="244"/>
      <c r="H236" s="247">
        <v>13.194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135</v>
      </c>
      <c r="AU236" s="253" t="s">
        <v>85</v>
      </c>
      <c r="AV236" s="16" t="s">
        <v>147</v>
      </c>
      <c r="AW236" s="16" t="s">
        <v>36</v>
      </c>
      <c r="AX236" s="16" t="s">
        <v>79</v>
      </c>
      <c r="AY236" s="253" t="s">
        <v>124</v>
      </c>
    </row>
    <row r="237" spans="2:51" s="15" customFormat="1" ht="11.25">
      <c r="B237" s="231"/>
      <c r="C237" s="232"/>
      <c r="D237" s="195" t="s">
        <v>135</v>
      </c>
      <c r="E237" s="233" t="s">
        <v>1</v>
      </c>
      <c r="F237" s="234" t="s">
        <v>214</v>
      </c>
      <c r="G237" s="232"/>
      <c r="H237" s="235">
        <v>32.051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135</v>
      </c>
      <c r="AU237" s="241" t="s">
        <v>85</v>
      </c>
      <c r="AV237" s="15" t="s">
        <v>131</v>
      </c>
      <c r="AW237" s="15" t="s">
        <v>36</v>
      </c>
      <c r="AX237" s="15" t="s">
        <v>21</v>
      </c>
      <c r="AY237" s="241" t="s">
        <v>124</v>
      </c>
    </row>
    <row r="238" spans="1:65" s="2" customFormat="1" ht="24.2" customHeight="1">
      <c r="A238" s="35"/>
      <c r="B238" s="36"/>
      <c r="C238" s="182" t="s">
        <v>297</v>
      </c>
      <c r="D238" s="182" t="s">
        <v>126</v>
      </c>
      <c r="E238" s="183" t="s">
        <v>298</v>
      </c>
      <c r="F238" s="184" t="s">
        <v>299</v>
      </c>
      <c r="G238" s="185" t="s">
        <v>141</v>
      </c>
      <c r="H238" s="186">
        <v>18.39</v>
      </c>
      <c r="I238" s="187"/>
      <c r="J238" s="188">
        <f>ROUND(I238*H238,2)</f>
        <v>0</v>
      </c>
      <c r="K238" s="184" t="s">
        <v>130</v>
      </c>
      <c r="L238" s="40"/>
      <c r="M238" s="189" t="s">
        <v>1</v>
      </c>
      <c r="N238" s="190" t="s">
        <v>44</v>
      </c>
      <c r="O238" s="72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3" t="s">
        <v>131</v>
      </c>
      <c r="AT238" s="193" t="s">
        <v>126</v>
      </c>
      <c r="AU238" s="193" t="s">
        <v>85</v>
      </c>
      <c r="AY238" s="18" t="s">
        <v>124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21</v>
      </c>
      <c r="BK238" s="194">
        <f>ROUND(I238*H238,2)</f>
        <v>0</v>
      </c>
      <c r="BL238" s="18" t="s">
        <v>131</v>
      </c>
      <c r="BM238" s="193" t="s">
        <v>300</v>
      </c>
    </row>
    <row r="239" spans="1:47" s="2" customFormat="1" ht="29.25">
      <c r="A239" s="35"/>
      <c r="B239" s="36"/>
      <c r="C239" s="37"/>
      <c r="D239" s="195" t="s">
        <v>133</v>
      </c>
      <c r="E239" s="37"/>
      <c r="F239" s="196" t="s">
        <v>301</v>
      </c>
      <c r="G239" s="37"/>
      <c r="H239" s="37"/>
      <c r="I239" s="197"/>
      <c r="J239" s="37"/>
      <c r="K239" s="37"/>
      <c r="L239" s="40"/>
      <c r="M239" s="198"/>
      <c r="N239" s="199"/>
      <c r="O239" s="72"/>
      <c r="P239" s="72"/>
      <c r="Q239" s="72"/>
      <c r="R239" s="72"/>
      <c r="S239" s="72"/>
      <c r="T239" s="73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133</v>
      </c>
      <c r="AU239" s="18" t="s">
        <v>85</v>
      </c>
    </row>
    <row r="240" spans="2:51" s="14" customFormat="1" ht="11.25">
      <c r="B240" s="210"/>
      <c r="C240" s="211"/>
      <c r="D240" s="195" t="s">
        <v>135</v>
      </c>
      <c r="E240" s="212" t="s">
        <v>1</v>
      </c>
      <c r="F240" s="213" t="s">
        <v>302</v>
      </c>
      <c r="G240" s="211"/>
      <c r="H240" s="214">
        <v>6.54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135</v>
      </c>
      <c r="AU240" s="220" t="s">
        <v>85</v>
      </c>
      <c r="AV240" s="14" t="s">
        <v>85</v>
      </c>
      <c r="AW240" s="14" t="s">
        <v>36</v>
      </c>
      <c r="AX240" s="14" t="s">
        <v>79</v>
      </c>
      <c r="AY240" s="220" t="s">
        <v>124</v>
      </c>
    </row>
    <row r="241" spans="2:51" s="14" customFormat="1" ht="11.25">
      <c r="B241" s="210"/>
      <c r="C241" s="211"/>
      <c r="D241" s="195" t="s">
        <v>135</v>
      </c>
      <c r="E241" s="212" t="s">
        <v>1</v>
      </c>
      <c r="F241" s="213" t="s">
        <v>303</v>
      </c>
      <c r="G241" s="211"/>
      <c r="H241" s="214">
        <v>3.262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135</v>
      </c>
      <c r="AU241" s="220" t="s">
        <v>85</v>
      </c>
      <c r="AV241" s="14" t="s">
        <v>85</v>
      </c>
      <c r="AW241" s="14" t="s">
        <v>36</v>
      </c>
      <c r="AX241" s="14" t="s">
        <v>79</v>
      </c>
      <c r="AY241" s="220" t="s">
        <v>124</v>
      </c>
    </row>
    <row r="242" spans="2:51" s="14" customFormat="1" ht="11.25">
      <c r="B242" s="210"/>
      <c r="C242" s="211"/>
      <c r="D242" s="195" t="s">
        <v>135</v>
      </c>
      <c r="E242" s="212" t="s">
        <v>1</v>
      </c>
      <c r="F242" s="213" t="s">
        <v>304</v>
      </c>
      <c r="G242" s="211"/>
      <c r="H242" s="214">
        <v>0.572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135</v>
      </c>
      <c r="AU242" s="220" t="s">
        <v>85</v>
      </c>
      <c r="AV242" s="14" t="s">
        <v>85</v>
      </c>
      <c r="AW242" s="14" t="s">
        <v>36</v>
      </c>
      <c r="AX242" s="14" t="s">
        <v>79</v>
      </c>
      <c r="AY242" s="220" t="s">
        <v>124</v>
      </c>
    </row>
    <row r="243" spans="2:51" s="14" customFormat="1" ht="11.25">
      <c r="B243" s="210"/>
      <c r="C243" s="211"/>
      <c r="D243" s="195" t="s">
        <v>135</v>
      </c>
      <c r="E243" s="212" t="s">
        <v>1</v>
      </c>
      <c r="F243" s="213" t="s">
        <v>305</v>
      </c>
      <c r="G243" s="211"/>
      <c r="H243" s="214">
        <v>4.14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135</v>
      </c>
      <c r="AU243" s="220" t="s">
        <v>85</v>
      </c>
      <c r="AV243" s="14" t="s">
        <v>85</v>
      </c>
      <c r="AW243" s="14" t="s">
        <v>36</v>
      </c>
      <c r="AX243" s="14" t="s">
        <v>79</v>
      </c>
      <c r="AY243" s="220" t="s">
        <v>124</v>
      </c>
    </row>
    <row r="244" spans="2:51" s="14" customFormat="1" ht="11.25">
      <c r="B244" s="210"/>
      <c r="C244" s="211"/>
      <c r="D244" s="195" t="s">
        <v>135</v>
      </c>
      <c r="E244" s="212" t="s">
        <v>1</v>
      </c>
      <c r="F244" s="213" t="s">
        <v>306</v>
      </c>
      <c r="G244" s="211"/>
      <c r="H244" s="214">
        <v>1.52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135</v>
      </c>
      <c r="AU244" s="220" t="s">
        <v>85</v>
      </c>
      <c r="AV244" s="14" t="s">
        <v>85</v>
      </c>
      <c r="AW244" s="14" t="s">
        <v>36</v>
      </c>
      <c r="AX244" s="14" t="s">
        <v>79</v>
      </c>
      <c r="AY244" s="220" t="s">
        <v>124</v>
      </c>
    </row>
    <row r="245" spans="2:51" s="14" customFormat="1" ht="11.25">
      <c r="B245" s="210"/>
      <c r="C245" s="211"/>
      <c r="D245" s="195" t="s">
        <v>135</v>
      </c>
      <c r="E245" s="212" t="s">
        <v>1</v>
      </c>
      <c r="F245" s="213" t="s">
        <v>307</v>
      </c>
      <c r="G245" s="211"/>
      <c r="H245" s="214">
        <v>2.356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135</v>
      </c>
      <c r="AU245" s="220" t="s">
        <v>85</v>
      </c>
      <c r="AV245" s="14" t="s">
        <v>85</v>
      </c>
      <c r="AW245" s="14" t="s">
        <v>36</v>
      </c>
      <c r="AX245" s="14" t="s">
        <v>79</v>
      </c>
      <c r="AY245" s="220" t="s">
        <v>124</v>
      </c>
    </row>
    <row r="246" spans="2:51" s="15" customFormat="1" ht="11.25">
      <c r="B246" s="231"/>
      <c r="C246" s="232"/>
      <c r="D246" s="195" t="s">
        <v>135</v>
      </c>
      <c r="E246" s="233" t="s">
        <v>1</v>
      </c>
      <c r="F246" s="234" t="s">
        <v>214</v>
      </c>
      <c r="G246" s="232"/>
      <c r="H246" s="235">
        <v>18.39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135</v>
      </c>
      <c r="AU246" s="241" t="s">
        <v>85</v>
      </c>
      <c r="AV246" s="15" t="s">
        <v>131</v>
      </c>
      <c r="AW246" s="15" t="s">
        <v>36</v>
      </c>
      <c r="AX246" s="15" t="s">
        <v>21</v>
      </c>
      <c r="AY246" s="241" t="s">
        <v>124</v>
      </c>
    </row>
    <row r="247" spans="1:65" s="2" customFormat="1" ht="37.9" customHeight="1">
      <c r="A247" s="35"/>
      <c r="B247" s="36"/>
      <c r="C247" s="182" t="s">
        <v>308</v>
      </c>
      <c r="D247" s="182" t="s">
        <v>126</v>
      </c>
      <c r="E247" s="183" t="s">
        <v>309</v>
      </c>
      <c r="F247" s="184" t="s">
        <v>310</v>
      </c>
      <c r="G247" s="185" t="s">
        <v>141</v>
      </c>
      <c r="H247" s="186">
        <v>3.168</v>
      </c>
      <c r="I247" s="187"/>
      <c r="J247" s="188">
        <f>ROUND(I247*H247,2)</f>
        <v>0</v>
      </c>
      <c r="K247" s="184" t="s">
        <v>130</v>
      </c>
      <c r="L247" s="40"/>
      <c r="M247" s="189" t="s">
        <v>1</v>
      </c>
      <c r="N247" s="190" t="s">
        <v>44</v>
      </c>
      <c r="O247" s="72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3" t="s">
        <v>131</v>
      </c>
      <c r="AT247" s="193" t="s">
        <v>126</v>
      </c>
      <c r="AU247" s="193" t="s">
        <v>85</v>
      </c>
      <c r="AY247" s="18" t="s">
        <v>124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21</v>
      </c>
      <c r="BK247" s="194">
        <f>ROUND(I247*H247,2)</f>
        <v>0</v>
      </c>
      <c r="BL247" s="18" t="s">
        <v>131</v>
      </c>
      <c r="BM247" s="193" t="s">
        <v>311</v>
      </c>
    </row>
    <row r="248" spans="1:47" s="2" customFormat="1" ht="29.25">
      <c r="A248" s="35"/>
      <c r="B248" s="36"/>
      <c r="C248" s="37"/>
      <c r="D248" s="195" t="s">
        <v>133</v>
      </c>
      <c r="E248" s="37"/>
      <c r="F248" s="196" t="s">
        <v>312</v>
      </c>
      <c r="G248" s="37"/>
      <c r="H248" s="37"/>
      <c r="I248" s="197"/>
      <c r="J248" s="37"/>
      <c r="K248" s="37"/>
      <c r="L248" s="40"/>
      <c r="M248" s="198"/>
      <c r="N248" s="199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133</v>
      </c>
      <c r="AU248" s="18" t="s">
        <v>85</v>
      </c>
    </row>
    <row r="249" spans="2:51" s="14" customFormat="1" ht="11.25">
      <c r="B249" s="210"/>
      <c r="C249" s="211"/>
      <c r="D249" s="195" t="s">
        <v>135</v>
      </c>
      <c r="E249" s="212" t="s">
        <v>1</v>
      </c>
      <c r="F249" s="213" t="s">
        <v>313</v>
      </c>
      <c r="G249" s="211"/>
      <c r="H249" s="214">
        <v>3.168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135</v>
      </c>
      <c r="AU249" s="220" t="s">
        <v>85</v>
      </c>
      <c r="AV249" s="14" t="s">
        <v>85</v>
      </c>
      <c r="AW249" s="14" t="s">
        <v>36</v>
      </c>
      <c r="AX249" s="14" t="s">
        <v>21</v>
      </c>
      <c r="AY249" s="220" t="s">
        <v>124</v>
      </c>
    </row>
    <row r="250" spans="2:63" s="12" customFormat="1" ht="22.9" customHeight="1">
      <c r="B250" s="166"/>
      <c r="C250" s="167"/>
      <c r="D250" s="168" t="s">
        <v>78</v>
      </c>
      <c r="E250" s="180" t="s">
        <v>314</v>
      </c>
      <c r="F250" s="180" t="s">
        <v>315</v>
      </c>
      <c r="G250" s="167"/>
      <c r="H250" s="167"/>
      <c r="I250" s="170"/>
      <c r="J250" s="181">
        <f>BK250</f>
        <v>0</v>
      </c>
      <c r="K250" s="167"/>
      <c r="L250" s="172"/>
      <c r="M250" s="173"/>
      <c r="N250" s="174"/>
      <c r="O250" s="174"/>
      <c r="P250" s="175">
        <f>SUM(P251:P252)</f>
        <v>0</v>
      </c>
      <c r="Q250" s="174"/>
      <c r="R250" s="175">
        <f>SUM(R251:R252)</f>
        <v>0</v>
      </c>
      <c r="S250" s="174"/>
      <c r="T250" s="176">
        <f>SUM(T251:T252)</f>
        <v>0</v>
      </c>
      <c r="AR250" s="177" t="s">
        <v>21</v>
      </c>
      <c r="AT250" s="178" t="s">
        <v>78</v>
      </c>
      <c r="AU250" s="178" t="s">
        <v>21</v>
      </c>
      <c r="AY250" s="177" t="s">
        <v>124</v>
      </c>
      <c r="BK250" s="179">
        <f>SUM(BK251:BK252)</f>
        <v>0</v>
      </c>
    </row>
    <row r="251" spans="1:65" s="2" customFormat="1" ht="14.45" customHeight="1">
      <c r="A251" s="35"/>
      <c r="B251" s="36"/>
      <c r="C251" s="182" t="s">
        <v>316</v>
      </c>
      <c r="D251" s="182" t="s">
        <v>126</v>
      </c>
      <c r="E251" s="183" t="s">
        <v>317</v>
      </c>
      <c r="F251" s="184" t="s">
        <v>318</v>
      </c>
      <c r="G251" s="185" t="s">
        <v>141</v>
      </c>
      <c r="H251" s="186">
        <v>3.051</v>
      </c>
      <c r="I251" s="187"/>
      <c r="J251" s="188">
        <f>ROUND(I251*H251,2)</f>
        <v>0</v>
      </c>
      <c r="K251" s="184" t="s">
        <v>130</v>
      </c>
      <c r="L251" s="40"/>
      <c r="M251" s="189" t="s">
        <v>1</v>
      </c>
      <c r="N251" s="190" t="s">
        <v>44</v>
      </c>
      <c r="O251" s="72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3" t="s">
        <v>131</v>
      </c>
      <c r="AT251" s="193" t="s">
        <v>126</v>
      </c>
      <c r="AU251" s="193" t="s">
        <v>85</v>
      </c>
      <c r="AY251" s="18" t="s">
        <v>124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8" t="s">
        <v>21</v>
      </c>
      <c r="BK251" s="194">
        <f>ROUND(I251*H251,2)</f>
        <v>0</v>
      </c>
      <c r="BL251" s="18" t="s">
        <v>131</v>
      </c>
      <c r="BM251" s="193" t="s">
        <v>319</v>
      </c>
    </row>
    <row r="252" spans="1:47" s="2" customFormat="1" ht="39">
      <c r="A252" s="35"/>
      <c r="B252" s="36"/>
      <c r="C252" s="37"/>
      <c r="D252" s="195" t="s">
        <v>133</v>
      </c>
      <c r="E252" s="37"/>
      <c r="F252" s="196" t="s">
        <v>320</v>
      </c>
      <c r="G252" s="37"/>
      <c r="H252" s="37"/>
      <c r="I252" s="197"/>
      <c r="J252" s="37"/>
      <c r="K252" s="37"/>
      <c r="L252" s="40"/>
      <c r="M252" s="198"/>
      <c r="N252" s="199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133</v>
      </c>
      <c r="AU252" s="18" t="s">
        <v>85</v>
      </c>
    </row>
    <row r="253" spans="2:63" s="12" customFormat="1" ht="25.9" customHeight="1">
      <c r="B253" s="166"/>
      <c r="C253" s="167"/>
      <c r="D253" s="168" t="s">
        <v>78</v>
      </c>
      <c r="E253" s="169" t="s">
        <v>321</v>
      </c>
      <c r="F253" s="169" t="s">
        <v>322</v>
      </c>
      <c r="G253" s="167"/>
      <c r="H253" s="167"/>
      <c r="I253" s="170"/>
      <c r="J253" s="171">
        <f>BK253</f>
        <v>0</v>
      </c>
      <c r="K253" s="167"/>
      <c r="L253" s="172"/>
      <c r="M253" s="173"/>
      <c r="N253" s="174"/>
      <c r="O253" s="174"/>
      <c r="P253" s="175">
        <f>P254+P261</f>
        <v>0</v>
      </c>
      <c r="Q253" s="174"/>
      <c r="R253" s="175">
        <f>R254+R261</f>
        <v>0.052183</v>
      </c>
      <c r="S253" s="174"/>
      <c r="T253" s="176">
        <f>T254+T261</f>
        <v>0</v>
      </c>
      <c r="AR253" s="177" t="s">
        <v>85</v>
      </c>
      <c r="AT253" s="178" t="s">
        <v>78</v>
      </c>
      <c r="AU253" s="178" t="s">
        <v>79</v>
      </c>
      <c r="AY253" s="177" t="s">
        <v>124</v>
      </c>
      <c r="BK253" s="179">
        <f>BK254+BK261</f>
        <v>0</v>
      </c>
    </row>
    <row r="254" spans="2:63" s="12" customFormat="1" ht="22.9" customHeight="1">
      <c r="B254" s="166"/>
      <c r="C254" s="167"/>
      <c r="D254" s="168" t="s">
        <v>78</v>
      </c>
      <c r="E254" s="180" t="s">
        <v>323</v>
      </c>
      <c r="F254" s="180" t="s">
        <v>324</v>
      </c>
      <c r="G254" s="167"/>
      <c r="H254" s="167"/>
      <c r="I254" s="170"/>
      <c r="J254" s="181">
        <f>BK254</f>
        <v>0</v>
      </c>
      <c r="K254" s="167"/>
      <c r="L254" s="172"/>
      <c r="M254" s="173"/>
      <c r="N254" s="174"/>
      <c r="O254" s="174"/>
      <c r="P254" s="175">
        <f>SUM(P255:P260)</f>
        <v>0</v>
      </c>
      <c r="Q254" s="174"/>
      <c r="R254" s="175">
        <f>SUM(R255:R260)</f>
        <v>0.028413</v>
      </c>
      <c r="S254" s="174"/>
      <c r="T254" s="176">
        <f>SUM(T255:T260)</f>
        <v>0</v>
      </c>
      <c r="AR254" s="177" t="s">
        <v>85</v>
      </c>
      <c r="AT254" s="178" t="s">
        <v>78</v>
      </c>
      <c r="AU254" s="178" t="s">
        <v>21</v>
      </c>
      <c r="AY254" s="177" t="s">
        <v>124</v>
      </c>
      <c r="BK254" s="179">
        <f>SUM(BK255:BK260)</f>
        <v>0</v>
      </c>
    </row>
    <row r="255" spans="1:65" s="2" customFormat="1" ht="24.2" customHeight="1">
      <c r="A255" s="35"/>
      <c r="B255" s="36"/>
      <c r="C255" s="182" t="s">
        <v>325</v>
      </c>
      <c r="D255" s="182" t="s">
        <v>126</v>
      </c>
      <c r="E255" s="183" t="s">
        <v>326</v>
      </c>
      <c r="F255" s="184" t="s">
        <v>327</v>
      </c>
      <c r="G255" s="185" t="s">
        <v>129</v>
      </c>
      <c r="H255" s="186">
        <v>34.65</v>
      </c>
      <c r="I255" s="187"/>
      <c r="J255" s="188">
        <f>ROUND(I255*H255,2)</f>
        <v>0</v>
      </c>
      <c r="K255" s="184" t="s">
        <v>130</v>
      </c>
      <c r="L255" s="40"/>
      <c r="M255" s="189" t="s">
        <v>1</v>
      </c>
      <c r="N255" s="190" t="s">
        <v>44</v>
      </c>
      <c r="O255" s="72"/>
      <c r="P255" s="191">
        <f>O255*H255</f>
        <v>0</v>
      </c>
      <c r="Q255" s="191">
        <v>0.0001</v>
      </c>
      <c r="R255" s="191">
        <f>Q255*H255</f>
        <v>0.003465</v>
      </c>
      <c r="S255" s="191">
        <v>0</v>
      </c>
      <c r="T255" s="19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3" t="s">
        <v>221</v>
      </c>
      <c r="AT255" s="193" t="s">
        <v>126</v>
      </c>
      <c r="AU255" s="193" t="s">
        <v>85</v>
      </c>
      <c r="AY255" s="18" t="s">
        <v>124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8" t="s">
        <v>21</v>
      </c>
      <c r="BK255" s="194">
        <f>ROUND(I255*H255,2)</f>
        <v>0</v>
      </c>
      <c r="BL255" s="18" t="s">
        <v>221</v>
      </c>
      <c r="BM255" s="193" t="s">
        <v>328</v>
      </c>
    </row>
    <row r="256" spans="1:47" s="2" customFormat="1" ht="19.5">
      <c r="A256" s="35"/>
      <c r="B256" s="36"/>
      <c r="C256" s="37"/>
      <c r="D256" s="195" t="s">
        <v>133</v>
      </c>
      <c r="E256" s="37"/>
      <c r="F256" s="196" t="s">
        <v>329</v>
      </c>
      <c r="G256" s="37"/>
      <c r="H256" s="37"/>
      <c r="I256" s="197"/>
      <c r="J256" s="37"/>
      <c r="K256" s="37"/>
      <c r="L256" s="40"/>
      <c r="M256" s="198"/>
      <c r="N256" s="199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133</v>
      </c>
      <c r="AU256" s="18" t="s">
        <v>85</v>
      </c>
    </row>
    <row r="257" spans="2:51" s="14" customFormat="1" ht="11.25">
      <c r="B257" s="210"/>
      <c r="C257" s="211"/>
      <c r="D257" s="195" t="s">
        <v>135</v>
      </c>
      <c r="E257" s="212" t="s">
        <v>1</v>
      </c>
      <c r="F257" s="213" t="s">
        <v>185</v>
      </c>
      <c r="G257" s="211"/>
      <c r="H257" s="214">
        <v>34.65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135</v>
      </c>
      <c r="AU257" s="220" t="s">
        <v>85</v>
      </c>
      <c r="AV257" s="14" t="s">
        <v>85</v>
      </c>
      <c r="AW257" s="14" t="s">
        <v>36</v>
      </c>
      <c r="AX257" s="14" t="s">
        <v>21</v>
      </c>
      <c r="AY257" s="220" t="s">
        <v>124</v>
      </c>
    </row>
    <row r="258" spans="1:65" s="2" customFormat="1" ht="24.2" customHeight="1">
      <c r="A258" s="35"/>
      <c r="B258" s="36"/>
      <c r="C258" s="182" t="s">
        <v>330</v>
      </c>
      <c r="D258" s="182" t="s">
        <v>126</v>
      </c>
      <c r="E258" s="183" t="s">
        <v>331</v>
      </c>
      <c r="F258" s="184" t="s">
        <v>332</v>
      </c>
      <c r="G258" s="185" t="s">
        <v>129</v>
      </c>
      <c r="H258" s="186">
        <v>34.65</v>
      </c>
      <c r="I258" s="187"/>
      <c r="J258" s="188">
        <f>ROUND(I258*H258,2)</f>
        <v>0</v>
      </c>
      <c r="K258" s="184" t="s">
        <v>130</v>
      </c>
      <c r="L258" s="40"/>
      <c r="M258" s="189" t="s">
        <v>1</v>
      </c>
      <c r="N258" s="190" t="s">
        <v>44</v>
      </c>
      <c r="O258" s="72"/>
      <c r="P258" s="191">
        <f>O258*H258</f>
        <v>0</v>
      </c>
      <c r="Q258" s="191">
        <v>0.00072</v>
      </c>
      <c r="R258" s="191">
        <f>Q258*H258</f>
        <v>0.024948</v>
      </c>
      <c r="S258" s="191">
        <v>0</v>
      </c>
      <c r="T258" s="19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3" t="s">
        <v>221</v>
      </c>
      <c r="AT258" s="193" t="s">
        <v>126</v>
      </c>
      <c r="AU258" s="193" t="s">
        <v>85</v>
      </c>
      <c r="AY258" s="18" t="s">
        <v>124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21</v>
      </c>
      <c r="BK258" s="194">
        <f>ROUND(I258*H258,2)</f>
        <v>0</v>
      </c>
      <c r="BL258" s="18" t="s">
        <v>221</v>
      </c>
      <c r="BM258" s="193" t="s">
        <v>333</v>
      </c>
    </row>
    <row r="259" spans="1:47" s="2" customFormat="1" ht="29.25">
      <c r="A259" s="35"/>
      <c r="B259" s="36"/>
      <c r="C259" s="37"/>
      <c r="D259" s="195" t="s">
        <v>133</v>
      </c>
      <c r="E259" s="37"/>
      <c r="F259" s="196" t="s">
        <v>334</v>
      </c>
      <c r="G259" s="37"/>
      <c r="H259" s="37"/>
      <c r="I259" s="197"/>
      <c r="J259" s="37"/>
      <c r="K259" s="37"/>
      <c r="L259" s="40"/>
      <c r="M259" s="198"/>
      <c r="N259" s="199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133</v>
      </c>
      <c r="AU259" s="18" t="s">
        <v>85</v>
      </c>
    </row>
    <row r="260" spans="2:51" s="14" customFormat="1" ht="11.25">
      <c r="B260" s="210"/>
      <c r="C260" s="211"/>
      <c r="D260" s="195" t="s">
        <v>135</v>
      </c>
      <c r="E260" s="212" t="s">
        <v>1</v>
      </c>
      <c r="F260" s="213" t="s">
        <v>185</v>
      </c>
      <c r="G260" s="211"/>
      <c r="H260" s="214">
        <v>34.65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135</v>
      </c>
      <c r="AU260" s="220" t="s">
        <v>85</v>
      </c>
      <c r="AV260" s="14" t="s">
        <v>85</v>
      </c>
      <c r="AW260" s="14" t="s">
        <v>36</v>
      </c>
      <c r="AX260" s="14" t="s">
        <v>21</v>
      </c>
      <c r="AY260" s="220" t="s">
        <v>124</v>
      </c>
    </row>
    <row r="261" spans="2:63" s="12" customFormat="1" ht="22.9" customHeight="1">
      <c r="B261" s="166"/>
      <c r="C261" s="167"/>
      <c r="D261" s="168" t="s">
        <v>78</v>
      </c>
      <c r="E261" s="180" t="s">
        <v>335</v>
      </c>
      <c r="F261" s="180" t="s">
        <v>336</v>
      </c>
      <c r="G261" s="167"/>
      <c r="H261" s="167"/>
      <c r="I261" s="170"/>
      <c r="J261" s="181">
        <f>BK261</f>
        <v>0</v>
      </c>
      <c r="K261" s="167"/>
      <c r="L261" s="172"/>
      <c r="M261" s="173"/>
      <c r="N261" s="174"/>
      <c r="O261" s="174"/>
      <c r="P261" s="175">
        <f>SUM(P262:P269)</f>
        <v>0</v>
      </c>
      <c r="Q261" s="174"/>
      <c r="R261" s="175">
        <f>SUM(R262:R269)</f>
        <v>0.02377</v>
      </c>
      <c r="S261" s="174"/>
      <c r="T261" s="176">
        <f>SUM(T262:T269)</f>
        <v>0</v>
      </c>
      <c r="AR261" s="177" t="s">
        <v>85</v>
      </c>
      <c r="AT261" s="178" t="s">
        <v>78</v>
      </c>
      <c r="AU261" s="178" t="s">
        <v>21</v>
      </c>
      <c r="AY261" s="177" t="s">
        <v>124</v>
      </c>
      <c r="BK261" s="179">
        <f>SUM(BK262:BK269)</f>
        <v>0</v>
      </c>
    </row>
    <row r="262" spans="1:65" s="2" customFormat="1" ht="24.2" customHeight="1">
      <c r="A262" s="35"/>
      <c r="B262" s="36"/>
      <c r="C262" s="182" t="s">
        <v>337</v>
      </c>
      <c r="D262" s="182" t="s">
        <v>126</v>
      </c>
      <c r="E262" s="183" t="s">
        <v>338</v>
      </c>
      <c r="F262" s="184" t="s">
        <v>339</v>
      </c>
      <c r="G262" s="185" t="s">
        <v>129</v>
      </c>
      <c r="H262" s="186">
        <v>50</v>
      </c>
      <c r="I262" s="187"/>
      <c r="J262" s="188">
        <f>ROUND(I262*H262,2)</f>
        <v>0</v>
      </c>
      <c r="K262" s="184" t="s">
        <v>130</v>
      </c>
      <c r="L262" s="40"/>
      <c r="M262" s="189" t="s">
        <v>1</v>
      </c>
      <c r="N262" s="190" t="s">
        <v>44</v>
      </c>
      <c r="O262" s="72"/>
      <c r="P262" s="191">
        <f>O262*H262</f>
        <v>0</v>
      </c>
      <c r="Q262" s="191">
        <v>0.0002</v>
      </c>
      <c r="R262" s="191">
        <f>Q262*H262</f>
        <v>0.01</v>
      </c>
      <c r="S262" s="191">
        <v>0</v>
      </c>
      <c r="T262" s="19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3" t="s">
        <v>221</v>
      </c>
      <c r="AT262" s="193" t="s">
        <v>126</v>
      </c>
      <c r="AU262" s="193" t="s">
        <v>85</v>
      </c>
      <c r="AY262" s="18" t="s">
        <v>124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8" t="s">
        <v>21</v>
      </c>
      <c r="BK262" s="194">
        <f>ROUND(I262*H262,2)</f>
        <v>0</v>
      </c>
      <c r="BL262" s="18" t="s">
        <v>221</v>
      </c>
      <c r="BM262" s="193" t="s">
        <v>340</v>
      </c>
    </row>
    <row r="263" spans="1:47" s="2" customFormat="1" ht="19.5">
      <c r="A263" s="35"/>
      <c r="B263" s="36"/>
      <c r="C263" s="37"/>
      <c r="D263" s="195" t="s">
        <v>133</v>
      </c>
      <c r="E263" s="37"/>
      <c r="F263" s="196" t="s">
        <v>341</v>
      </c>
      <c r="G263" s="37"/>
      <c r="H263" s="37"/>
      <c r="I263" s="197"/>
      <c r="J263" s="37"/>
      <c r="K263" s="37"/>
      <c r="L263" s="40"/>
      <c r="M263" s="198"/>
      <c r="N263" s="199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133</v>
      </c>
      <c r="AU263" s="18" t="s">
        <v>85</v>
      </c>
    </row>
    <row r="264" spans="2:51" s="13" customFormat="1" ht="11.25">
      <c r="B264" s="200"/>
      <c r="C264" s="201"/>
      <c r="D264" s="195" t="s">
        <v>135</v>
      </c>
      <c r="E264" s="202" t="s">
        <v>1</v>
      </c>
      <c r="F264" s="203" t="s">
        <v>342</v>
      </c>
      <c r="G264" s="201"/>
      <c r="H264" s="202" t="s">
        <v>1</v>
      </c>
      <c r="I264" s="204"/>
      <c r="J264" s="201"/>
      <c r="K264" s="201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135</v>
      </c>
      <c r="AU264" s="209" t="s">
        <v>85</v>
      </c>
      <c r="AV264" s="13" t="s">
        <v>21</v>
      </c>
      <c r="AW264" s="13" t="s">
        <v>36</v>
      </c>
      <c r="AX264" s="13" t="s">
        <v>79</v>
      </c>
      <c r="AY264" s="209" t="s">
        <v>124</v>
      </c>
    </row>
    <row r="265" spans="2:51" s="14" customFormat="1" ht="11.25">
      <c r="B265" s="210"/>
      <c r="C265" s="211"/>
      <c r="D265" s="195" t="s">
        <v>135</v>
      </c>
      <c r="E265" s="212" t="s">
        <v>1</v>
      </c>
      <c r="F265" s="213" t="s">
        <v>206</v>
      </c>
      <c r="G265" s="211"/>
      <c r="H265" s="214">
        <v>50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135</v>
      </c>
      <c r="AU265" s="220" t="s">
        <v>85</v>
      </c>
      <c r="AV265" s="14" t="s">
        <v>85</v>
      </c>
      <c r="AW265" s="14" t="s">
        <v>36</v>
      </c>
      <c r="AX265" s="14" t="s">
        <v>21</v>
      </c>
      <c r="AY265" s="220" t="s">
        <v>124</v>
      </c>
    </row>
    <row r="266" spans="1:65" s="2" customFormat="1" ht="24.2" customHeight="1">
      <c r="A266" s="35"/>
      <c r="B266" s="36"/>
      <c r="C266" s="182" t="s">
        <v>343</v>
      </c>
      <c r="D266" s="182" t="s">
        <v>126</v>
      </c>
      <c r="E266" s="183" t="s">
        <v>344</v>
      </c>
      <c r="F266" s="184" t="s">
        <v>345</v>
      </c>
      <c r="G266" s="185" t="s">
        <v>129</v>
      </c>
      <c r="H266" s="186">
        <v>50</v>
      </c>
      <c r="I266" s="187"/>
      <c r="J266" s="188">
        <f>ROUND(I266*H266,2)</f>
        <v>0</v>
      </c>
      <c r="K266" s="184" t="s">
        <v>130</v>
      </c>
      <c r="L266" s="40"/>
      <c r="M266" s="189" t="s">
        <v>1</v>
      </c>
      <c r="N266" s="190" t="s">
        <v>44</v>
      </c>
      <c r="O266" s="72"/>
      <c r="P266" s="191">
        <f>O266*H266</f>
        <v>0</v>
      </c>
      <c r="Q266" s="191">
        <v>0.0002754</v>
      </c>
      <c r="R266" s="191">
        <f>Q266*H266</f>
        <v>0.013770000000000001</v>
      </c>
      <c r="S266" s="191">
        <v>0</v>
      </c>
      <c r="T266" s="19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3" t="s">
        <v>221</v>
      </c>
      <c r="AT266" s="193" t="s">
        <v>126</v>
      </c>
      <c r="AU266" s="193" t="s">
        <v>85</v>
      </c>
      <c r="AY266" s="18" t="s">
        <v>124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21</v>
      </c>
      <c r="BK266" s="194">
        <f>ROUND(I266*H266,2)</f>
        <v>0</v>
      </c>
      <c r="BL266" s="18" t="s">
        <v>221</v>
      </c>
      <c r="BM266" s="193" t="s">
        <v>346</v>
      </c>
    </row>
    <row r="267" spans="1:47" s="2" customFormat="1" ht="19.5">
      <c r="A267" s="35"/>
      <c r="B267" s="36"/>
      <c r="C267" s="37"/>
      <c r="D267" s="195" t="s">
        <v>133</v>
      </c>
      <c r="E267" s="37"/>
      <c r="F267" s="196" t="s">
        <v>347</v>
      </c>
      <c r="G267" s="37"/>
      <c r="H267" s="37"/>
      <c r="I267" s="197"/>
      <c r="J267" s="37"/>
      <c r="K267" s="37"/>
      <c r="L267" s="40"/>
      <c r="M267" s="198"/>
      <c r="N267" s="199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133</v>
      </c>
      <c r="AU267" s="18" t="s">
        <v>85</v>
      </c>
    </row>
    <row r="268" spans="2:51" s="13" customFormat="1" ht="11.25">
      <c r="B268" s="200"/>
      <c r="C268" s="201"/>
      <c r="D268" s="195" t="s">
        <v>135</v>
      </c>
      <c r="E268" s="202" t="s">
        <v>1</v>
      </c>
      <c r="F268" s="203" t="s">
        <v>342</v>
      </c>
      <c r="G268" s="201"/>
      <c r="H268" s="202" t="s">
        <v>1</v>
      </c>
      <c r="I268" s="204"/>
      <c r="J268" s="201"/>
      <c r="K268" s="201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135</v>
      </c>
      <c r="AU268" s="209" t="s">
        <v>85</v>
      </c>
      <c r="AV268" s="13" t="s">
        <v>21</v>
      </c>
      <c r="AW268" s="13" t="s">
        <v>36</v>
      </c>
      <c r="AX268" s="13" t="s">
        <v>79</v>
      </c>
      <c r="AY268" s="209" t="s">
        <v>124</v>
      </c>
    </row>
    <row r="269" spans="2:51" s="14" customFormat="1" ht="11.25">
      <c r="B269" s="210"/>
      <c r="C269" s="211"/>
      <c r="D269" s="195" t="s">
        <v>135</v>
      </c>
      <c r="E269" s="212" t="s">
        <v>1</v>
      </c>
      <c r="F269" s="213" t="s">
        <v>206</v>
      </c>
      <c r="G269" s="211"/>
      <c r="H269" s="214">
        <v>50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135</v>
      </c>
      <c r="AU269" s="220" t="s">
        <v>85</v>
      </c>
      <c r="AV269" s="14" t="s">
        <v>85</v>
      </c>
      <c r="AW269" s="14" t="s">
        <v>36</v>
      </c>
      <c r="AX269" s="14" t="s">
        <v>21</v>
      </c>
      <c r="AY269" s="220" t="s">
        <v>124</v>
      </c>
    </row>
    <row r="270" spans="2:63" s="12" customFormat="1" ht="25.9" customHeight="1">
      <c r="B270" s="166"/>
      <c r="C270" s="167"/>
      <c r="D270" s="168" t="s">
        <v>78</v>
      </c>
      <c r="E270" s="169" t="s">
        <v>348</v>
      </c>
      <c r="F270" s="169" t="s">
        <v>349</v>
      </c>
      <c r="G270" s="167"/>
      <c r="H270" s="167"/>
      <c r="I270" s="170"/>
      <c r="J270" s="171">
        <f>BK270</f>
        <v>0</v>
      </c>
      <c r="K270" s="167"/>
      <c r="L270" s="172"/>
      <c r="M270" s="173"/>
      <c r="N270" s="174"/>
      <c r="O270" s="174"/>
      <c r="P270" s="175">
        <f>P271+P274+P277+P282+P285+P288</f>
        <v>0</v>
      </c>
      <c r="Q270" s="174"/>
      <c r="R270" s="175">
        <f>R271+R274+R277+R282+R285+R288</f>
        <v>0</v>
      </c>
      <c r="S270" s="174"/>
      <c r="T270" s="176">
        <f>T271+T274+T277+T282+T285+T288</f>
        <v>0</v>
      </c>
      <c r="AR270" s="177" t="s">
        <v>157</v>
      </c>
      <c r="AT270" s="178" t="s">
        <v>78</v>
      </c>
      <c r="AU270" s="178" t="s">
        <v>79</v>
      </c>
      <c r="AY270" s="177" t="s">
        <v>124</v>
      </c>
      <c r="BK270" s="179">
        <f>BK271+BK274+BK277+BK282+BK285+BK288</f>
        <v>0</v>
      </c>
    </row>
    <row r="271" spans="2:63" s="12" customFormat="1" ht="22.9" customHeight="1">
      <c r="B271" s="166"/>
      <c r="C271" s="167"/>
      <c r="D271" s="168" t="s">
        <v>78</v>
      </c>
      <c r="E271" s="180" t="s">
        <v>350</v>
      </c>
      <c r="F271" s="180" t="s">
        <v>351</v>
      </c>
      <c r="G271" s="167"/>
      <c r="H271" s="167"/>
      <c r="I271" s="170"/>
      <c r="J271" s="181">
        <f>BK271</f>
        <v>0</v>
      </c>
      <c r="K271" s="167"/>
      <c r="L271" s="172"/>
      <c r="M271" s="173"/>
      <c r="N271" s="174"/>
      <c r="O271" s="174"/>
      <c r="P271" s="175">
        <f>SUM(P272:P273)</f>
        <v>0</v>
      </c>
      <c r="Q271" s="174"/>
      <c r="R271" s="175">
        <f>SUM(R272:R273)</f>
        <v>0</v>
      </c>
      <c r="S271" s="174"/>
      <c r="T271" s="176">
        <f>SUM(T272:T273)</f>
        <v>0</v>
      </c>
      <c r="AR271" s="177" t="s">
        <v>157</v>
      </c>
      <c r="AT271" s="178" t="s">
        <v>78</v>
      </c>
      <c r="AU271" s="178" t="s">
        <v>21</v>
      </c>
      <c r="AY271" s="177" t="s">
        <v>124</v>
      </c>
      <c r="BK271" s="179">
        <f>SUM(BK272:BK273)</f>
        <v>0</v>
      </c>
    </row>
    <row r="272" spans="1:65" s="2" customFormat="1" ht="14.45" customHeight="1">
      <c r="A272" s="35"/>
      <c r="B272" s="36"/>
      <c r="C272" s="182" t="s">
        <v>352</v>
      </c>
      <c r="D272" s="182" t="s">
        <v>126</v>
      </c>
      <c r="E272" s="183" t="s">
        <v>353</v>
      </c>
      <c r="F272" s="184" t="s">
        <v>354</v>
      </c>
      <c r="G272" s="185" t="s">
        <v>355</v>
      </c>
      <c r="H272" s="186">
        <v>1</v>
      </c>
      <c r="I272" s="187"/>
      <c r="J272" s="188">
        <f>ROUND(I272*H272,2)</f>
        <v>0</v>
      </c>
      <c r="K272" s="184" t="s">
        <v>1</v>
      </c>
      <c r="L272" s="40"/>
      <c r="M272" s="189" t="s">
        <v>1</v>
      </c>
      <c r="N272" s="190" t="s">
        <v>44</v>
      </c>
      <c r="O272" s="72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3" t="s">
        <v>356</v>
      </c>
      <c r="AT272" s="193" t="s">
        <v>126</v>
      </c>
      <c r="AU272" s="193" t="s">
        <v>85</v>
      </c>
      <c r="AY272" s="18" t="s">
        <v>124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21</v>
      </c>
      <c r="BK272" s="194">
        <f>ROUND(I272*H272,2)</f>
        <v>0</v>
      </c>
      <c r="BL272" s="18" t="s">
        <v>356</v>
      </c>
      <c r="BM272" s="193" t="s">
        <v>357</v>
      </c>
    </row>
    <row r="273" spans="1:47" s="2" customFormat="1" ht="11.25">
      <c r="A273" s="35"/>
      <c r="B273" s="36"/>
      <c r="C273" s="37"/>
      <c r="D273" s="195" t="s">
        <v>133</v>
      </c>
      <c r="E273" s="37"/>
      <c r="F273" s="196" t="s">
        <v>358</v>
      </c>
      <c r="G273" s="37"/>
      <c r="H273" s="37"/>
      <c r="I273" s="197"/>
      <c r="J273" s="37"/>
      <c r="K273" s="37"/>
      <c r="L273" s="40"/>
      <c r="M273" s="198"/>
      <c r="N273" s="199"/>
      <c r="O273" s="72"/>
      <c r="P273" s="72"/>
      <c r="Q273" s="72"/>
      <c r="R273" s="72"/>
      <c r="S273" s="72"/>
      <c r="T273" s="73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133</v>
      </c>
      <c r="AU273" s="18" t="s">
        <v>85</v>
      </c>
    </row>
    <row r="274" spans="2:63" s="12" customFormat="1" ht="22.9" customHeight="1">
      <c r="B274" s="166"/>
      <c r="C274" s="167"/>
      <c r="D274" s="168" t="s">
        <v>78</v>
      </c>
      <c r="E274" s="180" t="s">
        <v>359</v>
      </c>
      <c r="F274" s="180" t="s">
        <v>360</v>
      </c>
      <c r="G274" s="167"/>
      <c r="H274" s="167"/>
      <c r="I274" s="170"/>
      <c r="J274" s="181">
        <f>BK274</f>
        <v>0</v>
      </c>
      <c r="K274" s="167"/>
      <c r="L274" s="172"/>
      <c r="M274" s="173"/>
      <c r="N274" s="174"/>
      <c r="O274" s="174"/>
      <c r="P274" s="175">
        <f>SUM(P275:P276)</f>
        <v>0</v>
      </c>
      <c r="Q274" s="174"/>
      <c r="R274" s="175">
        <f>SUM(R275:R276)</f>
        <v>0</v>
      </c>
      <c r="S274" s="174"/>
      <c r="T274" s="176">
        <f>SUM(T275:T276)</f>
        <v>0</v>
      </c>
      <c r="AR274" s="177" t="s">
        <v>157</v>
      </c>
      <c r="AT274" s="178" t="s">
        <v>78</v>
      </c>
      <c r="AU274" s="178" t="s">
        <v>21</v>
      </c>
      <c r="AY274" s="177" t="s">
        <v>124</v>
      </c>
      <c r="BK274" s="179">
        <f>SUM(BK275:BK276)</f>
        <v>0</v>
      </c>
    </row>
    <row r="275" spans="1:65" s="2" customFormat="1" ht="14.45" customHeight="1">
      <c r="A275" s="35"/>
      <c r="B275" s="36"/>
      <c r="C275" s="182" t="s">
        <v>361</v>
      </c>
      <c r="D275" s="182" t="s">
        <v>126</v>
      </c>
      <c r="E275" s="183" t="s">
        <v>362</v>
      </c>
      <c r="F275" s="184" t="s">
        <v>363</v>
      </c>
      <c r="G275" s="185" t="s">
        <v>355</v>
      </c>
      <c r="H275" s="186">
        <v>1</v>
      </c>
      <c r="I275" s="187"/>
      <c r="J275" s="188">
        <f>ROUND(I275*H275,2)</f>
        <v>0</v>
      </c>
      <c r="K275" s="184" t="s">
        <v>1</v>
      </c>
      <c r="L275" s="40"/>
      <c r="M275" s="189" t="s">
        <v>1</v>
      </c>
      <c r="N275" s="190" t="s">
        <v>44</v>
      </c>
      <c r="O275" s="72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3" t="s">
        <v>356</v>
      </c>
      <c r="AT275" s="193" t="s">
        <v>126</v>
      </c>
      <c r="AU275" s="193" t="s">
        <v>85</v>
      </c>
      <c r="AY275" s="18" t="s">
        <v>124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21</v>
      </c>
      <c r="BK275" s="194">
        <f>ROUND(I275*H275,2)</f>
        <v>0</v>
      </c>
      <c r="BL275" s="18" t="s">
        <v>356</v>
      </c>
      <c r="BM275" s="193" t="s">
        <v>364</v>
      </c>
    </row>
    <row r="276" spans="1:47" s="2" customFormat="1" ht="11.25">
      <c r="A276" s="35"/>
      <c r="B276" s="36"/>
      <c r="C276" s="37"/>
      <c r="D276" s="195" t="s">
        <v>133</v>
      </c>
      <c r="E276" s="37"/>
      <c r="F276" s="196" t="s">
        <v>365</v>
      </c>
      <c r="G276" s="37"/>
      <c r="H276" s="37"/>
      <c r="I276" s="197"/>
      <c r="J276" s="37"/>
      <c r="K276" s="37"/>
      <c r="L276" s="40"/>
      <c r="M276" s="198"/>
      <c r="N276" s="199"/>
      <c r="O276" s="72"/>
      <c r="P276" s="72"/>
      <c r="Q276" s="72"/>
      <c r="R276" s="72"/>
      <c r="S276" s="72"/>
      <c r="T276" s="73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133</v>
      </c>
      <c r="AU276" s="18" t="s">
        <v>85</v>
      </c>
    </row>
    <row r="277" spans="2:63" s="12" customFormat="1" ht="22.9" customHeight="1">
      <c r="B277" s="166"/>
      <c r="C277" s="167"/>
      <c r="D277" s="168" t="s">
        <v>78</v>
      </c>
      <c r="E277" s="180" t="s">
        <v>366</v>
      </c>
      <c r="F277" s="180" t="s">
        <v>367</v>
      </c>
      <c r="G277" s="167"/>
      <c r="H277" s="167"/>
      <c r="I277" s="170"/>
      <c r="J277" s="181">
        <f>BK277</f>
        <v>0</v>
      </c>
      <c r="K277" s="167"/>
      <c r="L277" s="172"/>
      <c r="M277" s="173"/>
      <c r="N277" s="174"/>
      <c r="O277" s="174"/>
      <c r="P277" s="175">
        <f>SUM(P278:P281)</f>
        <v>0</v>
      </c>
      <c r="Q277" s="174"/>
      <c r="R277" s="175">
        <f>SUM(R278:R281)</f>
        <v>0</v>
      </c>
      <c r="S277" s="174"/>
      <c r="T277" s="176">
        <f>SUM(T278:T281)</f>
        <v>0</v>
      </c>
      <c r="AR277" s="177" t="s">
        <v>157</v>
      </c>
      <c r="AT277" s="178" t="s">
        <v>78</v>
      </c>
      <c r="AU277" s="178" t="s">
        <v>21</v>
      </c>
      <c r="AY277" s="177" t="s">
        <v>124</v>
      </c>
      <c r="BK277" s="179">
        <f>SUM(BK278:BK281)</f>
        <v>0</v>
      </c>
    </row>
    <row r="278" spans="1:65" s="2" customFormat="1" ht="14.45" customHeight="1">
      <c r="A278" s="35"/>
      <c r="B278" s="36"/>
      <c r="C278" s="182" t="s">
        <v>368</v>
      </c>
      <c r="D278" s="182" t="s">
        <v>126</v>
      </c>
      <c r="E278" s="183" t="s">
        <v>369</v>
      </c>
      <c r="F278" s="184" t="s">
        <v>370</v>
      </c>
      <c r="G278" s="185" t="s">
        <v>355</v>
      </c>
      <c r="H278" s="186">
        <v>1</v>
      </c>
      <c r="I278" s="187"/>
      <c r="J278" s="188">
        <f>ROUND(I278*H278,2)</f>
        <v>0</v>
      </c>
      <c r="K278" s="184" t="s">
        <v>1</v>
      </c>
      <c r="L278" s="40"/>
      <c r="M278" s="189" t="s">
        <v>1</v>
      </c>
      <c r="N278" s="190" t="s">
        <v>44</v>
      </c>
      <c r="O278" s="72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3" t="s">
        <v>356</v>
      </c>
      <c r="AT278" s="193" t="s">
        <v>126</v>
      </c>
      <c r="AU278" s="193" t="s">
        <v>85</v>
      </c>
      <c r="AY278" s="18" t="s">
        <v>124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8" t="s">
        <v>21</v>
      </c>
      <c r="BK278" s="194">
        <f>ROUND(I278*H278,2)</f>
        <v>0</v>
      </c>
      <c r="BL278" s="18" t="s">
        <v>356</v>
      </c>
      <c r="BM278" s="193" t="s">
        <v>371</v>
      </c>
    </row>
    <row r="279" spans="1:47" s="2" customFormat="1" ht="11.25">
      <c r="A279" s="35"/>
      <c r="B279" s="36"/>
      <c r="C279" s="37"/>
      <c r="D279" s="195" t="s">
        <v>133</v>
      </c>
      <c r="E279" s="37"/>
      <c r="F279" s="196" t="s">
        <v>372</v>
      </c>
      <c r="G279" s="37"/>
      <c r="H279" s="37"/>
      <c r="I279" s="197"/>
      <c r="J279" s="37"/>
      <c r="K279" s="37"/>
      <c r="L279" s="40"/>
      <c r="M279" s="198"/>
      <c r="N279" s="199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133</v>
      </c>
      <c r="AU279" s="18" t="s">
        <v>85</v>
      </c>
    </row>
    <row r="280" spans="1:65" s="2" customFormat="1" ht="14.45" customHeight="1">
      <c r="A280" s="35"/>
      <c r="B280" s="36"/>
      <c r="C280" s="182" t="s">
        <v>373</v>
      </c>
      <c r="D280" s="182" t="s">
        <v>126</v>
      </c>
      <c r="E280" s="183" t="s">
        <v>374</v>
      </c>
      <c r="F280" s="184" t="s">
        <v>375</v>
      </c>
      <c r="G280" s="185" t="s">
        <v>355</v>
      </c>
      <c r="H280" s="186">
        <v>1</v>
      </c>
      <c r="I280" s="187"/>
      <c r="J280" s="188">
        <f>ROUND(I280*H280,2)</f>
        <v>0</v>
      </c>
      <c r="K280" s="184" t="s">
        <v>1</v>
      </c>
      <c r="L280" s="40"/>
      <c r="M280" s="189" t="s">
        <v>1</v>
      </c>
      <c r="N280" s="190" t="s">
        <v>44</v>
      </c>
      <c r="O280" s="72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3" t="s">
        <v>356</v>
      </c>
      <c r="AT280" s="193" t="s">
        <v>126</v>
      </c>
      <c r="AU280" s="193" t="s">
        <v>85</v>
      </c>
      <c r="AY280" s="18" t="s">
        <v>124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8" t="s">
        <v>21</v>
      </c>
      <c r="BK280" s="194">
        <f>ROUND(I280*H280,2)</f>
        <v>0</v>
      </c>
      <c r="BL280" s="18" t="s">
        <v>356</v>
      </c>
      <c r="BM280" s="193" t="s">
        <v>376</v>
      </c>
    </row>
    <row r="281" spans="1:47" s="2" customFormat="1" ht="11.25">
      <c r="A281" s="35"/>
      <c r="B281" s="36"/>
      <c r="C281" s="37"/>
      <c r="D281" s="195" t="s">
        <v>133</v>
      </c>
      <c r="E281" s="37"/>
      <c r="F281" s="196" t="s">
        <v>377</v>
      </c>
      <c r="G281" s="37"/>
      <c r="H281" s="37"/>
      <c r="I281" s="197"/>
      <c r="J281" s="37"/>
      <c r="K281" s="37"/>
      <c r="L281" s="40"/>
      <c r="M281" s="198"/>
      <c r="N281" s="199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133</v>
      </c>
      <c r="AU281" s="18" t="s">
        <v>85</v>
      </c>
    </row>
    <row r="282" spans="2:63" s="12" customFormat="1" ht="22.9" customHeight="1">
      <c r="B282" s="166"/>
      <c r="C282" s="167"/>
      <c r="D282" s="168" t="s">
        <v>78</v>
      </c>
      <c r="E282" s="180" t="s">
        <v>378</v>
      </c>
      <c r="F282" s="180" t="s">
        <v>379</v>
      </c>
      <c r="G282" s="167"/>
      <c r="H282" s="167"/>
      <c r="I282" s="170"/>
      <c r="J282" s="181">
        <f>BK282</f>
        <v>0</v>
      </c>
      <c r="K282" s="167"/>
      <c r="L282" s="172"/>
      <c r="M282" s="173"/>
      <c r="N282" s="174"/>
      <c r="O282" s="174"/>
      <c r="P282" s="175">
        <f>SUM(P283:P284)</f>
        <v>0</v>
      </c>
      <c r="Q282" s="174"/>
      <c r="R282" s="175">
        <f>SUM(R283:R284)</f>
        <v>0</v>
      </c>
      <c r="S282" s="174"/>
      <c r="T282" s="176">
        <f>SUM(T283:T284)</f>
        <v>0</v>
      </c>
      <c r="AR282" s="177" t="s">
        <v>157</v>
      </c>
      <c r="AT282" s="178" t="s">
        <v>78</v>
      </c>
      <c r="AU282" s="178" t="s">
        <v>21</v>
      </c>
      <c r="AY282" s="177" t="s">
        <v>124</v>
      </c>
      <c r="BK282" s="179">
        <f>SUM(BK283:BK284)</f>
        <v>0</v>
      </c>
    </row>
    <row r="283" spans="1:65" s="2" customFormat="1" ht="14.45" customHeight="1">
      <c r="A283" s="35"/>
      <c r="B283" s="36"/>
      <c r="C283" s="182" t="s">
        <v>380</v>
      </c>
      <c r="D283" s="182" t="s">
        <v>126</v>
      </c>
      <c r="E283" s="183" t="s">
        <v>381</v>
      </c>
      <c r="F283" s="184" t="s">
        <v>382</v>
      </c>
      <c r="G283" s="185" t="s">
        <v>355</v>
      </c>
      <c r="H283" s="186">
        <v>1</v>
      </c>
      <c r="I283" s="187"/>
      <c r="J283" s="188">
        <f>ROUND(I283*H283,2)</f>
        <v>0</v>
      </c>
      <c r="K283" s="184" t="s">
        <v>1</v>
      </c>
      <c r="L283" s="40"/>
      <c r="M283" s="189" t="s">
        <v>1</v>
      </c>
      <c r="N283" s="190" t="s">
        <v>44</v>
      </c>
      <c r="O283" s="72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3" t="s">
        <v>356</v>
      </c>
      <c r="AT283" s="193" t="s">
        <v>126</v>
      </c>
      <c r="AU283" s="193" t="s">
        <v>85</v>
      </c>
      <c r="AY283" s="18" t="s">
        <v>124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8" t="s">
        <v>21</v>
      </c>
      <c r="BK283" s="194">
        <f>ROUND(I283*H283,2)</f>
        <v>0</v>
      </c>
      <c r="BL283" s="18" t="s">
        <v>356</v>
      </c>
      <c r="BM283" s="193" t="s">
        <v>383</v>
      </c>
    </row>
    <row r="284" spans="1:47" s="2" customFormat="1" ht="11.25">
      <c r="A284" s="35"/>
      <c r="B284" s="36"/>
      <c r="C284" s="37"/>
      <c r="D284" s="195" t="s">
        <v>133</v>
      </c>
      <c r="E284" s="37"/>
      <c r="F284" s="196" t="s">
        <v>384</v>
      </c>
      <c r="G284" s="37"/>
      <c r="H284" s="37"/>
      <c r="I284" s="197"/>
      <c r="J284" s="37"/>
      <c r="K284" s="37"/>
      <c r="L284" s="40"/>
      <c r="M284" s="198"/>
      <c r="N284" s="199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133</v>
      </c>
      <c r="AU284" s="18" t="s">
        <v>85</v>
      </c>
    </row>
    <row r="285" spans="2:63" s="12" customFormat="1" ht="22.9" customHeight="1">
      <c r="B285" s="166"/>
      <c r="C285" s="167"/>
      <c r="D285" s="168" t="s">
        <v>78</v>
      </c>
      <c r="E285" s="180" t="s">
        <v>385</v>
      </c>
      <c r="F285" s="180" t="s">
        <v>386</v>
      </c>
      <c r="G285" s="167"/>
      <c r="H285" s="167"/>
      <c r="I285" s="170"/>
      <c r="J285" s="181">
        <f>BK285</f>
        <v>0</v>
      </c>
      <c r="K285" s="167"/>
      <c r="L285" s="172"/>
      <c r="M285" s="173"/>
      <c r="N285" s="174"/>
      <c r="O285" s="174"/>
      <c r="P285" s="175">
        <f>SUM(P286:P287)</f>
        <v>0</v>
      </c>
      <c r="Q285" s="174"/>
      <c r="R285" s="175">
        <f>SUM(R286:R287)</f>
        <v>0</v>
      </c>
      <c r="S285" s="174"/>
      <c r="T285" s="176">
        <f>SUM(T286:T287)</f>
        <v>0</v>
      </c>
      <c r="AR285" s="177" t="s">
        <v>157</v>
      </c>
      <c r="AT285" s="178" t="s">
        <v>78</v>
      </c>
      <c r="AU285" s="178" t="s">
        <v>21</v>
      </c>
      <c r="AY285" s="177" t="s">
        <v>124</v>
      </c>
      <c r="BK285" s="179">
        <f>SUM(BK286:BK287)</f>
        <v>0</v>
      </c>
    </row>
    <row r="286" spans="1:65" s="2" customFormat="1" ht="14.45" customHeight="1">
      <c r="A286" s="35"/>
      <c r="B286" s="36"/>
      <c r="C286" s="182" t="s">
        <v>387</v>
      </c>
      <c r="D286" s="182" t="s">
        <v>126</v>
      </c>
      <c r="E286" s="183" t="s">
        <v>388</v>
      </c>
      <c r="F286" s="184" t="s">
        <v>389</v>
      </c>
      <c r="G286" s="185" t="s">
        <v>355</v>
      </c>
      <c r="H286" s="186">
        <v>1</v>
      </c>
      <c r="I286" s="187"/>
      <c r="J286" s="188">
        <f>ROUND(I286*H286,2)</f>
        <v>0</v>
      </c>
      <c r="K286" s="184" t="s">
        <v>1</v>
      </c>
      <c r="L286" s="40"/>
      <c r="M286" s="189" t="s">
        <v>1</v>
      </c>
      <c r="N286" s="190" t="s">
        <v>44</v>
      </c>
      <c r="O286" s="72"/>
      <c r="P286" s="191">
        <f>O286*H286</f>
        <v>0</v>
      </c>
      <c r="Q286" s="191">
        <v>0</v>
      </c>
      <c r="R286" s="191">
        <f>Q286*H286</f>
        <v>0</v>
      </c>
      <c r="S286" s="191">
        <v>0</v>
      </c>
      <c r="T286" s="19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3" t="s">
        <v>356</v>
      </c>
      <c r="AT286" s="193" t="s">
        <v>126</v>
      </c>
      <c r="AU286" s="193" t="s">
        <v>85</v>
      </c>
      <c r="AY286" s="18" t="s">
        <v>124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21</v>
      </c>
      <c r="BK286" s="194">
        <f>ROUND(I286*H286,2)</f>
        <v>0</v>
      </c>
      <c r="BL286" s="18" t="s">
        <v>356</v>
      </c>
      <c r="BM286" s="193" t="s">
        <v>390</v>
      </c>
    </row>
    <row r="287" spans="1:47" s="2" customFormat="1" ht="29.25">
      <c r="A287" s="35"/>
      <c r="B287" s="36"/>
      <c r="C287" s="37"/>
      <c r="D287" s="195" t="s">
        <v>133</v>
      </c>
      <c r="E287" s="37"/>
      <c r="F287" s="196" t="s">
        <v>391</v>
      </c>
      <c r="G287" s="37"/>
      <c r="H287" s="37"/>
      <c r="I287" s="197"/>
      <c r="J287" s="37"/>
      <c r="K287" s="37"/>
      <c r="L287" s="40"/>
      <c r="M287" s="198"/>
      <c r="N287" s="199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133</v>
      </c>
      <c r="AU287" s="18" t="s">
        <v>85</v>
      </c>
    </row>
    <row r="288" spans="2:63" s="12" customFormat="1" ht="22.9" customHeight="1">
      <c r="B288" s="166"/>
      <c r="C288" s="167"/>
      <c r="D288" s="168" t="s">
        <v>78</v>
      </c>
      <c r="E288" s="180" t="s">
        <v>392</v>
      </c>
      <c r="F288" s="180" t="s">
        <v>393</v>
      </c>
      <c r="G288" s="167"/>
      <c r="H288" s="167"/>
      <c r="I288" s="170"/>
      <c r="J288" s="181">
        <f>BK288</f>
        <v>0</v>
      </c>
      <c r="K288" s="167"/>
      <c r="L288" s="172"/>
      <c r="M288" s="173"/>
      <c r="N288" s="174"/>
      <c r="O288" s="174"/>
      <c r="P288" s="175">
        <f>SUM(P289:P292)</f>
        <v>0</v>
      </c>
      <c r="Q288" s="174"/>
      <c r="R288" s="175">
        <f>SUM(R289:R292)</f>
        <v>0</v>
      </c>
      <c r="S288" s="174"/>
      <c r="T288" s="176">
        <f>SUM(T289:T292)</f>
        <v>0</v>
      </c>
      <c r="AR288" s="177" t="s">
        <v>157</v>
      </c>
      <c r="AT288" s="178" t="s">
        <v>78</v>
      </c>
      <c r="AU288" s="178" t="s">
        <v>21</v>
      </c>
      <c r="AY288" s="177" t="s">
        <v>124</v>
      </c>
      <c r="BK288" s="179">
        <f>SUM(BK289:BK292)</f>
        <v>0</v>
      </c>
    </row>
    <row r="289" spans="1:65" s="2" customFormat="1" ht="14.45" customHeight="1">
      <c r="A289" s="35"/>
      <c r="B289" s="36"/>
      <c r="C289" s="182" t="s">
        <v>394</v>
      </c>
      <c r="D289" s="182" t="s">
        <v>126</v>
      </c>
      <c r="E289" s="183" t="s">
        <v>395</v>
      </c>
      <c r="F289" s="184" t="s">
        <v>396</v>
      </c>
      <c r="G289" s="185" t="s">
        <v>355</v>
      </c>
      <c r="H289" s="186">
        <v>1</v>
      </c>
      <c r="I289" s="187"/>
      <c r="J289" s="188">
        <f>ROUND(I289*H289,2)</f>
        <v>0</v>
      </c>
      <c r="K289" s="184" t="s">
        <v>1</v>
      </c>
      <c r="L289" s="40"/>
      <c r="M289" s="189" t="s">
        <v>1</v>
      </c>
      <c r="N289" s="190" t="s">
        <v>44</v>
      </c>
      <c r="O289" s="72"/>
      <c r="P289" s="191">
        <f>O289*H289</f>
        <v>0</v>
      </c>
      <c r="Q289" s="191">
        <v>0</v>
      </c>
      <c r="R289" s="191">
        <f>Q289*H289</f>
        <v>0</v>
      </c>
      <c r="S289" s="191">
        <v>0</v>
      </c>
      <c r="T289" s="19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3" t="s">
        <v>356</v>
      </c>
      <c r="AT289" s="193" t="s">
        <v>126</v>
      </c>
      <c r="AU289" s="193" t="s">
        <v>85</v>
      </c>
      <c r="AY289" s="18" t="s">
        <v>124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21</v>
      </c>
      <c r="BK289" s="194">
        <f>ROUND(I289*H289,2)</f>
        <v>0</v>
      </c>
      <c r="BL289" s="18" t="s">
        <v>356</v>
      </c>
      <c r="BM289" s="193" t="s">
        <v>397</v>
      </c>
    </row>
    <row r="290" spans="1:47" s="2" customFormat="1" ht="11.25">
      <c r="A290" s="35"/>
      <c r="B290" s="36"/>
      <c r="C290" s="37"/>
      <c r="D290" s="195" t="s">
        <v>133</v>
      </c>
      <c r="E290" s="37"/>
      <c r="F290" s="196" t="s">
        <v>398</v>
      </c>
      <c r="G290" s="37"/>
      <c r="H290" s="37"/>
      <c r="I290" s="197"/>
      <c r="J290" s="37"/>
      <c r="K290" s="37"/>
      <c r="L290" s="40"/>
      <c r="M290" s="198"/>
      <c r="N290" s="199"/>
      <c r="O290" s="72"/>
      <c r="P290" s="72"/>
      <c r="Q290" s="72"/>
      <c r="R290" s="72"/>
      <c r="S290" s="72"/>
      <c r="T290" s="73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133</v>
      </c>
      <c r="AU290" s="18" t="s">
        <v>85</v>
      </c>
    </row>
    <row r="291" spans="1:65" s="2" customFormat="1" ht="14.45" customHeight="1">
      <c r="A291" s="35"/>
      <c r="B291" s="36"/>
      <c r="C291" s="182" t="s">
        <v>399</v>
      </c>
      <c r="D291" s="182" t="s">
        <v>126</v>
      </c>
      <c r="E291" s="183" t="s">
        <v>400</v>
      </c>
      <c r="F291" s="184" t="s">
        <v>401</v>
      </c>
      <c r="G291" s="185" t="s">
        <v>355</v>
      </c>
      <c r="H291" s="186">
        <v>1</v>
      </c>
      <c r="I291" s="187"/>
      <c r="J291" s="188">
        <f>ROUND(I291*H291,2)</f>
        <v>0</v>
      </c>
      <c r="K291" s="184" t="s">
        <v>1</v>
      </c>
      <c r="L291" s="40"/>
      <c r="M291" s="189" t="s">
        <v>1</v>
      </c>
      <c r="N291" s="190" t="s">
        <v>44</v>
      </c>
      <c r="O291" s="72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3" t="s">
        <v>356</v>
      </c>
      <c r="AT291" s="193" t="s">
        <v>126</v>
      </c>
      <c r="AU291" s="193" t="s">
        <v>85</v>
      </c>
      <c r="AY291" s="18" t="s">
        <v>124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8" t="s">
        <v>21</v>
      </c>
      <c r="BK291" s="194">
        <f>ROUND(I291*H291,2)</f>
        <v>0</v>
      </c>
      <c r="BL291" s="18" t="s">
        <v>356</v>
      </c>
      <c r="BM291" s="193" t="s">
        <v>402</v>
      </c>
    </row>
    <row r="292" spans="1:47" s="2" customFormat="1" ht="11.25">
      <c r="A292" s="35"/>
      <c r="B292" s="36"/>
      <c r="C292" s="37"/>
      <c r="D292" s="195" t="s">
        <v>133</v>
      </c>
      <c r="E292" s="37"/>
      <c r="F292" s="196" t="s">
        <v>403</v>
      </c>
      <c r="G292" s="37"/>
      <c r="H292" s="37"/>
      <c r="I292" s="197"/>
      <c r="J292" s="37"/>
      <c r="K292" s="37"/>
      <c r="L292" s="40"/>
      <c r="M292" s="254"/>
      <c r="N292" s="255"/>
      <c r="O292" s="256"/>
      <c r="P292" s="256"/>
      <c r="Q292" s="256"/>
      <c r="R292" s="256"/>
      <c r="S292" s="256"/>
      <c r="T292" s="257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133</v>
      </c>
      <c r="AU292" s="18" t="s">
        <v>85</v>
      </c>
    </row>
    <row r="293" spans="1:31" s="2" customFormat="1" ht="6.95" customHeight="1">
      <c r="A293" s="35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40"/>
      <c r="M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</row>
  </sheetData>
  <sheetProtection algorithmName="SHA-512" hashValue="H+UGIJqudlc8xWQr5q0uvZ2jIpynEtALbRjjEW67CgD5ozsCR1poppvcKy5PrXu0gYHWOqYTWpuBPT5e0v6Qag==" saltValue="jqbU5+9TGL8FTupquQVO8qzYrs0/0/mrPtYI5kYZUVIjz12iX8/9g2aWsZtw6TTU/+8/GqBSbmNsiu9c85Ahig==" spinCount="100000" sheet="1" objects="1" scenarios="1" formatColumns="0" formatRows="0" autoFilter="0"/>
  <autoFilter ref="C128:K292"/>
  <mergeCells count="6">
    <mergeCell ref="L2:V2"/>
    <mergeCell ref="E7:H7"/>
    <mergeCell ref="E16:H16"/>
    <mergeCell ref="E25:H25"/>
    <mergeCell ref="E85:H85"/>
    <mergeCell ref="E121:H12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Milan Ballák</cp:lastModifiedBy>
  <dcterms:created xsi:type="dcterms:W3CDTF">2020-07-22T05:29:32Z</dcterms:created>
  <dcterms:modified xsi:type="dcterms:W3CDTF">2021-06-01T07:05:00Z</dcterms:modified>
  <cp:category/>
  <cp:version/>
  <cp:contentType/>
  <cp:contentStatus/>
</cp:coreProperties>
</file>