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RMI\2021\Demolice zahr.obj. - ZŠ Partyzánská\ZD\"/>
    </mc:Choice>
  </mc:AlternateContent>
  <xr:revisionPtr revIDLastSave="0" documentId="13_ncr:1_{DEF873C1-6795-44BA-9BEB-BD35C4627204}" xr6:coauthVersionLast="47" xr6:coauthVersionMax="47" xr10:uidLastSave="{00000000-0000-0000-0000-000000000000}"/>
  <bookViews>
    <workbookView xWindow="675" yWindow="375" windowWidth="19755" windowHeight="15150" xr2:uid="{00000000-000D-0000-FFFF-FFFF00000000}"/>
  </bookViews>
  <sheets>
    <sheet name="Rekapitulace stavby" sheetId="1" r:id="rId1"/>
    <sheet name="01 - demolice" sheetId="2" r:id="rId2"/>
    <sheet name="02 - VRN" sheetId="3" r:id="rId3"/>
  </sheets>
  <definedNames>
    <definedName name="_xlnm._FilterDatabase" localSheetId="1" hidden="1">'01 - demolice'!$C$120:$K$180</definedName>
    <definedName name="_xlnm._FilterDatabase" localSheetId="2" hidden="1">'02 - VRN'!$C$121:$K$150</definedName>
    <definedName name="_xlnm.Print_Titles" localSheetId="1">'01 - demolice'!$120:$120</definedName>
    <definedName name="_xlnm.Print_Titles" localSheetId="2">'02 - VRN'!$121:$121</definedName>
    <definedName name="_xlnm.Print_Titles" localSheetId="0">'Rekapitulace stavby'!$92:$92</definedName>
    <definedName name="_xlnm.Print_Area" localSheetId="1">'01 - demolice'!$C$4:$J$76,'01 - demolice'!$C$82:$J$102,'01 - demolice'!$C$108:$K$180</definedName>
    <definedName name="_xlnm.Print_Area" localSheetId="2">'02 - VRN'!$C$4:$J$76,'02 - VRN'!$C$82:$J$103,'02 - VRN'!$C$109:$K$150</definedName>
    <definedName name="_xlnm.Print_Area" localSheetId="0">'Rekapitulace stavby'!$D$4:$AO$76,'Rekapitulace stavby'!$C$82:$AQ$97</definedName>
  </definedNames>
  <calcPr calcId="181029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T140" i="3" s="1"/>
  <c r="R141" i="3"/>
  <c r="R140" i="3"/>
  <c r="P141" i="3"/>
  <c r="P140" i="3" s="1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29" i="3"/>
  <c r="BH129" i="3"/>
  <c r="BG129" i="3"/>
  <c r="BF129" i="3"/>
  <c r="T129" i="3"/>
  <c r="T128" i="3" s="1"/>
  <c r="R129" i="3"/>
  <c r="R128" i="3"/>
  <c r="P129" i="3"/>
  <c r="P128" i="3" s="1"/>
  <c r="BI125" i="3"/>
  <c r="BH125" i="3"/>
  <c r="BG125" i="3"/>
  <c r="BF125" i="3"/>
  <c r="T125" i="3"/>
  <c r="T124" i="3"/>
  <c r="R125" i="3"/>
  <c r="R124" i="3" s="1"/>
  <c r="P125" i="3"/>
  <c r="P124" i="3" s="1"/>
  <c r="F116" i="3"/>
  <c r="E114" i="3"/>
  <c r="F89" i="3"/>
  <c r="E87" i="3"/>
  <c r="J24" i="3"/>
  <c r="E24" i="3"/>
  <c r="J92" i="3" s="1"/>
  <c r="J23" i="3"/>
  <c r="J21" i="3"/>
  <c r="E21" i="3"/>
  <c r="J118" i="3" s="1"/>
  <c r="J20" i="3"/>
  <c r="J18" i="3"/>
  <c r="E18" i="3"/>
  <c r="F119" i="3" s="1"/>
  <c r="J17" i="3"/>
  <c r="J15" i="3"/>
  <c r="E15" i="3"/>
  <c r="F118" i="3" s="1"/>
  <c r="J14" i="3"/>
  <c r="J12" i="3"/>
  <c r="J116" i="3" s="1"/>
  <c r="E7" i="3"/>
  <c r="E85" i="3"/>
  <c r="J37" i="2"/>
  <c r="J36" i="2"/>
  <c r="AY95" i="1" s="1"/>
  <c r="J35" i="2"/>
  <c r="AX95" i="1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3" i="2"/>
  <c r="BH153" i="2"/>
  <c r="BG153" i="2"/>
  <c r="BF153" i="2"/>
  <c r="T153" i="2"/>
  <c r="T152" i="2" s="1"/>
  <c r="R153" i="2"/>
  <c r="R152" i="2"/>
  <c r="P153" i="2"/>
  <c r="P152" i="2" s="1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J118" i="2"/>
  <c r="F117" i="2"/>
  <c r="F115" i="2"/>
  <c r="E113" i="2"/>
  <c r="J92" i="2"/>
  <c r="F91" i="2"/>
  <c r="F89" i="2"/>
  <c r="E87" i="2"/>
  <c r="J21" i="2"/>
  <c r="E21" i="2"/>
  <c r="J117" i="2" s="1"/>
  <c r="J20" i="2"/>
  <c r="J18" i="2"/>
  <c r="E18" i="2"/>
  <c r="F92" i="2" s="1"/>
  <c r="J17" i="2"/>
  <c r="J12" i="2"/>
  <c r="J89" i="2" s="1"/>
  <c r="E7" i="2"/>
  <c r="E111" i="2"/>
  <c r="L90" i="1"/>
  <c r="AM90" i="1"/>
  <c r="AM89" i="1"/>
  <c r="L89" i="1"/>
  <c r="AM87" i="1"/>
  <c r="L87" i="1"/>
  <c r="L85" i="1"/>
  <c r="L84" i="1"/>
  <c r="J178" i="2"/>
  <c r="BK159" i="2"/>
  <c r="J147" i="2"/>
  <c r="BK133" i="2"/>
  <c r="J124" i="2"/>
  <c r="BK161" i="2"/>
  <c r="J149" i="2"/>
  <c r="BK137" i="2"/>
  <c r="BK178" i="2"/>
  <c r="J166" i="2"/>
  <c r="BK147" i="2"/>
  <c r="J137" i="2"/>
  <c r="AS94" i="1"/>
  <c r="BK134" i="3"/>
  <c r="J148" i="3"/>
  <c r="BK137" i="3"/>
  <c r="J125" i="3"/>
  <c r="BK169" i="2"/>
  <c r="J161" i="2"/>
  <c r="J153" i="2"/>
  <c r="J145" i="2"/>
  <c r="J127" i="2"/>
  <c r="BK166" i="2"/>
  <c r="BK153" i="2"/>
  <c r="BK145" i="2"/>
  <c r="J141" i="2"/>
  <c r="BK127" i="2"/>
  <c r="J172" i="2"/>
  <c r="J143" i="2"/>
  <c r="BK130" i="2"/>
  <c r="BK145" i="3"/>
  <c r="BK129" i="3"/>
  <c r="J145" i="3"/>
  <c r="BK125" i="3"/>
  <c r="J141" i="3"/>
  <c r="J129" i="3"/>
  <c r="BK175" i="2"/>
  <c r="J164" i="2"/>
  <c r="BK149" i="2"/>
  <c r="J130" i="2"/>
  <c r="J175" i="2"/>
  <c r="BK172" i="2"/>
  <c r="J159" i="2"/>
  <c r="BK143" i="2"/>
  <c r="J133" i="2"/>
  <c r="J169" i="2"/>
  <c r="BK164" i="2"/>
  <c r="BK141" i="2"/>
  <c r="BK124" i="2"/>
  <c r="BK141" i="3"/>
  <c r="BK148" i="3"/>
  <c r="J137" i="3"/>
  <c r="J134" i="3"/>
  <c r="J34" i="3" l="1"/>
  <c r="AW96" i="1" s="1"/>
  <c r="BK123" i="2"/>
  <c r="J123" i="2" s="1"/>
  <c r="J98" i="2" s="1"/>
  <c r="R123" i="2"/>
  <c r="R140" i="2"/>
  <c r="BK158" i="2"/>
  <c r="J158" i="2" s="1"/>
  <c r="J101" i="2" s="1"/>
  <c r="R158" i="2"/>
  <c r="P123" i="2"/>
  <c r="BK140" i="2"/>
  <c r="J140" i="2" s="1"/>
  <c r="J99" i="2" s="1"/>
  <c r="T140" i="2"/>
  <c r="T158" i="2"/>
  <c r="T123" i="2"/>
  <c r="T122" i="2" s="1"/>
  <c r="T121" i="2" s="1"/>
  <c r="P140" i="2"/>
  <c r="P158" i="2"/>
  <c r="BK133" i="3"/>
  <c r="J133" i="3" s="1"/>
  <c r="J100" i="3" s="1"/>
  <c r="P133" i="3"/>
  <c r="P123" i="3" s="1"/>
  <c r="P122" i="3" s="1"/>
  <c r="AU96" i="1" s="1"/>
  <c r="R133" i="3"/>
  <c r="R123" i="3" s="1"/>
  <c r="R122" i="3" s="1"/>
  <c r="T133" i="3"/>
  <c r="T123" i="3"/>
  <c r="T122" i="3" s="1"/>
  <c r="BK144" i="3"/>
  <c r="J144" i="3" s="1"/>
  <c r="J102" i="3" s="1"/>
  <c r="P144" i="3"/>
  <c r="R144" i="3"/>
  <c r="T144" i="3"/>
  <c r="BK124" i="3"/>
  <c r="BK152" i="2"/>
  <c r="J152" i="2" s="1"/>
  <c r="J100" i="2" s="1"/>
  <c r="BK128" i="3"/>
  <c r="J128" i="3" s="1"/>
  <c r="J99" i="3" s="1"/>
  <c r="BK140" i="3"/>
  <c r="J140" i="3" s="1"/>
  <c r="J101" i="3" s="1"/>
  <c r="J89" i="3"/>
  <c r="F92" i="3"/>
  <c r="J119" i="3"/>
  <c r="BE137" i="3"/>
  <c r="J91" i="3"/>
  <c r="E112" i="3"/>
  <c r="BE129" i="3"/>
  <c r="BE145" i="3"/>
  <c r="F91" i="3"/>
  <c r="BE125" i="3"/>
  <c r="BE134" i="3"/>
  <c r="BE141" i="3"/>
  <c r="BE148" i="3"/>
  <c r="E85" i="2"/>
  <c r="J91" i="2"/>
  <c r="F118" i="2"/>
  <c r="BE127" i="2"/>
  <c r="BE143" i="2"/>
  <c r="BE145" i="2"/>
  <c r="BE161" i="2"/>
  <c r="J115" i="2"/>
  <c r="BE124" i="2"/>
  <c r="BE133" i="2"/>
  <c r="BE141" i="2"/>
  <c r="BE149" i="2"/>
  <c r="BE159" i="2"/>
  <c r="BE164" i="2"/>
  <c r="BE166" i="2"/>
  <c r="BE130" i="2"/>
  <c r="BE137" i="2"/>
  <c r="BE147" i="2"/>
  <c r="BE153" i="2"/>
  <c r="BE169" i="2"/>
  <c r="BE172" i="2"/>
  <c r="BE175" i="2"/>
  <c r="BE178" i="2"/>
  <c r="F34" i="2"/>
  <c r="BA95" i="1" s="1"/>
  <c r="J34" i="2"/>
  <c r="AW95" i="1" s="1"/>
  <c r="F37" i="2"/>
  <c r="BD95" i="1" s="1"/>
  <c r="F34" i="3"/>
  <c r="BA96" i="1" s="1"/>
  <c r="F36" i="3"/>
  <c r="BC96" i="1" s="1"/>
  <c r="F35" i="2"/>
  <c r="BB95" i="1" s="1"/>
  <c r="F36" i="2"/>
  <c r="BC95" i="1" s="1"/>
  <c r="F35" i="3"/>
  <c r="BB96" i="1" s="1"/>
  <c r="F37" i="3"/>
  <c r="BD96" i="1" s="1"/>
  <c r="BK123" i="3" l="1"/>
  <c r="BK122" i="3" s="1"/>
  <c r="J122" i="3" s="1"/>
  <c r="J96" i="3" s="1"/>
  <c r="P122" i="2"/>
  <c r="P121" i="2"/>
  <c r="AU95" i="1"/>
  <c r="R122" i="2"/>
  <c r="R121" i="2" s="1"/>
  <c r="J124" i="3"/>
  <c r="J98" i="3" s="1"/>
  <c r="BK122" i="2"/>
  <c r="J122" i="2" s="1"/>
  <c r="J97" i="2" s="1"/>
  <c r="AU94" i="1"/>
  <c r="F33" i="2"/>
  <c r="AZ95" i="1" s="1"/>
  <c r="BA94" i="1"/>
  <c r="W30" i="1" s="1"/>
  <c r="J33" i="2"/>
  <c r="AV95" i="1" s="1"/>
  <c r="AT95" i="1" s="1"/>
  <c r="BC94" i="1"/>
  <c r="W32" i="1" s="1"/>
  <c r="F33" i="3"/>
  <c r="AZ96" i="1" s="1"/>
  <c r="BD94" i="1"/>
  <c r="W33" i="1" s="1"/>
  <c r="BB94" i="1"/>
  <c r="W31" i="1" s="1"/>
  <c r="J33" i="3"/>
  <c r="AV96" i="1" s="1"/>
  <c r="AT96" i="1" s="1"/>
  <c r="J123" i="3" l="1"/>
  <c r="J97" i="3" s="1"/>
  <c r="BK121" i="2"/>
  <c r="J121" i="2" s="1"/>
  <c r="J96" i="2" s="1"/>
  <c r="J30" i="3"/>
  <c r="AG96" i="1" s="1"/>
  <c r="AY94" i="1"/>
  <c r="AX94" i="1"/>
  <c r="AZ94" i="1"/>
  <c r="W29" i="1" s="1"/>
  <c r="AW94" i="1"/>
  <c r="AK30" i="1" s="1"/>
  <c r="J39" i="3" l="1"/>
  <c r="AN96" i="1"/>
  <c r="AV94" i="1"/>
  <c r="AK29" i="1" s="1"/>
  <c r="J30" i="2"/>
  <c r="AG95" i="1" s="1"/>
  <c r="AG94" i="1" s="1"/>
  <c r="AK26" i="1" s="1"/>
  <c r="J39" i="2" l="1"/>
  <c r="AN95" i="1"/>
  <c r="AK35" i="1"/>
  <c r="AT94" i="1"/>
  <c r="AN94" i="1" s="1"/>
</calcChain>
</file>

<file path=xl/sharedStrings.xml><?xml version="1.0" encoding="utf-8"?>
<sst xmlns="http://schemas.openxmlformats.org/spreadsheetml/2006/main" count="1105" uniqueCount="286">
  <si>
    <t>Export Komplet</t>
  </si>
  <si>
    <t/>
  </si>
  <si>
    <t>2.0</t>
  </si>
  <si>
    <t>ZAMOK</t>
  </si>
  <si>
    <t>False</t>
  </si>
  <si>
    <t>{9463ae5d-be7d-4bb1-b6f8-65c01f6f74df}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</si>
  <si>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</si>
  <si>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</si>
  <si>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</si>
  <si>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</si>
  <si>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</si>
  <si>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</si>
  <si>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</si>
  <si>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</si>
  <si>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20210629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</si>
  <si>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</si>
  <si>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</si>
  <si>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Demolice zahradního objektu ZŠ Partyzánská</t>
  </si>
  <si>
    <t>KSO:</t>
  </si>
  <si>
    <t>CC-CZ:</t>
  </si>
  <si>
    <t>Místo:</t>
  </si>
  <si>
    <t>Č. Lípa</t>
  </si>
  <si>
    <t>Datum:</t>
  </si>
  <si>
    <t>29. 6. 2021</t>
  </si>
  <si>
    <t>Zadavatel:</t>
  </si>
  <si>
    <t>IČ:</t>
  </si>
  <si>
    <t>Město Č. Lípa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</si>
  <si>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</si>
  <si>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</si>
  <si>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</si>
  <si>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</si>
  <si>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</si>
  <si>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</si>
  <si>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</si>
  <si>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</si>
  <si>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</si>
  <si>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</si>
  <si>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</si>
  <si>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</si>
  <si>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</si>
  <si>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</si>
  <si>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</si>
  <si>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</si>
  <si>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</si>
  <si>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</si>
  <si>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</si>
  <si>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</si>
  <si>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</si>
  <si>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</si>
  <si>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</si>
  <si>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</si>
  <si>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</si>
  <si>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</si>
  <si>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</si>
  <si>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</si>
  <si>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</si>
  <si>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</si>
  <si>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</si>
  <si>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</si>
  <si>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</si>
  <si>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</si>
  <si>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</si>
  <si>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</si>
  <si>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</si>
  <si>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</si>
  <si>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</si>
  <si>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</si>
  <si>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</si>
  <si>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</si>
  <si>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</si>
  <si>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</si>
  <si>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</si>
  <si>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</si>
  <si>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</si>
  <si>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</si>
  <si>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</si>
  <si>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</si>
  <si>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</si>
  <si>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</si>
  <si>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</si>
  <si>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</si>
  <si>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</si>
  <si>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demolice</t>
  </si>
  <si>
    <t>STA</t>
  </si>
  <si>
    <t>1</t>
  </si>
  <si>
    <t>{6112e5de-b324-4817-a431-6dd91ae8ae61}</t>
  </si>
  <si>
    <t>2</t>
  </si>
  <si>
    <t>02</t>
  </si>
  <si>
    <t>VRN</t>
  </si>
  <si>
    <t>{5b6d7e14-4f04-41fa-9666-f96ab0d8fe97}</t>
  </si>
  <si>
    <t>KRYCÍ LIST SOUPISU PRACÍ</t>
  </si>
  <si>
    <t>Objekt:</t>
  </si>
  <si>
    <t>01 - demolice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</si>
  <si>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</si>
  <si>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</si>
  <si>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</si>
  <si>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</si>
  <si>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</si>
  <si>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</si>
  <si>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</si>
  <si>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</si>
  <si>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</si>
  <si>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</si>
  <si>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</si>
  <si>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</si>
  <si>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</si>
  <si>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</si>
  <si>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</si>
  <si>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</si>
  <si>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</si>
  <si>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</si>
  <si>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</si>
  <si>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</si>
  <si>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</si>
  <si>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</si>
  <si>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</si>
  <si>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</si>
  <si>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</si>
  <si>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</si>
  <si>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</si>
  <si>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</si>
  <si>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122251102</t>
  </si>
  <si>
    <t>Odkopávky a prokopávky nezapažené v hornině třídy těžitelnosti I, skupiny 3 objem do 50 m3 strojně</t>
  </si>
  <si>
    <t>m3</t>
  </si>
  <si>
    <t>CS ÚRS 2021 02</t>
  </si>
  <si>
    <t>4</t>
  </si>
  <si>
    <t>-1072635531</t>
  </si>
  <si>
    <t>PP</t>
  </si>
  <si>
    <t>Odkopávky a prokopávky nezapažené strojně v hornině třídy těžitelnosti I skupiny 3 přes 20 do 50 m3</t>
  </si>
  <si>
    <t>VV</t>
  </si>
  <si>
    <t>(18,1+7,2)*2*0,5*0,8</t>
  </si>
  <si>
    <t>131213101</t>
  </si>
  <si>
    <t>Hloubení jam v soudržných horninách třídy těžitelnosti I skupiny 3 ručně</t>
  </si>
  <si>
    <t>-937404328</t>
  </si>
  <si>
    <t>Hloubení jam ručně zapažených i nezapažených s urovnáním dna do předepsaného profilu a spádu v hornině třídy těžitelnosti I skupiny 3 soudržných</t>
  </si>
  <si>
    <t>0,3*0,3*0,6*7</t>
  </si>
  <si>
    <t>3</t>
  </si>
  <si>
    <t>174151101</t>
  </si>
  <si>
    <t>Zásyp jam, šachet rýh nebo kolem objektů sypaninou se zhutněním</t>
  </si>
  <si>
    <t>-707134102</t>
  </si>
  <si>
    <t>Zásyp sypaninou z jakékoliv horniny strojně s uložením výkopku ve vrstvách se zhutněním jam, šachet, rýh nebo kolem objektů v těchto vykopávkách</t>
  </si>
  <si>
    <t>20,240+(18,1+7,2*2)*2*0,5*0,8</t>
  </si>
  <si>
    <t>M</t>
  </si>
  <si>
    <t>58331200</t>
  </si>
  <si>
    <t>štěrkopísek netříděný zásypový</t>
  </si>
  <si>
    <t>t</t>
  </si>
  <si>
    <t>8</t>
  </si>
  <si>
    <t>1959585929</t>
  </si>
  <si>
    <t>26</t>
  </si>
  <si>
    <t>26*1,8 'Přepočtené koeficientem množství</t>
  </si>
  <si>
    <t>5</t>
  </si>
  <si>
    <t>181951112</t>
  </si>
  <si>
    <t>Úprava pláně v hornině třídy těžitelnosti I, skupiny 1 až 3 se zhutněním strojně</t>
  </si>
  <si>
    <t>m2</t>
  </si>
  <si>
    <t>-1762366477</t>
  </si>
  <si>
    <t>Úprava pláně vyrovnáním výškových rozdílů strojně v hornině třídy těžitelnosti I, skupiny 1 až 3 se zhutněním</t>
  </si>
  <si>
    <t>12*25</t>
  </si>
  <si>
    <t>Svislé a kompletní konstrukce</t>
  </si>
  <si>
    <t>6</t>
  </si>
  <si>
    <t>338171113</t>
  </si>
  <si>
    <t>Osazování sloupků a vzpěr plotových ocelových v do 2,00 m se zabetonováním</t>
  </si>
  <si>
    <t>kus</t>
  </si>
  <si>
    <t>-718027254</t>
  </si>
  <si>
    <t>Montáž sloupků a vzpěr plotových ocelových trubkových nebo profilovaných výšky do 2,00 m se zabetonováním do 0,08 m3 do připravených jamek</t>
  </si>
  <si>
    <t>7</t>
  </si>
  <si>
    <t>55342242</t>
  </si>
  <si>
    <t>sloupek plotový Pz 2250/48x1,5mm</t>
  </si>
  <si>
    <t>279949295</t>
  </si>
  <si>
    <t>348401130</t>
  </si>
  <si>
    <t>Montáž oplocení ze strojového pletiva s napínacími dráty v přes 1,6 do 2,0 m</t>
  </si>
  <si>
    <t>m</t>
  </si>
  <si>
    <t>1492366745</t>
  </si>
  <si>
    <t>Montáž oplocení z pletiva strojového s napínacími dráty přes 1,6 do 2,0 m</t>
  </si>
  <si>
    <t>9</t>
  </si>
  <si>
    <t>31327514</t>
  </si>
  <si>
    <t>pletivo drátěné plastifikované se čtvercovými oky 55/2,5mm v 1800mm</t>
  </si>
  <si>
    <t>-2043813393</t>
  </si>
  <si>
    <t>10</t>
  </si>
  <si>
    <t>15619100</t>
  </si>
  <si>
    <t>drát poplastovaný kruhový napínací 2,5/3,5mm</t>
  </si>
  <si>
    <t>2040878384</t>
  </si>
  <si>
    <t>18,000*3*1,05</t>
  </si>
  <si>
    <t>Ostatní konstrukce a práce, bourání</t>
  </si>
  <si>
    <t>11</t>
  </si>
  <si>
    <t>981011413</t>
  </si>
  <si>
    <t>Demolice budov zděných na MC nebo z betonu podíl konstrukcí do 20 % postupným rozebíráním</t>
  </si>
  <si>
    <t>-1718504831</t>
  </si>
  <si>
    <t>Demolice budov  postupným rozebíráním z cihel, kamene, tvárnic na maltu cementovou nebo z betonu prostého s podílem konstrukcí přes 15 do 20 %</t>
  </si>
  <si>
    <t>7,2*18,1*3,83</t>
  </si>
  <si>
    <t>18,1*7,45</t>
  </si>
  <si>
    <t>Součet</t>
  </si>
  <si>
    <t>997</t>
  </si>
  <si>
    <t>Přesun sutě</t>
  </si>
  <si>
    <t>12</t>
  </si>
  <si>
    <t>997006512</t>
  </si>
  <si>
    <t>Vodorovné doprava suti s naložením a složením na skládku do 1 km</t>
  </si>
  <si>
    <t>1965211441</t>
  </si>
  <si>
    <t>Vodorovná doprava suti na skládku s naložením na dopravní prostředek a složením přes 100 m do 1 km</t>
  </si>
  <si>
    <t>13</t>
  </si>
  <si>
    <t>997006519</t>
  </si>
  <si>
    <t>Příplatek k vodorovnému přemístění suti na skládku ZKD 1 km přes 1 km</t>
  </si>
  <si>
    <t>374916019</t>
  </si>
  <si>
    <t>Vodorovná doprava suti na skládku s naložením na dopravní prostředek a složením Příplatek k ceně za každý další i započatý 1 km</t>
  </si>
  <si>
    <t>234,569*5 'Přepočtené koeficientem množství</t>
  </si>
  <si>
    <t>14</t>
  </si>
  <si>
    <t>997013111</t>
  </si>
  <si>
    <t>Vnitrostaveništní doprava suti a vybouraných hmot pro budovy v do 6 m s použitím mechanizace</t>
  </si>
  <si>
    <t>-606247820</t>
  </si>
  <si>
    <t>Vnitrostaveništní doprava suti a vybouraných hmot  vodorovně do 50 m svisle s použitím mechanizace pro budovy a haly výšky do 6 m</t>
  </si>
  <si>
    <t>997013609</t>
  </si>
  <si>
    <t>Poplatek za uložení na skládce (skládkovné) stavebního odpadu ze směsí nebo oddělených frakcí betonu, cihel a keramických výrobků kód odpadu 17 01 07</t>
  </si>
  <si>
    <t>-551002597</t>
  </si>
  <si>
    <t>Poplatek za uložení stavebního odpadu na skládce (skládkovné) ze směsí nebo oddělených frakcí betonu, cihel a keramických výrobků zatříděného do Katalogu odpadů pod kódem 17 01 07</t>
  </si>
  <si>
    <t>234,569*0,75 'Přepočtené koeficientem množství</t>
  </si>
  <si>
    <t>16</t>
  </si>
  <si>
    <t>997013631</t>
  </si>
  <si>
    <t>Poplatek za uložení na skládce (skládkovné) stavebního odpadu směsného kód odpadu 17 09 04</t>
  </si>
  <si>
    <t>-197046671</t>
  </si>
  <si>
    <t>Poplatek za uložení stavebního odpadu na skládce (skládkovné) směsného stavebního a demoličního zatříděného do Katalogu odpadů pod kódem 17 09 04</t>
  </si>
  <si>
    <t>234,569*0,185 'Přepočtené koeficientem množství</t>
  </si>
  <si>
    <t>17</t>
  </si>
  <si>
    <t>997013635</t>
  </si>
  <si>
    <t>Poplatek za uložení na skládce (skládkovné) komunálního odpadu kód odpadu 20 03 01</t>
  </si>
  <si>
    <t>-262316435</t>
  </si>
  <si>
    <t>Poplatek za uložení stavebního odpadu na skládce (skládkovné) komunálního zatříděného do Katalogu odpadů pod kódem 20 03 01</t>
  </si>
  <si>
    <t>234,569*0,03 'Přepočtené koeficientem množství</t>
  </si>
  <si>
    <t>18</t>
  </si>
  <si>
    <t>997013645</t>
  </si>
  <si>
    <t>Poplatek za uložení na skládce (skládkovné) odpadu asfaltového bez dehtu kód odpadu 17 03 02</t>
  </si>
  <si>
    <t>316151888</t>
  </si>
  <si>
    <t>Poplatek za uložení stavebního odpadu na skládce (skládkovné) asfaltového bez obsahu dehtu zatříděného do Katalogu odpadů pod kódem 17 03 02</t>
  </si>
  <si>
    <t>234,569*0,01 'Přepočtené koeficientem množství</t>
  </si>
  <si>
    <t>19</t>
  </si>
  <si>
    <t>997013811</t>
  </si>
  <si>
    <t>Poplatek za uložení na skládce (skládkovné) stavebního odpadu dřevěného kód odpadu 17 02 01</t>
  </si>
  <si>
    <t>-1014053980</t>
  </si>
  <si>
    <t>Poplatek za uložení stavebního odpadu na skládce (skládkovné) dřevěného zatříděného do Katalogu odpadů pod kódem 17 02 01</t>
  </si>
  <si>
    <t>234,569*0,025 'Přepočtené koeficientem množství</t>
  </si>
  <si>
    <t>02 -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</si>
  <si>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</si>
  <si>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</si>
  <si>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</si>
  <si>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</si>
  <si>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</si>
  <si>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</si>
  <si>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Vedlejší rozpočtové náklady</t>
  </si>
  <si>
    <t>VRN1</t>
  </si>
  <si>
    <t>Průzkumné, geodetické a projektové práce</t>
  </si>
  <si>
    <t>34</t>
  </si>
  <si>
    <t>013294000</t>
  </si>
  <si>
    <t>Ostatní dokumentace</t>
  </si>
  <si>
    <t>soubor</t>
  </si>
  <si>
    <t>P</t>
  </si>
  <si>
    <t>Poznámka k položce:_x000D_
SOD 2.5.7   fotodokumentace  provádění díla</t>
  </si>
  <si>
    <t>VRN3</t>
  </si>
  <si>
    <t>Zařízení staveniště</t>
  </si>
  <si>
    <t>35</t>
  </si>
  <si>
    <t>032903000</t>
  </si>
  <si>
    <t>Náklady na provoz a údržbu vybavení staveniště</t>
  </si>
  <si>
    <t>Poznámka k položce:_x000D_
SOD 2.5.1   Zařízení staveniště (vybudování, provoz, odstranění)</t>
  </si>
  <si>
    <t>VRN4</t>
  </si>
  <si>
    <t>Inženýrská činnost</t>
  </si>
  <si>
    <t>36</t>
  </si>
  <si>
    <t>045203000</t>
  </si>
  <si>
    <t>Kompletační činnost</t>
  </si>
  <si>
    <t>Poznámka k položce:_x000D_
SOD 2.5.2 Kompletační činnost</t>
  </si>
  <si>
    <t>37</t>
  </si>
  <si>
    <t>045303000</t>
  </si>
  <si>
    <t>Koordinační činnost</t>
  </si>
  <si>
    <t>Poznámka k položce:_x000D_
SOD 2.5.3 Koordinační činnost</t>
  </si>
  <si>
    <t>VRN5</t>
  </si>
  <si>
    <t>Finanční náklady</t>
  </si>
  <si>
    <t>38</t>
  </si>
  <si>
    <t>051303000</t>
  </si>
  <si>
    <t>Pojištění</t>
  </si>
  <si>
    <t>Poznámka k položce:_x000D_
SOD 2.5.4 Pojištění stavby</t>
  </si>
  <si>
    <t>VRN7</t>
  </si>
  <si>
    <t>Provozní vlivy</t>
  </si>
  <si>
    <t>40</t>
  </si>
  <si>
    <t>071103000</t>
  </si>
  <si>
    <t>Provozní a územní vlivy</t>
  </si>
  <si>
    <t>Poznámka k položce:_x000D_
SOD 2.5.5 Provozní a územní vlivy</t>
  </si>
  <si>
    <t>41</t>
  </si>
  <si>
    <t>071203000</t>
  </si>
  <si>
    <t>Provoz dalšího subjektu</t>
  </si>
  <si>
    <t>Poznámka k položce:_x000D_
SOD 2.5.6 Provoz dalšího subjektu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</si>
</sst>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46" t="s">
        <v>14</v>
      </c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1"/>
      <c r="AQ5" s="21"/>
      <c r="AR5" s="19"/>
      <c r="BE5" s="243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48" t="s">
        <v>17</v>
      </c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1"/>
      <c r="AQ6" s="21"/>
      <c r="AR6" s="19"/>
      <c r="BE6" s="244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44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44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44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44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44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44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44"/>
      <c r="BS13" s="16" t="s">
        <v>6</v>
      </c>
    </row>
    <row r="14" spans="1:74" ht="12.75">
      <c r="B14" s="20"/>
      <c r="C14" s="21"/>
      <c r="D14" s="21"/>
      <c r="E14" s="249" t="s">
        <v>29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44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44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44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44"/>
      <c r="BS17" s="16" t="s">
        <v>32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44"/>
      <c r="BS18" s="16" t="s">
        <v>6</v>
      </c>
    </row>
    <row r="19" spans="1:71" s="1" customFormat="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44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44"/>
      <c r="BS20" s="16" t="s">
        <v>32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44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44"/>
    </row>
    <row r="23" spans="1:71" s="1" customFormat="1" ht="16.5" customHeight="1">
      <c r="B23" s="20"/>
      <c r="C23" s="21"/>
      <c r="D23" s="21"/>
      <c r="E23" s="251" t="s">
        <v>1</v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1"/>
      <c r="AP23" s="21"/>
      <c r="AQ23" s="21"/>
      <c r="AR23" s="19"/>
      <c r="BE23" s="244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44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44"/>
    </row>
    <row r="26" spans="1:71" s="2" customFormat="1" ht="25.9" customHeight="1">
      <c r="A26" s="33"/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52">
        <f>ROUND(AG94,2)</f>
        <v>0</v>
      </c>
      <c r="AL26" s="253"/>
      <c r="AM26" s="253"/>
      <c r="AN26" s="253"/>
      <c r="AO26" s="253"/>
      <c r="AP26" s="35"/>
      <c r="AQ26" s="35"/>
      <c r="AR26" s="38"/>
      <c r="BE26" s="244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44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54" t="s">
        <v>37</v>
      </c>
      <c r="M28" s="254"/>
      <c r="N28" s="254"/>
      <c r="O28" s="254"/>
      <c r="P28" s="254"/>
      <c r="Q28" s="35"/>
      <c r="R28" s="35"/>
      <c r="S28" s="35"/>
      <c r="T28" s="35"/>
      <c r="U28" s="35"/>
      <c r="V28" s="35"/>
      <c r="W28" s="254" t="s">
        <v>38</v>
      </c>
      <c r="X28" s="254"/>
      <c r="Y28" s="254"/>
      <c r="Z28" s="254"/>
      <c r="AA28" s="254"/>
      <c r="AB28" s="254"/>
      <c r="AC28" s="254"/>
      <c r="AD28" s="254"/>
      <c r="AE28" s="254"/>
      <c r="AF28" s="35"/>
      <c r="AG28" s="35"/>
      <c r="AH28" s="35"/>
      <c r="AI28" s="35"/>
      <c r="AJ28" s="35"/>
      <c r="AK28" s="254" t="s">
        <v>39</v>
      </c>
      <c r="AL28" s="254"/>
      <c r="AM28" s="254"/>
      <c r="AN28" s="254"/>
      <c r="AO28" s="254"/>
      <c r="AP28" s="35"/>
      <c r="AQ28" s="35"/>
      <c r="AR28" s="38"/>
      <c r="BE28" s="244"/>
    </row>
    <row r="29" spans="1:71" s="3" customFormat="1" ht="14.45" customHeight="1">
      <c r="B29" s="39"/>
      <c r="C29" s="40"/>
      <c r="D29" s="28" t="s">
        <v>40</v>
      </c>
      <c r="E29" s="40"/>
      <c r="F29" s="28" t="s">
        <v>41</v>
      </c>
      <c r="G29" s="40"/>
      <c r="H29" s="40"/>
      <c r="I29" s="40"/>
      <c r="J29" s="40"/>
      <c r="K29" s="40"/>
      <c r="L29" s="257">
        <v>0.21</v>
      </c>
      <c r="M29" s="256"/>
      <c r="N29" s="256"/>
      <c r="O29" s="256"/>
      <c r="P29" s="256"/>
      <c r="Q29" s="40"/>
      <c r="R29" s="40"/>
      <c r="S29" s="40"/>
      <c r="T29" s="40"/>
      <c r="U29" s="40"/>
      <c r="V29" s="40"/>
      <c r="W29" s="255">
        <f>ROUND(AZ94, 2)</f>
        <v>0</v>
      </c>
      <c r="X29" s="256"/>
      <c r="Y29" s="256"/>
      <c r="Z29" s="256"/>
      <c r="AA29" s="256"/>
      <c r="AB29" s="256"/>
      <c r="AC29" s="256"/>
      <c r="AD29" s="256"/>
      <c r="AE29" s="256"/>
      <c r="AF29" s="40"/>
      <c r="AG29" s="40"/>
      <c r="AH29" s="40"/>
      <c r="AI29" s="40"/>
      <c r="AJ29" s="40"/>
      <c r="AK29" s="255">
        <f>ROUND(AV94, 2)</f>
        <v>0</v>
      </c>
      <c r="AL29" s="256"/>
      <c r="AM29" s="256"/>
      <c r="AN29" s="256"/>
      <c r="AO29" s="256"/>
      <c r="AP29" s="40"/>
      <c r="AQ29" s="40"/>
      <c r="AR29" s="41"/>
      <c r="BE29" s="245"/>
    </row>
    <row r="30" spans="1:71" s="3" customFormat="1" ht="14.45" customHeight="1">
      <c r="B30" s="39"/>
      <c r="C30" s="40"/>
      <c r="D30" s="40"/>
      <c r="E30" s="40"/>
      <c r="F30" s="28" t="s">
        <v>42</v>
      </c>
      <c r="G30" s="40"/>
      <c r="H30" s="40"/>
      <c r="I30" s="40"/>
      <c r="J30" s="40"/>
      <c r="K30" s="40"/>
      <c r="L30" s="257">
        <v>0.15</v>
      </c>
      <c r="M30" s="256"/>
      <c r="N30" s="256"/>
      <c r="O30" s="256"/>
      <c r="P30" s="256"/>
      <c r="Q30" s="40"/>
      <c r="R30" s="40"/>
      <c r="S30" s="40"/>
      <c r="T30" s="40"/>
      <c r="U30" s="40"/>
      <c r="V30" s="40"/>
      <c r="W30" s="255">
        <f>ROUND(BA94, 2)</f>
        <v>0</v>
      </c>
      <c r="X30" s="256"/>
      <c r="Y30" s="256"/>
      <c r="Z30" s="256"/>
      <c r="AA30" s="256"/>
      <c r="AB30" s="256"/>
      <c r="AC30" s="256"/>
      <c r="AD30" s="256"/>
      <c r="AE30" s="256"/>
      <c r="AF30" s="40"/>
      <c r="AG30" s="40"/>
      <c r="AH30" s="40"/>
      <c r="AI30" s="40"/>
      <c r="AJ30" s="40"/>
      <c r="AK30" s="255">
        <f>ROUND(AW94, 2)</f>
        <v>0</v>
      </c>
      <c r="AL30" s="256"/>
      <c r="AM30" s="256"/>
      <c r="AN30" s="256"/>
      <c r="AO30" s="256"/>
      <c r="AP30" s="40"/>
      <c r="AQ30" s="40"/>
      <c r="AR30" s="41"/>
      <c r="BE30" s="245"/>
    </row>
    <row r="31" spans="1:71" s="3" customFormat="1" ht="14.45" hidden="1" customHeight="1">
      <c r="B31" s="39"/>
      <c r="C31" s="40"/>
      <c r="D31" s="40"/>
      <c r="E31" s="40"/>
      <c r="F31" s="28" t="s">
        <v>43</v>
      </c>
      <c r="G31" s="40"/>
      <c r="H31" s="40"/>
      <c r="I31" s="40"/>
      <c r="J31" s="40"/>
      <c r="K31" s="40"/>
      <c r="L31" s="257">
        <v>0.21</v>
      </c>
      <c r="M31" s="256"/>
      <c r="N31" s="256"/>
      <c r="O31" s="256"/>
      <c r="P31" s="256"/>
      <c r="Q31" s="40"/>
      <c r="R31" s="40"/>
      <c r="S31" s="40"/>
      <c r="T31" s="40"/>
      <c r="U31" s="40"/>
      <c r="V31" s="40"/>
      <c r="W31" s="255">
        <f>ROUND(BB94, 2)</f>
        <v>0</v>
      </c>
      <c r="X31" s="256"/>
      <c r="Y31" s="256"/>
      <c r="Z31" s="256"/>
      <c r="AA31" s="256"/>
      <c r="AB31" s="256"/>
      <c r="AC31" s="256"/>
      <c r="AD31" s="256"/>
      <c r="AE31" s="256"/>
      <c r="AF31" s="40"/>
      <c r="AG31" s="40"/>
      <c r="AH31" s="40"/>
      <c r="AI31" s="40"/>
      <c r="AJ31" s="40"/>
      <c r="AK31" s="255">
        <v>0</v>
      </c>
      <c r="AL31" s="256"/>
      <c r="AM31" s="256"/>
      <c r="AN31" s="256"/>
      <c r="AO31" s="256"/>
      <c r="AP31" s="40"/>
      <c r="AQ31" s="40"/>
      <c r="AR31" s="41"/>
      <c r="BE31" s="245"/>
    </row>
    <row r="32" spans="1:71" s="3" customFormat="1" ht="14.45" hidden="1" customHeight="1">
      <c r="B32" s="39"/>
      <c r="C32" s="40"/>
      <c r="D32" s="40"/>
      <c r="E32" s="40"/>
      <c r="F32" s="28" t="s">
        <v>44</v>
      </c>
      <c r="G32" s="40"/>
      <c r="H32" s="40"/>
      <c r="I32" s="40"/>
      <c r="J32" s="40"/>
      <c r="K32" s="40"/>
      <c r="L32" s="257">
        <v>0.15</v>
      </c>
      <c r="M32" s="256"/>
      <c r="N32" s="256"/>
      <c r="O32" s="256"/>
      <c r="P32" s="256"/>
      <c r="Q32" s="40"/>
      <c r="R32" s="40"/>
      <c r="S32" s="40"/>
      <c r="T32" s="40"/>
      <c r="U32" s="40"/>
      <c r="V32" s="40"/>
      <c r="W32" s="255">
        <f>ROUND(BC94, 2)</f>
        <v>0</v>
      </c>
      <c r="X32" s="256"/>
      <c r="Y32" s="256"/>
      <c r="Z32" s="256"/>
      <c r="AA32" s="256"/>
      <c r="AB32" s="256"/>
      <c r="AC32" s="256"/>
      <c r="AD32" s="256"/>
      <c r="AE32" s="256"/>
      <c r="AF32" s="40"/>
      <c r="AG32" s="40"/>
      <c r="AH32" s="40"/>
      <c r="AI32" s="40"/>
      <c r="AJ32" s="40"/>
      <c r="AK32" s="255">
        <v>0</v>
      </c>
      <c r="AL32" s="256"/>
      <c r="AM32" s="256"/>
      <c r="AN32" s="256"/>
      <c r="AO32" s="256"/>
      <c r="AP32" s="40"/>
      <c r="AQ32" s="40"/>
      <c r="AR32" s="41"/>
      <c r="BE32" s="245"/>
    </row>
    <row r="33" spans="1:57" s="3" customFormat="1" ht="14.45" hidden="1" customHeight="1">
      <c r="B33" s="39"/>
      <c r="C33" s="40"/>
      <c r="D33" s="40"/>
      <c r="E33" s="40"/>
      <c r="F33" s="28" t="s">
        <v>45</v>
      </c>
      <c r="G33" s="40"/>
      <c r="H33" s="40"/>
      <c r="I33" s="40"/>
      <c r="J33" s="40"/>
      <c r="K33" s="40"/>
      <c r="L33" s="257">
        <v>0</v>
      </c>
      <c r="M33" s="256"/>
      <c r="N33" s="256"/>
      <c r="O33" s="256"/>
      <c r="P33" s="256"/>
      <c r="Q33" s="40"/>
      <c r="R33" s="40"/>
      <c r="S33" s="40"/>
      <c r="T33" s="40"/>
      <c r="U33" s="40"/>
      <c r="V33" s="40"/>
      <c r="W33" s="255">
        <f>ROUND(BD94, 2)</f>
        <v>0</v>
      </c>
      <c r="X33" s="256"/>
      <c r="Y33" s="256"/>
      <c r="Z33" s="256"/>
      <c r="AA33" s="256"/>
      <c r="AB33" s="256"/>
      <c r="AC33" s="256"/>
      <c r="AD33" s="256"/>
      <c r="AE33" s="256"/>
      <c r="AF33" s="40"/>
      <c r="AG33" s="40"/>
      <c r="AH33" s="40"/>
      <c r="AI33" s="40"/>
      <c r="AJ33" s="40"/>
      <c r="AK33" s="255">
        <v>0</v>
      </c>
      <c r="AL33" s="256"/>
      <c r="AM33" s="256"/>
      <c r="AN33" s="256"/>
      <c r="AO33" s="256"/>
      <c r="AP33" s="40"/>
      <c r="AQ33" s="40"/>
      <c r="AR33" s="41"/>
      <c r="BE33" s="245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44"/>
    </row>
    <row r="35" spans="1:57" s="2" customFormat="1" ht="25.9" customHeight="1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258" t="s">
        <v>48</v>
      </c>
      <c r="Y35" s="259"/>
      <c r="Z35" s="259"/>
      <c r="AA35" s="259"/>
      <c r="AB35" s="259"/>
      <c r="AC35" s="44"/>
      <c r="AD35" s="44"/>
      <c r="AE35" s="44"/>
      <c r="AF35" s="44"/>
      <c r="AG35" s="44"/>
      <c r="AH35" s="44"/>
      <c r="AI35" s="44"/>
      <c r="AJ35" s="44"/>
      <c r="AK35" s="260">
        <f>SUM(AK26:AK33)</f>
        <v>0</v>
      </c>
      <c r="AL35" s="259"/>
      <c r="AM35" s="259"/>
      <c r="AN35" s="259"/>
      <c r="AO35" s="261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49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50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52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51</v>
      </c>
      <c r="AI60" s="37"/>
      <c r="AJ60" s="37"/>
      <c r="AK60" s="37"/>
      <c r="AL60" s="37"/>
      <c r="AM60" s="51" t="s">
        <v>52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53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54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51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52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51</v>
      </c>
      <c r="AI75" s="37"/>
      <c r="AJ75" s="37"/>
      <c r="AK75" s="37"/>
      <c r="AL75" s="37"/>
      <c r="AM75" s="51" t="s">
        <v>52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20210629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62" t="str">
        <f>K6</f>
        <v>Demolice zahradního objektu ZŠ Partyzánská</v>
      </c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Č. Lípa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64" t="str">
        <f>IF(AN8= "","",AN8)</f>
        <v>29. 6. 2021</v>
      </c>
      <c r="AN87" s="264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Město Č. Lípa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265" t="str">
        <f>IF(E17="","",E17)</f>
        <v xml:space="preserve"> </v>
      </c>
      <c r="AN89" s="266"/>
      <c r="AO89" s="266"/>
      <c r="AP89" s="266"/>
      <c r="AQ89" s="35"/>
      <c r="AR89" s="38"/>
      <c r="AS89" s="267" t="s">
        <v>56</v>
      </c>
      <c r="AT89" s="268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33</v>
      </c>
      <c r="AJ90" s="35"/>
      <c r="AK90" s="35"/>
      <c r="AL90" s="35"/>
      <c r="AM90" s="265" t="str">
        <f>IF(E20="","",E20)</f>
        <v>J. Nešněra</v>
      </c>
      <c r="AN90" s="266"/>
      <c r="AO90" s="266"/>
      <c r="AP90" s="266"/>
      <c r="AQ90" s="35"/>
      <c r="AR90" s="38"/>
      <c r="AS90" s="269"/>
      <c r="AT90" s="270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71"/>
      <c r="AT91" s="272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73" t="s">
        <v>57</v>
      </c>
      <c r="D92" s="274"/>
      <c r="E92" s="274"/>
      <c r="F92" s="274"/>
      <c r="G92" s="274"/>
      <c r="H92" s="72"/>
      <c r="I92" s="275" t="s">
        <v>58</v>
      </c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6" t="s">
        <v>59</v>
      </c>
      <c r="AH92" s="274"/>
      <c r="AI92" s="274"/>
      <c r="AJ92" s="274"/>
      <c r="AK92" s="274"/>
      <c r="AL92" s="274"/>
      <c r="AM92" s="274"/>
      <c r="AN92" s="275" t="s">
        <v>60</v>
      </c>
      <c r="AO92" s="274"/>
      <c r="AP92" s="277"/>
      <c r="AQ92" s="73" t="s">
        <v>61</v>
      </c>
      <c r="AR92" s="38"/>
      <c r="AS92" s="74" t="s">
        <v>62</v>
      </c>
      <c r="AT92" s="75" t="s">
        <v>63</v>
      </c>
      <c r="AU92" s="75" t="s">
        <v>64</v>
      </c>
      <c r="AV92" s="75" t="s">
        <v>65</v>
      </c>
      <c r="AW92" s="75" t="s">
        <v>66</v>
      </c>
      <c r="AX92" s="75" t="s">
        <v>67</v>
      </c>
      <c r="AY92" s="75" t="s">
        <v>68</v>
      </c>
      <c r="AZ92" s="75" t="s">
        <v>69</v>
      </c>
      <c r="BA92" s="75" t="s">
        <v>70</v>
      </c>
      <c r="BB92" s="75" t="s">
        <v>71</v>
      </c>
      <c r="BC92" s="75" t="s">
        <v>72</v>
      </c>
      <c r="BD92" s="76" t="s">
        <v>73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74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81">
        <f>ROUND(SUM(AG95:AG96),2)</f>
        <v>0</v>
      </c>
      <c r="AH94" s="281"/>
      <c r="AI94" s="281"/>
      <c r="AJ94" s="281"/>
      <c r="AK94" s="281"/>
      <c r="AL94" s="281"/>
      <c r="AM94" s="281"/>
      <c r="AN94" s="282">
        <f>SUM(AG94,AT94)</f>
        <v>0</v>
      </c>
      <c r="AO94" s="282"/>
      <c r="AP94" s="282"/>
      <c r="AQ94" s="84" t="s">
        <v>1</v>
      </c>
      <c r="AR94" s="85"/>
      <c r="AS94" s="86">
        <f>ROUND(SUM(AS95:AS96),2)</f>
        <v>0</v>
      </c>
      <c r="AT94" s="87">
        <f>ROUND(SUM(AV94:AW94),2)</f>
        <v>0</v>
      </c>
      <c r="AU94" s="88">
        <f>ROUND(SUM(AU95:AU96),5)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ROUND(SUM(AZ95:AZ96),2)</f>
        <v>0</v>
      </c>
      <c r="BA94" s="87">
        <f>ROUND(SUM(BA95:BA96),2)</f>
        <v>0</v>
      </c>
      <c r="BB94" s="87">
        <f>ROUND(SUM(BB95:BB96),2)</f>
        <v>0</v>
      </c>
      <c r="BC94" s="87">
        <f>ROUND(SUM(BC95:BC96),2)</f>
        <v>0</v>
      </c>
      <c r="BD94" s="89">
        <f>ROUND(SUM(BD95:BD96),2)</f>
        <v>0</v>
      </c>
      <c r="BS94" s="90" t="s">
        <v>75</v>
      </c>
      <c r="BT94" s="90" t="s">
        <v>76</v>
      </c>
      <c r="BU94" s="91" t="s">
        <v>77</v>
      </c>
      <c r="BV94" s="90" t="s">
        <v>78</v>
      </c>
      <c r="BW94" s="90" t="s">
        <v>5</v>
      </c>
      <c r="BX94" s="90" t="s">
        <v>79</v>
      </c>
      <c r="CL94" s="90" t="s">
        <v>1</v>
      </c>
    </row>
    <row r="95" spans="1:91" s="7" customFormat="1" ht="16.5" customHeight="1">
      <c r="A95" s="92" t="s">
        <v>80</v>
      </c>
      <c r="B95" s="93"/>
      <c r="C95" s="94"/>
      <c r="D95" s="280" t="s">
        <v>81</v>
      </c>
      <c r="E95" s="280"/>
      <c r="F95" s="280"/>
      <c r="G95" s="280"/>
      <c r="H95" s="280"/>
      <c r="I95" s="95"/>
      <c r="J95" s="280" t="s">
        <v>82</v>
      </c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80"/>
      <c r="AC95" s="280"/>
      <c r="AD95" s="280"/>
      <c r="AE95" s="280"/>
      <c r="AF95" s="280"/>
      <c r="AG95" s="278">
        <f>'01 - demolice'!J30</f>
        <v>0</v>
      </c>
      <c r="AH95" s="279"/>
      <c r="AI95" s="279"/>
      <c r="AJ95" s="279"/>
      <c r="AK95" s="279"/>
      <c r="AL95" s="279"/>
      <c r="AM95" s="279"/>
      <c r="AN95" s="278">
        <f>SUM(AG95,AT95)</f>
        <v>0</v>
      </c>
      <c r="AO95" s="279"/>
      <c r="AP95" s="279"/>
      <c r="AQ95" s="96" t="s">
        <v>83</v>
      </c>
      <c r="AR95" s="97"/>
      <c r="AS95" s="98">
        <v>0</v>
      </c>
      <c r="AT95" s="99">
        <f>ROUND(SUM(AV95:AW95),2)</f>
        <v>0</v>
      </c>
      <c r="AU95" s="100">
        <f>'01 - demolice'!P121</f>
        <v>0</v>
      </c>
      <c r="AV95" s="99">
        <f>'01 - demolice'!J33</f>
        <v>0</v>
      </c>
      <c r="AW95" s="99">
        <f>'01 - demolice'!J34</f>
        <v>0</v>
      </c>
      <c r="AX95" s="99">
        <f>'01 - demolice'!J35</f>
        <v>0</v>
      </c>
      <c r="AY95" s="99">
        <f>'01 - demolice'!J36</f>
        <v>0</v>
      </c>
      <c r="AZ95" s="99">
        <f>'01 - demolice'!F33</f>
        <v>0</v>
      </c>
      <c r="BA95" s="99">
        <f>'01 - demolice'!F34</f>
        <v>0</v>
      </c>
      <c r="BB95" s="99">
        <f>'01 - demolice'!F35</f>
        <v>0</v>
      </c>
      <c r="BC95" s="99">
        <f>'01 - demolice'!F36</f>
        <v>0</v>
      </c>
      <c r="BD95" s="101">
        <f>'01 - demolice'!F37</f>
        <v>0</v>
      </c>
      <c r="BT95" s="102" t="s">
        <v>84</v>
      </c>
      <c r="BV95" s="102" t="s">
        <v>78</v>
      </c>
      <c r="BW95" s="102" t="s">
        <v>85</v>
      </c>
      <c r="BX95" s="102" t="s">
        <v>5</v>
      </c>
      <c r="CL95" s="102" t="s">
        <v>1</v>
      </c>
      <c r="CM95" s="102" t="s">
        <v>86</v>
      </c>
    </row>
    <row r="96" spans="1:91" s="7" customFormat="1" ht="16.5" customHeight="1">
      <c r="A96" s="92" t="s">
        <v>80</v>
      </c>
      <c r="B96" s="93"/>
      <c r="C96" s="94"/>
      <c r="D96" s="280" t="s">
        <v>87</v>
      </c>
      <c r="E96" s="280"/>
      <c r="F96" s="280"/>
      <c r="G96" s="280"/>
      <c r="H96" s="280"/>
      <c r="I96" s="95"/>
      <c r="J96" s="280" t="s">
        <v>88</v>
      </c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78">
        <f>'02 - VRN'!J30</f>
        <v>0</v>
      </c>
      <c r="AH96" s="279"/>
      <c r="AI96" s="279"/>
      <c r="AJ96" s="279"/>
      <c r="AK96" s="279"/>
      <c r="AL96" s="279"/>
      <c r="AM96" s="279"/>
      <c r="AN96" s="278">
        <f>SUM(AG96,AT96)</f>
        <v>0</v>
      </c>
      <c r="AO96" s="279"/>
      <c r="AP96" s="279"/>
      <c r="AQ96" s="96" t="s">
        <v>83</v>
      </c>
      <c r="AR96" s="97"/>
      <c r="AS96" s="103">
        <v>0</v>
      </c>
      <c r="AT96" s="104">
        <f>ROUND(SUM(AV96:AW96),2)</f>
        <v>0</v>
      </c>
      <c r="AU96" s="105">
        <f>'02 - VRN'!P122</f>
        <v>0</v>
      </c>
      <c r="AV96" s="104">
        <f>'02 - VRN'!J33</f>
        <v>0</v>
      </c>
      <c r="AW96" s="104">
        <f>'02 - VRN'!J34</f>
        <v>0</v>
      </c>
      <c r="AX96" s="104">
        <f>'02 - VRN'!J35</f>
        <v>0</v>
      </c>
      <c r="AY96" s="104">
        <f>'02 - VRN'!J36</f>
        <v>0</v>
      </c>
      <c r="AZ96" s="104">
        <f>'02 - VRN'!F33</f>
        <v>0</v>
      </c>
      <c r="BA96" s="104">
        <f>'02 - VRN'!F34</f>
        <v>0</v>
      </c>
      <c r="BB96" s="104">
        <f>'02 - VRN'!F35</f>
        <v>0</v>
      </c>
      <c r="BC96" s="104">
        <f>'02 - VRN'!F36</f>
        <v>0</v>
      </c>
      <c r="BD96" s="106">
        <f>'02 - VRN'!F37</f>
        <v>0</v>
      </c>
      <c r="BT96" s="102" t="s">
        <v>84</v>
      </c>
      <c r="BV96" s="102" t="s">
        <v>78</v>
      </c>
      <c r="BW96" s="102" t="s">
        <v>89</v>
      </c>
      <c r="BX96" s="102" t="s">
        <v>5</v>
      </c>
      <c r="CL96" s="102" t="s">
        <v>1</v>
      </c>
      <c r="CM96" s="102" t="s">
        <v>86</v>
      </c>
    </row>
    <row r="97" spans="1:57" s="2" customFormat="1" ht="30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  <row r="98" spans="1:57" s="2" customFormat="1" ht="6.95" customHeight="1">
      <c r="A98" s="33"/>
      <c r="B98" s="53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38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</sheetData>
  <sheetProtection algorithmName="SHA-512" hashValue="OJo34bCe5k/iyAokB4iqH1bTSdA+qEyVYxlvJ7gfREoRrLGJv6/7otGk1YzfJRr9wG3EAmGCBtqb3Kaaxtj+Og==" saltValue="89j4R6Sz/VC/GPLFSxq0k1tOXqB2Pv9nab8fKqDmF9pBNK1TTCVGeygZ/mpYrjdBla0Vmz4CuCA8ofU2lUkyfg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demolice'!C2" display="/" xr:uid="{00000000-0004-0000-0000-000000000000}"/>
    <hyperlink ref="A96" location="'02 - VR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1"/>
  <sheetViews>
    <sheetView showGridLines="0" topLeftCell="A173" workbookViewId="0">
      <selection activeCell="W127" sqref="W12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6" t="s">
        <v>85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86</v>
      </c>
    </row>
    <row r="4" spans="1:46" s="1" customFormat="1" ht="24.95" customHeight="1">
      <c r="B4" s="19"/>
      <c r="D4" s="109" t="s">
        <v>90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84" t="str">
        <f>'Rekapitulace stavby'!K6</f>
        <v>Demolice zahradního objektu ZŠ Partyzánská</v>
      </c>
      <c r="F7" s="285"/>
      <c r="G7" s="285"/>
      <c r="H7" s="285"/>
      <c r="L7" s="19"/>
    </row>
    <row r="8" spans="1:46" s="2" customFormat="1" ht="12" customHeight="1">
      <c r="A8" s="33"/>
      <c r="B8" s="38"/>
      <c r="C8" s="33"/>
      <c r="D8" s="111" t="s">
        <v>91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6" t="s">
        <v>92</v>
      </c>
      <c r="F9" s="287"/>
      <c r="G9" s="287"/>
      <c r="H9" s="28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29. 6. 2021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26</v>
      </c>
      <c r="F15" s="33"/>
      <c r="G15" s="33"/>
      <c r="H15" s="33"/>
      <c r="I15" s="111" t="s">
        <v>27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28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8" t="str">
        <f>'Rekapitulace stavby'!E14</f>
        <v>Vyplň údaj</v>
      </c>
      <c r="F18" s="289"/>
      <c r="G18" s="289"/>
      <c r="H18" s="289"/>
      <c r="I18" s="111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30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27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33</v>
      </c>
      <c r="E23" s="33"/>
      <c r="F23" s="33"/>
      <c r="G23" s="33"/>
      <c r="H23" s="33"/>
      <c r="I23" s="111" t="s">
        <v>25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34</v>
      </c>
      <c r="F24" s="33"/>
      <c r="G24" s="33"/>
      <c r="H24" s="33"/>
      <c r="I24" s="111" t="s">
        <v>27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35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90" t="s">
        <v>1</v>
      </c>
      <c r="F27" s="290"/>
      <c r="G27" s="290"/>
      <c r="H27" s="29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36</v>
      </c>
      <c r="E30" s="33"/>
      <c r="F30" s="33"/>
      <c r="G30" s="33"/>
      <c r="H30" s="33"/>
      <c r="I30" s="33"/>
      <c r="J30" s="119">
        <f>ROUND(J121,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38</v>
      </c>
      <c r="G32" s="33"/>
      <c r="H32" s="33"/>
      <c r="I32" s="120" t="s">
        <v>37</v>
      </c>
      <c r="J32" s="120" t="s">
        <v>39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40</v>
      </c>
      <c r="E33" s="111" t="s">
        <v>41</v>
      </c>
      <c r="F33" s="122">
        <f>ROUND((SUM(BE121:BE180)),  2)</f>
        <v>0</v>
      </c>
      <c r="G33" s="33"/>
      <c r="H33" s="33"/>
      <c r="I33" s="123">
        <v>0.21</v>
      </c>
      <c r="J33" s="122">
        <f>ROUND(((SUM(BE121:BE180))*I33),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42</v>
      </c>
      <c r="F34" s="122">
        <f>ROUND((SUM(BF121:BF180)),  2)</f>
        <v>0</v>
      </c>
      <c r="G34" s="33"/>
      <c r="H34" s="33"/>
      <c r="I34" s="123">
        <v>0.15</v>
      </c>
      <c r="J34" s="122">
        <f>ROUND(((SUM(BF121:BF180))*I34),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43</v>
      </c>
      <c r="F35" s="122">
        <f>ROUND((SUM(BG121:BG180)),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44</v>
      </c>
      <c r="F36" s="122">
        <f>ROUND((SUM(BH121:BH180)),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45</v>
      </c>
      <c r="F37" s="122">
        <f>ROUND((SUM(BI121:BI180)),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46</v>
      </c>
      <c r="E39" s="126"/>
      <c r="F39" s="126"/>
      <c r="G39" s="127" t="s">
        <v>47</v>
      </c>
      <c r="H39" s="128" t="s">
        <v>48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91" t="str">
        <f>E7</f>
        <v>Demolice zahradního objektu ZŠ Partyzánská</v>
      </c>
      <c r="F85" s="292"/>
      <c r="G85" s="292"/>
      <c r="H85" s="29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91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62" t="str">
        <f>E9</f>
        <v>01 - demolice</v>
      </c>
      <c r="F87" s="293"/>
      <c r="G87" s="293"/>
      <c r="H87" s="29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Č. Lípa</v>
      </c>
      <c r="G89" s="35"/>
      <c r="H89" s="35"/>
      <c r="I89" s="28" t="s">
        <v>22</v>
      </c>
      <c r="J89" s="65" t="str">
        <f>IF(J12="","",J12)</f>
        <v>29. 6. 2021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>Město Č. Lípa</v>
      </c>
      <c r="G91" s="35"/>
      <c r="H91" s="35"/>
      <c r="I91" s="28" t="s">
        <v>30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33</v>
      </c>
      <c r="J92" s="31" t="str">
        <f>E24</f>
        <v>J. Nešněra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94</v>
      </c>
      <c r="D94" s="143"/>
      <c r="E94" s="143"/>
      <c r="F94" s="143"/>
      <c r="G94" s="143"/>
      <c r="H94" s="143"/>
      <c r="I94" s="143"/>
      <c r="J94" s="144" t="s">
        <v>95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96</v>
      </c>
      <c r="D96" s="35"/>
      <c r="E96" s="35"/>
      <c r="F96" s="35"/>
      <c r="G96" s="35"/>
      <c r="H96" s="35"/>
      <c r="I96" s="35"/>
      <c r="J96" s="83">
        <f>J121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97</v>
      </c>
    </row>
    <row r="97" spans="1:31" s="9" customFormat="1" ht="24.95" customHeight="1">
      <c r="B97" s="146"/>
      <c r="C97" s="147"/>
      <c r="D97" s="148" t="s">
        <v>98</v>
      </c>
      <c r="E97" s="149"/>
      <c r="F97" s="149"/>
      <c r="G97" s="149"/>
      <c r="H97" s="149"/>
      <c r="I97" s="149"/>
      <c r="J97" s="150">
        <f>J122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99</v>
      </c>
      <c r="E98" s="155"/>
      <c r="F98" s="155"/>
      <c r="G98" s="155"/>
      <c r="H98" s="155"/>
      <c r="I98" s="155"/>
      <c r="J98" s="156">
        <f>J123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100</v>
      </c>
      <c r="E99" s="155"/>
      <c r="F99" s="155"/>
      <c r="G99" s="155"/>
      <c r="H99" s="155"/>
      <c r="I99" s="155"/>
      <c r="J99" s="156">
        <f>J140</f>
        <v>0</v>
      </c>
      <c r="K99" s="153"/>
      <c r="L99" s="157"/>
    </row>
    <row r="100" spans="1:31" s="10" customFormat="1" ht="19.899999999999999" customHeight="1">
      <c r="B100" s="152"/>
      <c r="C100" s="153"/>
      <c r="D100" s="154" t="s">
        <v>101</v>
      </c>
      <c r="E100" s="155"/>
      <c r="F100" s="155"/>
      <c r="G100" s="155"/>
      <c r="H100" s="155"/>
      <c r="I100" s="155"/>
      <c r="J100" s="156">
        <f>J152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102</v>
      </c>
      <c r="E101" s="155"/>
      <c r="F101" s="155"/>
      <c r="G101" s="155"/>
      <c r="H101" s="155"/>
      <c r="I101" s="155"/>
      <c r="J101" s="156">
        <f>J158</f>
        <v>0</v>
      </c>
      <c r="K101" s="153"/>
      <c r="L101" s="157"/>
    </row>
    <row r="102" spans="1:31" s="2" customFormat="1" ht="21.7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5" customHeight="1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5" customHeight="1">
      <c r="A107" s="33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5" customHeight="1">
      <c r="A108" s="33"/>
      <c r="B108" s="34"/>
      <c r="C108" s="22" t="s">
        <v>103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5"/>
      <c r="D111" s="35"/>
      <c r="E111" s="291" t="str">
        <f>E7</f>
        <v>Demolice zahradního objektu ZŠ Partyzánská</v>
      </c>
      <c r="F111" s="292"/>
      <c r="G111" s="292"/>
      <c r="H111" s="292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91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62" t="str">
        <f>E9</f>
        <v>01 - demolice</v>
      </c>
      <c r="F113" s="293"/>
      <c r="G113" s="293"/>
      <c r="H113" s="293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20</v>
      </c>
      <c r="D115" s="35"/>
      <c r="E115" s="35"/>
      <c r="F115" s="26" t="str">
        <f>F12</f>
        <v>Č. Lípa</v>
      </c>
      <c r="G115" s="35"/>
      <c r="H115" s="35"/>
      <c r="I115" s="28" t="s">
        <v>22</v>
      </c>
      <c r="J115" s="65" t="str">
        <f>IF(J12="","",J12)</f>
        <v>29. 6. 2021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24</v>
      </c>
      <c r="D117" s="35"/>
      <c r="E117" s="35"/>
      <c r="F117" s="26" t="str">
        <f>E15</f>
        <v>Město Č. Lípa</v>
      </c>
      <c r="G117" s="35"/>
      <c r="H117" s="35"/>
      <c r="I117" s="28" t="s">
        <v>30</v>
      </c>
      <c r="J117" s="31" t="str">
        <f>E21</f>
        <v xml:space="preserve"> 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28</v>
      </c>
      <c r="D118" s="35"/>
      <c r="E118" s="35"/>
      <c r="F118" s="26" t="str">
        <f>IF(E18="","",E18)</f>
        <v>Vyplň údaj</v>
      </c>
      <c r="G118" s="35"/>
      <c r="H118" s="35"/>
      <c r="I118" s="28" t="s">
        <v>33</v>
      </c>
      <c r="J118" s="31" t="str">
        <f>E24</f>
        <v>J. Nešněra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58"/>
      <c r="B120" s="159"/>
      <c r="C120" s="160" t="s">
        <v>104</v>
      </c>
      <c r="D120" s="161" t="s">
        <v>61</v>
      </c>
      <c r="E120" s="161" t="s">
        <v>57</v>
      </c>
      <c r="F120" s="161" t="s">
        <v>58</v>
      </c>
      <c r="G120" s="161" t="s">
        <v>105</v>
      </c>
      <c r="H120" s="161" t="s">
        <v>106</v>
      </c>
      <c r="I120" s="161" t="s">
        <v>107</v>
      </c>
      <c r="J120" s="161" t="s">
        <v>95</v>
      </c>
      <c r="K120" s="162" t="s">
        <v>108</v>
      </c>
      <c r="L120" s="163"/>
      <c r="M120" s="74" t="s">
        <v>1</v>
      </c>
      <c r="N120" s="75" t="s">
        <v>40</v>
      </c>
      <c r="O120" s="75" t="s">
        <v>109</v>
      </c>
      <c r="P120" s="75" t="s">
        <v>110</v>
      </c>
      <c r="Q120" s="75" t="s">
        <v>111</v>
      </c>
      <c r="R120" s="75" t="s">
        <v>112</v>
      </c>
      <c r="S120" s="75" t="s">
        <v>113</v>
      </c>
      <c r="T120" s="76" t="s">
        <v>114</v>
      </c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</row>
    <row r="121" spans="1:65" s="2" customFormat="1" ht="22.9" customHeight="1">
      <c r="A121" s="33"/>
      <c r="B121" s="34"/>
      <c r="C121" s="81" t="s">
        <v>115</v>
      </c>
      <c r="D121" s="35"/>
      <c r="E121" s="35"/>
      <c r="F121" s="35"/>
      <c r="G121" s="35"/>
      <c r="H121" s="35"/>
      <c r="I121" s="35"/>
      <c r="J121" s="164">
        <f>BK121</f>
        <v>0</v>
      </c>
      <c r="K121" s="35"/>
      <c r="L121" s="38"/>
      <c r="M121" s="77"/>
      <c r="N121" s="165"/>
      <c r="O121" s="78"/>
      <c r="P121" s="166">
        <f>P122</f>
        <v>0</v>
      </c>
      <c r="Q121" s="78"/>
      <c r="R121" s="166">
        <f>R122</f>
        <v>1.2552979999999998</v>
      </c>
      <c r="S121" s="78"/>
      <c r="T121" s="167">
        <f>T122</f>
        <v>234.56926999999999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75</v>
      </c>
      <c r="AU121" s="16" t="s">
        <v>97</v>
      </c>
      <c r="BK121" s="168">
        <f>BK122</f>
        <v>0</v>
      </c>
    </row>
    <row r="122" spans="1:65" s="12" customFormat="1" ht="25.9" customHeight="1">
      <c r="B122" s="169"/>
      <c r="C122" s="170"/>
      <c r="D122" s="171" t="s">
        <v>75</v>
      </c>
      <c r="E122" s="172" t="s">
        <v>116</v>
      </c>
      <c r="F122" s="172" t="s">
        <v>117</v>
      </c>
      <c r="G122" s="170"/>
      <c r="H122" s="170"/>
      <c r="I122" s="173"/>
      <c r="J122" s="174">
        <f>BK122</f>
        <v>0</v>
      </c>
      <c r="K122" s="170"/>
      <c r="L122" s="175"/>
      <c r="M122" s="176"/>
      <c r="N122" s="177"/>
      <c r="O122" s="177"/>
      <c r="P122" s="178">
        <f>P123+P140+P152+P158</f>
        <v>0</v>
      </c>
      <c r="Q122" s="177"/>
      <c r="R122" s="178">
        <f>R123+R140+R152+R158</f>
        <v>1.2552979999999998</v>
      </c>
      <c r="S122" s="177"/>
      <c r="T122" s="179">
        <f>T123+T140+T152+T158</f>
        <v>234.56926999999999</v>
      </c>
      <c r="AR122" s="180" t="s">
        <v>84</v>
      </c>
      <c r="AT122" s="181" t="s">
        <v>75</v>
      </c>
      <c r="AU122" s="181" t="s">
        <v>76</v>
      </c>
      <c r="AY122" s="180" t="s">
        <v>118</v>
      </c>
      <c r="BK122" s="182">
        <f>BK123+BK140+BK152+BK158</f>
        <v>0</v>
      </c>
    </row>
    <row r="123" spans="1:65" s="12" customFormat="1" ht="22.9" customHeight="1">
      <c r="B123" s="169"/>
      <c r="C123" s="170"/>
      <c r="D123" s="171" t="s">
        <v>75</v>
      </c>
      <c r="E123" s="183" t="s">
        <v>84</v>
      </c>
      <c r="F123" s="183" t="s">
        <v>119</v>
      </c>
      <c r="G123" s="170"/>
      <c r="H123" s="170"/>
      <c r="I123" s="173"/>
      <c r="J123" s="184">
        <f>BK123</f>
        <v>0</v>
      </c>
      <c r="K123" s="170"/>
      <c r="L123" s="175"/>
      <c r="M123" s="176"/>
      <c r="N123" s="177"/>
      <c r="O123" s="177"/>
      <c r="P123" s="178">
        <f>SUM(P124:P139)</f>
        <v>0</v>
      </c>
      <c r="Q123" s="177"/>
      <c r="R123" s="178">
        <f>SUM(R124:R139)</f>
        <v>0</v>
      </c>
      <c r="S123" s="177"/>
      <c r="T123" s="179">
        <f>SUM(T124:T139)</f>
        <v>0</v>
      </c>
      <c r="AR123" s="180" t="s">
        <v>84</v>
      </c>
      <c r="AT123" s="181" t="s">
        <v>75</v>
      </c>
      <c r="AU123" s="181" t="s">
        <v>84</v>
      </c>
      <c r="AY123" s="180" t="s">
        <v>118</v>
      </c>
      <c r="BK123" s="182">
        <f>SUM(BK124:BK139)</f>
        <v>0</v>
      </c>
    </row>
    <row r="124" spans="1:65" s="2" customFormat="1" ht="33" customHeight="1">
      <c r="A124" s="33"/>
      <c r="B124" s="34"/>
      <c r="C124" s="185" t="s">
        <v>84</v>
      </c>
      <c r="D124" s="185" t="s">
        <v>120</v>
      </c>
      <c r="E124" s="186" t="s">
        <v>121</v>
      </c>
      <c r="F124" s="187" t="s">
        <v>122</v>
      </c>
      <c r="G124" s="188" t="s">
        <v>123</v>
      </c>
      <c r="H124" s="189">
        <v>20.239999999999998</v>
      </c>
      <c r="I124" s="190"/>
      <c r="J124" s="191">
        <f>ROUND(I124*H124,2)</f>
        <v>0</v>
      </c>
      <c r="K124" s="187" t="s">
        <v>124</v>
      </c>
      <c r="L124" s="38"/>
      <c r="M124" s="192" t="s">
        <v>1</v>
      </c>
      <c r="N124" s="193" t="s">
        <v>41</v>
      </c>
      <c r="O124" s="70"/>
      <c r="P124" s="194">
        <f>O124*H124</f>
        <v>0</v>
      </c>
      <c r="Q124" s="194">
        <v>0</v>
      </c>
      <c r="R124" s="194">
        <f>Q124*H124</f>
        <v>0</v>
      </c>
      <c r="S124" s="194">
        <v>0</v>
      </c>
      <c r="T124" s="195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6" t="s">
        <v>125</v>
      </c>
      <c r="AT124" s="196" t="s">
        <v>120</v>
      </c>
      <c r="AU124" s="196" t="s">
        <v>86</v>
      </c>
      <c r="AY124" s="16" t="s">
        <v>118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16" t="s">
        <v>84</v>
      </c>
      <c r="BK124" s="197">
        <f>ROUND(I124*H124,2)</f>
        <v>0</v>
      </c>
      <c r="BL124" s="16" t="s">
        <v>125</v>
      </c>
      <c r="BM124" s="196" t="s">
        <v>126</v>
      </c>
    </row>
    <row r="125" spans="1:65" s="2" customFormat="1" ht="19.5">
      <c r="A125" s="33"/>
      <c r="B125" s="34"/>
      <c r="C125" s="35"/>
      <c r="D125" s="198" t="s">
        <v>127</v>
      </c>
      <c r="E125" s="35"/>
      <c r="F125" s="199" t="s">
        <v>128</v>
      </c>
      <c r="G125" s="35"/>
      <c r="H125" s="35"/>
      <c r="I125" s="200"/>
      <c r="J125" s="35"/>
      <c r="K125" s="35"/>
      <c r="L125" s="38"/>
      <c r="M125" s="201"/>
      <c r="N125" s="202"/>
      <c r="O125" s="70"/>
      <c r="P125" s="70"/>
      <c r="Q125" s="70"/>
      <c r="R125" s="70"/>
      <c r="S125" s="70"/>
      <c r="T125" s="71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127</v>
      </c>
      <c r="AU125" s="16" t="s">
        <v>86</v>
      </c>
    </row>
    <row r="126" spans="1:65" s="13" customFormat="1" ht="11.25">
      <c r="B126" s="203"/>
      <c r="C126" s="204"/>
      <c r="D126" s="198" t="s">
        <v>129</v>
      </c>
      <c r="E126" s="205" t="s">
        <v>1</v>
      </c>
      <c r="F126" s="206" t="s">
        <v>130</v>
      </c>
      <c r="G126" s="204"/>
      <c r="H126" s="207">
        <v>20.239999999999998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129</v>
      </c>
      <c r="AU126" s="213" t="s">
        <v>86</v>
      </c>
      <c r="AV126" s="13" t="s">
        <v>86</v>
      </c>
      <c r="AW126" s="13" t="s">
        <v>32</v>
      </c>
      <c r="AX126" s="13" t="s">
        <v>84</v>
      </c>
      <c r="AY126" s="213" t="s">
        <v>118</v>
      </c>
    </row>
    <row r="127" spans="1:65" s="2" customFormat="1" ht="24.2" customHeight="1">
      <c r="A127" s="33"/>
      <c r="B127" s="34"/>
      <c r="C127" s="185" t="s">
        <v>86</v>
      </c>
      <c r="D127" s="185" t="s">
        <v>120</v>
      </c>
      <c r="E127" s="186" t="s">
        <v>131</v>
      </c>
      <c r="F127" s="187" t="s">
        <v>132</v>
      </c>
      <c r="G127" s="188" t="s">
        <v>123</v>
      </c>
      <c r="H127" s="189">
        <v>0.378</v>
      </c>
      <c r="I127" s="190"/>
      <c r="J127" s="191">
        <f>ROUND(I127*H127,2)</f>
        <v>0</v>
      </c>
      <c r="K127" s="187" t="s">
        <v>124</v>
      </c>
      <c r="L127" s="38"/>
      <c r="M127" s="192" t="s">
        <v>1</v>
      </c>
      <c r="N127" s="193" t="s">
        <v>41</v>
      </c>
      <c r="O127" s="70"/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6" t="s">
        <v>125</v>
      </c>
      <c r="AT127" s="196" t="s">
        <v>120</v>
      </c>
      <c r="AU127" s="196" t="s">
        <v>86</v>
      </c>
      <c r="AY127" s="16" t="s">
        <v>118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6" t="s">
        <v>84</v>
      </c>
      <c r="BK127" s="197">
        <f>ROUND(I127*H127,2)</f>
        <v>0</v>
      </c>
      <c r="BL127" s="16" t="s">
        <v>125</v>
      </c>
      <c r="BM127" s="196" t="s">
        <v>133</v>
      </c>
    </row>
    <row r="128" spans="1:65" s="2" customFormat="1" ht="29.25">
      <c r="A128" s="33"/>
      <c r="B128" s="34"/>
      <c r="C128" s="35"/>
      <c r="D128" s="198" t="s">
        <v>127</v>
      </c>
      <c r="E128" s="35"/>
      <c r="F128" s="199" t="s">
        <v>134</v>
      </c>
      <c r="G128" s="35"/>
      <c r="H128" s="35"/>
      <c r="I128" s="200"/>
      <c r="J128" s="35"/>
      <c r="K128" s="35"/>
      <c r="L128" s="38"/>
      <c r="M128" s="201"/>
      <c r="N128" s="202"/>
      <c r="O128" s="70"/>
      <c r="P128" s="70"/>
      <c r="Q128" s="70"/>
      <c r="R128" s="70"/>
      <c r="S128" s="70"/>
      <c r="T128" s="71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127</v>
      </c>
      <c r="AU128" s="16" t="s">
        <v>86</v>
      </c>
    </row>
    <row r="129" spans="1:65" s="13" customFormat="1" ht="11.25">
      <c r="B129" s="203"/>
      <c r="C129" s="204"/>
      <c r="D129" s="198" t="s">
        <v>129</v>
      </c>
      <c r="E129" s="205" t="s">
        <v>1</v>
      </c>
      <c r="F129" s="206" t="s">
        <v>135</v>
      </c>
      <c r="G129" s="204"/>
      <c r="H129" s="207">
        <v>0.378</v>
      </c>
      <c r="I129" s="208"/>
      <c r="J129" s="204"/>
      <c r="K129" s="204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129</v>
      </c>
      <c r="AU129" s="213" t="s">
        <v>86</v>
      </c>
      <c r="AV129" s="13" t="s">
        <v>86</v>
      </c>
      <c r="AW129" s="13" t="s">
        <v>32</v>
      </c>
      <c r="AX129" s="13" t="s">
        <v>84</v>
      </c>
      <c r="AY129" s="213" t="s">
        <v>118</v>
      </c>
    </row>
    <row r="130" spans="1:65" s="2" customFormat="1" ht="24.2" customHeight="1">
      <c r="A130" s="33"/>
      <c r="B130" s="34"/>
      <c r="C130" s="185" t="s">
        <v>136</v>
      </c>
      <c r="D130" s="185" t="s">
        <v>120</v>
      </c>
      <c r="E130" s="186" t="s">
        <v>137</v>
      </c>
      <c r="F130" s="187" t="s">
        <v>138</v>
      </c>
      <c r="G130" s="188" t="s">
        <v>123</v>
      </c>
      <c r="H130" s="189">
        <v>46.24</v>
      </c>
      <c r="I130" s="190"/>
      <c r="J130" s="191">
        <f>ROUND(I130*H130,2)</f>
        <v>0</v>
      </c>
      <c r="K130" s="187" t="s">
        <v>124</v>
      </c>
      <c r="L130" s="38"/>
      <c r="M130" s="192" t="s">
        <v>1</v>
      </c>
      <c r="N130" s="193" t="s">
        <v>41</v>
      </c>
      <c r="O130" s="70"/>
      <c r="P130" s="194">
        <f>O130*H130</f>
        <v>0</v>
      </c>
      <c r="Q130" s="194">
        <v>0</v>
      </c>
      <c r="R130" s="194">
        <f>Q130*H130</f>
        <v>0</v>
      </c>
      <c r="S130" s="194">
        <v>0</v>
      </c>
      <c r="T130" s="19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6" t="s">
        <v>125</v>
      </c>
      <c r="AT130" s="196" t="s">
        <v>120</v>
      </c>
      <c r="AU130" s="196" t="s">
        <v>86</v>
      </c>
      <c r="AY130" s="16" t="s">
        <v>118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6" t="s">
        <v>84</v>
      </c>
      <c r="BK130" s="197">
        <f>ROUND(I130*H130,2)</f>
        <v>0</v>
      </c>
      <c r="BL130" s="16" t="s">
        <v>125</v>
      </c>
      <c r="BM130" s="196" t="s">
        <v>139</v>
      </c>
    </row>
    <row r="131" spans="1:65" s="2" customFormat="1" ht="29.25">
      <c r="A131" s="33"/>
      <c r="B131" s="34"/>
      <c r="C131" s="35"/>
      <c r="D131" s="198" t="s">
        <v>127</v>
      </c>
      <c r="E131" s="35"/>
      <c r="F131" s="199" t="s">
        <v>140</v>
      </c>
      <c r="G131" s="35"/>
      <c r="H131" s="35"/>
      <c r="I131" s="200"/>
      <c r="J131" s="35"/>
      <c r="K131" s="35"/>
      <c r="L131" s="38"/>
      <c r="M131" s="201"/>
      <c r="N131" s="202"/>
      <c r="O131" s="70"/>
      <c r="P131" s="70"/>
      <c r="Q131" s="70"/>
      <c r="R131" s="70"/>
      <c r="S131" s="70"/>
      <c r="T131" s="71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127</v>
      </c>
      <c r="AU131" s="16" t="s">
        <v>86</v>
      </c>
    </row>
    <row r="132" spans="1:65" s="13" customFormat="1" ht="11.25">
      <c r="B132" s="203"/>
      <c r="C132" s="204"/>
      <c r="D132" s="198" t="s">
        <v>129</v>
      </c>
      <c r="E132" s="205" t="s">
        <v>1</v>
      </c>
      <c r="F132" s="206" t="s">
        <v>141</v>
      </c>
      <c r="G132" s="204"/>
      <c r="H132" s="207">
        <v>46.24</v>
      </c>
      <c r="I132" s="208"/>
      <c r="J132" s="204"/>
      <c r="K132" s="204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129</v>
      </c>
      <c r="AU132" s="213" t="s">
        <v>86</v>
      </c>
      <c r="AV132" s="13" t="s">
        <v>86</v>
      </c>
      <c r="AW132" s="13" t="s">
        <v>32</v>
      </c>
      <c r="AX132" s="13" t="s">
        <v>84</v>
      </c>
      <c r="AY132" s="213" t="s">
        <v>118</v>
      </c>
    </row>
    <row r="133" spans="1:65" s="2" customFormat="1" ht="16.5" customHeight="1">
      <c r="A133" s="33"/>
      <c r="B133" s="34"/>
      <c r="C133" s="214" t="s">
        <v>125</v>
      </c>
      <c r="D133" s="214" t="s">
        <v>142</v>
      </c>
      <c r="E133" s="215" t="s">
        <v>143</v>
      </c>
      <c r="F133" s="216" t="s">
        <v>144</v>
      </c>
      <c r="G133" s="217" t="s">
        <v>145</v>
      </c>
      <c r="H133" s="218">
        <v>46.8</v>
      </c>
      <c r="I133" s="219"/>
      <c r="J133" s="220">
        <f>ROUND(I133*H133,2)</f>
        <v>0</v>
      </c>
      <c r="K133" s="216" t="s">
        <v>124</v>
      </c>
      <c r="L133" s="221"/>
      <c r="M133" s="222" t="s">
        <v>1</v>
      </c>
      <c r="N133" s="223" t="s">
        <v>41</v>
      </c>
      <c r="O133" s="70"/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6" t="s">
        <v>146</v>
      </c>
      <c r="AT133" s="196" t="s">
        <v>142</v>
      </c>
      <c r="AU133" s="196" t="s">
        <v>86</v>
      </c>
      <c r="AY133" s="16" t="s">
        <v>118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6" t="s">
        <v>84</v>
      </c>
      <c r="BK133" s="197">
        <f>ROUND(I133*H133,2)</f>
        <v>0</v>
      </c>
      <c r="BL133" s="16" t="s">
        <v>125</v>
      </c>
      <c r="BM133" s="196" t="s">
        <v>147</v>
      </c>
    </row>
    <row r="134" spans="1:65" s="2" customFormat="1" ht="11.25">
      <c r="A134" s="33"/>
      <c r="B134" s="34"/>
      <c r="C134" s="35"/>
      <c r="D134" s="198" t="s">
        <v>127</v>
      </c>
      <c r="E134" s="35"/>
      <c r="F134" s="199" t="s">
        <v>144</v>
      </c>
      <c r="G134" s="35"/>
      <c r="H134" s="35"/>
      <c r="I134" s="200"/>
      <c r="J134" s="35"/>
      <c r="K134" s="35"/>
      <c r="L134" s="38"/>
      <c r="M134" s="201"/>
      <c r="N134" s="202"/>
      <c r="O134" s="70"/>
      <c r="P134" s="70"/>
      <c r="Q134" s="70"/>
      <c r="R134" s="70"/>
      <c r="S134" s="70"/>
      <c r="T134" s="71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127</v>
      </c>
      <c r="AU134" s="16" t="s">
        <v>86</v>
      </c>
    </row>
    <row r="135" spans="1:65" s="13" customFormat="1" ht="11.25">
      <c r="B135" s="203"/>
      <c r="C135" s="204"/>
      <c r="D135" s="198" t="s">
        <v>129</v>
      </c>
      <c r="E135" s="205" t="s">
        <v>1</v>
      </c>
      <c r="F135" s="206" t="s">
        <v>148</v>
      </c>
      <c r="G135" s="204"/>
      <c r="H135" s="207">
        <v>26</v>
      </c>
      <c r="I135" s="208"/>
      <c r="J135" s="204"/>
      <c r="K135" s="204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129</v>
      </c>
      <c r="AU135" s="213" t="s">
        <v>86</v>
      </c>
      <c r="AV135" s="13" t="s">
        <v>86</v>
      </c>
      <c r="AW135" s="13" t="s">
        <v>32</v>
      </c>
      <c r="AX135" s="13" t="s">
        <v>84</v>
      </c>
      <c r="AY135" s="213" t="s">
        <v>118</v>
      </c>
    </row>
    <row r="136" spans="1:65" s="13" customFormat="1" ht="11.25">
      <c r="B136" s="203"/>
      <c r="C136" s="204"/>
      <c r="D136" s="198" t="s">
        <v>129</v>
      </c>
      <c r="E136" s="204"/>
      <c r="F136" s="206" t="s">
        <v>149</v>
      </c>
      <c r="G136" s="204"/>
      <c r="H136" s="207">
        <v>46.8</v>
      </c>
      <c r="I136" s="208"/>
      <c r="J136" s="204"/>
      <c r="K136" s="204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129</v>
      </c>
      <c r="AU136" s="213" t="s">
        <v>86</v>
      </c>
      <c r="AV136" s="13" t="s">
        <v>86</v>
      </c>
      <c r="AW136" s="13" t="s">
        <v>4</v>
      </c>
      <c r="AX136" s="13" t="s">
        <v>84</v>
      </c>
      <c r="AY136" s="213" t="s">
        <v>118</v>
      </c>
    </row>
    <row r="137" spans="1:65" s="2" customFormat="1" ht="24.2" customHeight="1">
      <c r="A137" s="33"/>
      <c r="B137" s="34"/>
      <c r="C137" s="185" t="s">
        <v>150</v>
      </c>
      <c r="D137" s="185" t="s">
        <v>120</v>
      </c>
      <c r="E137" s="186" t="s">
        <v>151</v>
      </c>
      <c r="F137" s="187" t="s">
        <v>152</v>
      </c>
      <c r="G137" s="188" t="s">
        <v>153</v>
      </c>
      <c r="H137" s="189">
        <v>300</v>
      </c>
      <c r="I137" s="190"/>
      <c r="J137" s="191">
        <f>ROUND(I137*H137,2)</f>
        <v>0</v>
      </c>
      <c r="K137" s="187" t="s">
        <v>124</v>
      </c>
      <c r="L137" s="38"/>
      <c r="M137" s="192" t="s">
        <v>1</v>
      </c>
      <c r="N137" s="193" t="s">
        <v>41</v>
      </c>
      <c r="O137" s="70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6" t="s">
        <v>125</v>
      </c>
      <c r="AT137" s="196" t="s">
        <v>120</v>
      </c>
      <c r="AU137" s="196" t="s">
        <v>86</v>
      </c>
      <c r="AY137" s="16" t="s">
        <v>118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6" t="s">
        <v>84</v>
      </c>
      <c r="BK137" s="197">
        <f>ROUND(I137*H137,2)</f>
        <v>0</v>
      </c>
      <c r="BL137" s="16" t="s">
        <v>125</v>
      </c>
      <c r="BM137" s="196" t="s">
        <v>154</v>
      </c>
    </row>
    <row r="138" spans="1:65" s="2" customFormat="1" ht="19.5">
      <c r="A138" s="33"/>
      <c r="B138" s="34"/>
      <c r="C138" s="35"/>
      <c r="D138" s="198" t="s">
        <v>127</v>
      </c>
      <c r="E138" s="35"/>
      <c r="F138" s="199" t="s">
        <v>155</v>
      </c>
      <c r="G138" s="35"/>
      <c r="H138" s="35"/>
      <c r="I138" s="200"/>
      <c r="J138" s="35"/>
      <c r="K138" s="35"/>
      <c r="L138" s="38"/>
      <c r="M138" s="201"/>
      <c r="N138" s="202"/>
      <c r="O138" s="70"/>
      <c r="P138" s="70"/>
      <c r="Q138" s="70"/>
      <c r="R138" s="70"/>
      <c r="S138" s="70"/>
      <c r="T138" s="71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127</v>
      </c>
      <c r="AU138" s="16" t="s">
        <v>86</v>
      </c>
    </row>
    <row r="139" spans="1:65" s="13" customFormat="1" ht="11.25">
      <c r="B139" s="203"/>
      <c r="C139" s="204"/>
      <c r="D139" s="198" t="s">
        <v>129</v>
      </c>
      <c r="E139" s="205" t="s">
        <v>1</v>
      </c>
      <c r="F139" s="206" t="s">
        <v>156</v>
      </c>
      <c r="G139" s="204"/>
      <c r="H139" s="207">
        <v>300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129</v>
      </c>
      <c r="AU139" s="213" t="s">
        <v>86</v>
      </c>
      <c r="AV139" s="13" t="s">
        <v>86</v>
      </c>
      <c r="AW139" s="13" t="s">
        <v>32</v>
      </c>
      <c r="AX139" s="13" t="s">
        <v>84</v>
      </c>
      <c r="AY139" s="213" t="s">
        <v>118</v>
      </c>
    </row>
    <row r="140" spans="1:65" s="12" customFormat="1" ht="22.9" customHeight="1">
      <c r="B140" s="169"/>
      <c r="C140" s="170"/>
      <c r="D140" s="171" t="s">
        <v>75</v>
      </c>
      <c r="E140" s="183" t="s">
        <v>136</v>
      </c>
      <c r="F140" s="183" t="s">
        <v>157</v>
      </c>
      <c r="G140" s="170"/>
      <c r="H140" s="170"/>
      <c r="I140" s="173"/>
      <c r="J140" s="184">
        <f>BK140</f>
        <v>0</v>
      </c>
      <c r="K140" s="170"/>
      <c r="L140" s="175"/>
      <c r="M140" s="176"/>
      <c r="N140" s="177"/>
      <c r="O140" s="177"/>
      <c r="P140" s="178">
        <f>SUM(P141:P151)</f>
        <v>0</v>
      </c>
      <c r="Q140" s="177"/>
      <c r="R140" s="178">
        <f>SUM(R141:R151)</f>
        <v>1.2552979999999998</v>
      </c>
      <c r="S140" s="177"/>
      <c r="T140" s="179">
        <f>SUM(T141:T151)</f>
        <v>0</v>
      </c>
      <c r="AR140" s="180" t="s">
        <v>84</v>
      </c>
      <c r="AT140" s="181" t="s">
        <v>75</v>
      </c>
      <c r="AU140" s="181" t="s">
        <v>84</v>
      </c>
      <c r="AY140" s="180" t="s">
        <v>118</v>
      </c>
      <c r="BK140" s="182">
        <f>SUM(BK141:BK151)</f>
        <v>0</v>
      </c>
    </row>
    <row r="141" spans="1:65" s="2" customFormat="1" ht="24.2" customHeight="1">
      <c r="A141" s="33"/>
      <c r="B141" s="34"/>
      <c r="C141" s="185" t="s">
        <v>158</v>
      </c>
      <c r="D141" s="185" t="s">
        <v>120</v>
      </c>
      <c r="E141" s="186" t="s">
        <v>159</v>
      </c>
      <c r="F141" s="187" t="s">
        <v>160</v>
      </c>
      <c r="G141" s="188" t="s">
        <v>161</v>
      </c>
      <c r="H141" s="189">
        <v>7</v>
      </c>
      <c r="I141" s="190"/>
      <c r="J141" s="191">
        <f>ROUND(I141*H141,2)</f>
        <v>0</v>
      </c>
      <c r="K141" s="187" t="s">
        <v>124</v>
      </c>
      <c r="L141" s="38"/>
      <c r="M141" s="192" t="s">
        <v>1</v>
      </c>
      <c r="N141" s="193" t="s">
        <v>41</v>
      </c>
      <c r="O141" s="70"/>
      <c r="P141" s="194">
        <f>O141*H141</f>
        <v>0</v>
      </c>
      <c r="Q141" s="194">
        <v>0.17488999999999999</v>
      </c>
      <c r="R141" s="194">
        <f>Q141*H141</f>
        <v>1.2242299999999999</v>
      </c>
      <c r="S141" s="194">
        <v>0</v>
      </c>
      <c r="T141" s="195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6" t="s">
        <v>125</v>
      </c>
      <c r="AT141" s="196" t="s">
        <v>120</v>
      </c>
      <c r="AU141" s="196" t="s">
        <v>86</v>
      </c>
      <c r="AY141" s="16" t="s">
        <v>118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6" t="s">
        <v>84</v>
      </c>
      <c r="BK141" s="197">
        <f>ROUND(I141*H141,2)</f>
        <v>0</v>
      </c>
      <c r="BL141" s="16" t="s">
        <v>125</v>
      </c>
      <c r="BM141" s="196" t="s">
        <v>162</v>
      </c>
    </row>
    <row r="142" spans="1:65" s="2" customFormat="1" ht="29.25">
      <c r="A142" s="33"/>
      <c r="B142" s="34"/>
      <c r="C142" s="35"/>
      <c r="D142" s="198" t="s">
        <v>127</v>
      </c>
      <c r="E142" s="35"/>
      <c r="F142" s="199" t="s">
        <v>163</v>
      </c>
      <c r="G142" s="35"/>
      <c r="H142" s="35"/>
      <c r="I142" s="200"/>
      <c r="J142" s="35"/>
      <c r="K142" s="35"/>
      <c r="L142" s="38"/>
      <c r="M142" s="201"/>
      <c r="N142" s="202"/>
      <c r="O142" s="70"/>
      <c r="P142" s="70"/>
      <c r="Q142" s="70"/>
      <c r="R142" s="70"/>
      <c r="S142" s="70"/>
      <c r="T142" s="7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127</v>
      </c>
      <c r="AU142" s="16" t="s">
        <v>86</v>
      </c>
    </row>
    <row r="143" spans="1:65" s="2" customFormat="1" ht="16.5" customHeight="1">
      <c r="A143" s="33"/>
      <c r="B143" s="34"/>
      <c r="C143" s="214" t="s">
        <v>164</v>
      </c>
      <c r="D143" s="214" t="s">
        <v>142</v>
      </c>
      <c r="E143" s="215" t="s">
        <v>165</v>
      </c>
      <c r="F143" s="216" t="s">
        <v>166</v>
      </c>
      <c r="G143" s="217" t="s">
        <v>161</v>
      </c>
      <c r="H143" s="218">
        <v>7</v>
      </c>
      <c r="I143" s="219"/>
      <c r="J143" s="220">
        <f>ROUND(I143*H143,2)</f>
        <v>0</v>
      </c>
      <c r="K143" s="216" t="s">
        <v>124</v>
      </c>
      <c r="L143" s="221"/>
      <c r="M143" s="222" t="s">
        <v>1</v>
      </c>
      <c r="N143" s="223" t="s">
        <v>41</v>
      </c>
      <c r="O143" s="70"/>
      <c r="P143" s="194">
        <f>O143*H143</f>
        <v>0</v>
      </c>
      <c r="Q143" s="194">
        <v>0</v>
      </c>
      <c r="R143" s="194">
        <f>Q143*H143</f>
        <v>0</v>
      </c>
      <c r="S143" s="194">
        <v>0</v>
      </c>
      <c r="T143" s="195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6" t="s">
        <v>146</v>
      </c>
      <c r="AT143" s="196" t="s">
        <v>142</v>
      </c>
      <c r="AU143" s="196" t="s">
        <v>86</v>
      </c>
      <c r="AY143" s="16" t="s">
        <v>118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6" t="s">
        <v>84</v>
      </c>
      <c r="BK143" s="197">
        <f>ROUND(I143*H143,2)</f>
        <v>0</v>
      </c>
      <c r="BL143" s="16" t="s">
        <v>125</v>
      </c>
      <c r="BM143" s="196" t="s">
        <v>167</v>
      </c>
    </row>
    <row r="144" spans="1:65" s="2" customFormat="1" ht="11.25">
      <c r="A144" s="33"/>
      <c r="B144" s="34"/>
      <c r="C144" s="35"/>
      <c r="D144" s="198" t="s">
        <v>127</v>
      </c>
      <c r="E144" s="35"/>
      <c r="F144" s="199" t="s">
        <v>166</v>
      </c>
      <c r="G144" s="35"/>
      <c r="H144" s="35"/>
      <c r="I144" s="200"/>
      <c r="J144" s="35"/>
      <c r="K144" s="35"/>
      <c r="L144" s="38"/>
      <c r="M144" s="201"/>
      <c r="N144" s="202"/>
      <c r="O144" s="70"/>
      <c r="P144" s="70"/>
      <c r="Q144" s="70"/>
      <c r="R144" s="70"/>
      <c r="S144" s="70"/>
      <c r="T144" s="71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127</v>
      </c>
      <c r="AU144" s="16" t="s">
        <v>86</v>
      </c>
    </row>
    <row r="145" spans="1:65" s="2" customFormat="1" ht="24.2" customHeight="1">
      <c r="A145" s="33"/>
      <c r="B145" s="34"/>
      <c r="C145" s="185" t="s">
        <v>146</v>
      </c>
      <c r="D145" s="185" t="s">
        <v>120</v>
      </c>
      <c r="E145" s="186" t="s">
        <v>168</v>
      </c>
      <c r="F145" s="187" t="s">
        <v>169</v>
      </c>
      <c r="G145" s="188" t="s">
        <v>170</v>
      </c>
      <c r="H145" s="189">
        <v>18</v>
      </c>
      <c r="I145" s="190"/>
      <c r="J145" s="191">
        <f>ROUND(I145*H145,2)</f>
        <v>0</v>
      </c>
      <c r="K145" s="187" t="s">
        <v>124</v>
      </c>
      <c r="L145" s="38"/>
      <c r="M145" s="192" t="s">
        <v>1</v>
      </c>
      <c r="N145" s="193" t="s">
        <v>41</v>
      </c>
      <c r="O145" s="70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6" t="s">
        <v>125</v>
      </c>
      <c r="AT145" s="196" t="s">
        <v>120</v>
      </c>
      <c r="AU145" s="196" t="s">
        <v>86</v>
      </c>
      <c r="AY145" s="16" t="s">
        <v>118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6" t="s">
        <v>84</v>
      </c>
      <c r="BK145" s="197">
        <f>ROUND(I145*H145,2)</f>
        <v>0</v>
      </c>
      <c r="BL145" s="16" t="s">
        <v>125</v>
      </c>
      <c r="BM145" s="196" t="s">
        <v>171</v>
      </c>
    </row>
    <row r="146" spans="1:65" s="2" customFormat="1" ht="19.5">
      <c r="A146" s="33"/>
      <c r="B146" s="34"/>
      <c r="C146" s="35"/>
      <c r="D146" s="198" t="s">
        <v>127</v>
      </c>
      <c r="E146" s="35"/>
      <c r="F146" s="199" t="s">
        <v>172</v>
      </c>
      <c r="G146" s="35"/>
      <c r="H146" s="35"/>
      <c r="I146" s="200"/>
      <c r="J146" s="35"/>
      <c r="K146" s="35"/>
      <c r="L146" s="38"/>
      <c r="M146" s="201"/>
      <c r="N146" s="202"/>
      <c r="O146" s="70"/>
      <c r="P146" s="70"/>
      <c r="Q146" s="70"/>
      <c r="R146" s="70"/>
      <c r="S146" s="70"/>
      <c r="T146" s="71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127</v>
      </c>
      <c r="AU146" s="16" t="s">
        <v>86</v>
      </c>
    </row>
    <row r="147" spans="1:65" s="2" customFormat="1" ht="24.2" customHeight="1">
      <c r="A147" s="33"/>
      <c r="B147" s="34"/>
      <c r="C147" s="214" t="s">
        <v>173</v>
      </c>
      <c r="D147" s="214" t="s">
        <v>142</v>
      </c>
      <c r="E147" s="215" t="s">
        <v>174</v>
      </c>
      <c r="F147" s="216" t="s">
        <v>175</v>
      </c>
      <c r="G147" s="217" t="s">
        <v>170</v>
      </c>
      <c r="H147" s="218">
        <v>18</v>
      </c>
      <c r="I147" s="219"/>
      <c r="J147" s="220">
        <f>ROUND(I147*H147,2)</f>
        <v>0</v>
      </c>
      <c r="K147" s="216" t="s">
        <v>124</v>
      </c>
      <c r="L147" s="221"/>
      <c r="M147" s="222" t="s">
        <v>1</v>
      </c>
      <c r="N147" s="223" t="s">
        <v>41</v>
      </c>
      <c r="O147" s="70"/>
      <c r="P147" s="194">
        <f>O147*H147</f>
        <v>0</v>
      </c>
      <c r="Q147" s="194">
        <v>1.6000000000000001E-3</v>
      </c>
      <c r="R147" s="194">
        <f>Q147*H147</f>
        <v>2.8800000000000003E-2</v>
      </c>
      <c r="S147" s="194">
        <v>0</v>
      </c>
      <c r="T147" s="195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6" t="s">
        <v>146</v>
      </c>
      <c r="AT147" s="196" t="s">
        <v>142</v>
      </c>
      <c r="AU147" s="196" t="s">
        <v>86</v>
      </c>
      <c r="AY147" s="16" t="s">
        <v>118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6" t="s">
        <v>84</v>
      </c>
      <c r="BK147" s="197">
        <f>ROUND(I147*H147,2)</f>
        <v>0</v>
      </c>
      <c r="BL147" s="16" t="s">
        <v>125</v>
      </c>
      <c r="BM147" s="196" t="s">
        <v>176</v>
      </c>
    </row>
    <row r="148" spans="1:65" s="2" customFormat="1" ht="19.5">
      <c r="A148" s="33"/>
      <c r="B148" s="34"/>
      <c r="C148" s="35"/>
      <c r="D148" s="198" t="s">
        <v>127</v>
      </c>
      <c r="E148" s="35"/>
      <c r="F148" s="199" t="s">
        <v>175</v>
      </c>
      <c r="G148" s="35"/>
      <c r="H148" s="35"/>
      <c r="I148" s="200"/>
      <c r="J148" s="35"/>
      <c r="K148" s="35"/>
      <c r="L148" s="38"/>
      <c r="M148" s="201"/>
      <c r="N148" s="202"/>
      <c r="O148" s="70"/>
      <c r="P148" s="70"/>
      <c r="Q148" s="70"/>
      <c r="R148" s="70"/>
      <c r="S148" s="70"/>
      <c r="T148" s="71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127</v>
      </c>
      <c r="AU148" s="16" t="s">
        <v>86</v>
      </c>
    </row>
    <row r="149" spans="1:65" s="2" customFormat="1" ht="16.5" customHeight="1">
      <c r="A149" s="33"/>
      <c r="B149" s="34"/>
      <c r="C149" s="214" t="s">
        <v>177</v>
      </c>
      <c r="D149" s="214" t="s">
        <v>142</v>
      </c>
      <c r="E149" s="215" t="s">
        <v>178</v>
      </c>
      <c r="F149" s="216" t="s">
        <v>179</v>
      </c>
      <c r="G149" s="217" t="s">
        <v>170</v>
      </c>
      <c r="H149" s="218">
        <v>56.7</v>
      </c>
      <c r="I149" s="219"/>
      <c r="J149" s="220">
        <f>ROUND(I149*H149,2)</f>
        <v>0</v>
      </c>
      <c r="K149" s="216" t="s">
        <v>124</v>
      </c>
      <c r="L149" s="221"/>
      <c r="M149" s="222" t="s">
        <v>1</v>
      </c>
      <c r="N149" s="223" t="s">
        <v>41</v>
      </c>
      <c r="O149" s="70"/>
      <c r="P149" s="194">
        <f>O149*H149</f>
        <v>0</v>
      </c>
      <c r="Q149" s="194">
        <v>4.0000000000000003E-5</v>
      </c>
      <c r="R149" s="194">
        <f>Q149*H149</f>
        <v>2.2680000000000005E-3</v>
      </c>
      <c r="S149" s="194">
        <v>0</v>
      </c>
      <c r="T149" s="19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6" t="s">
        <v>146</v>
      </c>
      <c r="AT149" s="196" t="s">
        <v>142</v>
      </c>
      <c r="AU149" s="196" t="s">
        <v>86</v>
      </c>
      <c r="AY149" s="16" t="s">
        <v>118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6" t="s">
        <v>84</v>
      </c>
      <c r="BK149" s="197">
        <f>ROUND(I149*H149,2)</f>
        <v>0</v>
      </c>
      <c r="BL149" s="16" t="s">
        <v>125</v>
      </c>
      <c r="BM149" s="196" t="s">
        <v>180</v>
      </c>
    </row>
    <row r="150" spans="1:65" s="2" customFormat="1" ht="11.25">
      <c r="A150" s="33"/>
      <c r="B150" s="34"/>
      <c r="C150" s="35"/>
      <c r="D150" s="198" t="s">
        <v>127</v>
      </c>
      <c r="E150" s="35"/>
      <c r="F150" s="199" t="s">
        <v>179</v>
      </c>
      <c r="G150" s="35"/>
      <c r="H150" s="35"/>
      <c r="I150" s="200"/>
      <c r="J150" s="35"/>
      <c r="K150" s="35"/>
      <c r="L150" s="38"/>
      <c r="M150" s="201"/>
      <c r="N150" s="202"/>
      <c r="O150" s="70"/>
      <c r="P150" s="70"/>
      <c r="Q150" s="70"/>
      <c r="R150" s="70"/>
      <c r="S150" s="70"/>
      <c r="T150" s="71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127</v>
      </c>
      <c r="AU150" s="16" t="s">
        <v>86</v>
      </c>
    </row>
    <row r="151" spans="1:65" s="13" customFormat="1" ht="11.25">
      <c r="B151" s="203"/>
      <c r="C151" s="204"/>
      <c r="D151" s="198" t="s">
        <v>129</v>
      </c>
      <c r="E151" s="205" t="s">
        <v>1</v>
      </c>
      <c r="F151" s="206" t="s">
        <v>181</v>
      </c>
      <c r="G151" s="204"/>
      <c r="H151" s="207">
        <v>56.7</v>
      </c>
      <c r="I151" s="208"/>
      <c r="J151" s="204"/>
      <c r="K151" s="204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129</v>
      </c>
      <c r="AU151" s="213" t="s">
        <v>86</v>
      </c>
      <c r="AV151" s="13" t="s">
        <v>86</v>
      </c>
      <c r="AW151" s="13" t="s">
        <v>32</v>
      </c>
      <c r="AX151" s="13" t="s">
        <v>84</v>
      </c>
      <c r="AY151" s="213" t="s">
        <v>118</v>
      </c>
    </row>
    <row r="152" spans="1:65" s="12" customFormat="1" ht="22.9" customHeight="1">
      <c r="B152" s="169"/>
      <c r="C152" s="170"/>
      <c r="D152" s="171" t="s">
        <v>75</v>
      </c>
      <c r="E152" s="183" t="s">
        <v>173</v>
      </c>
      <c r="F152" s="183" t="s">
        <v>182</v>
      </c>
      <c r="G152" s="170"/>
      <c r="H152" s="170"/>
      <c r="I152" s="173"/>
      <c r="J152" s="184">
        <f>BK152</f>
        <v>0</v>
      </c>
      <c r="K152" s="170"/>
      <c r="L152" s="175"/>
      <c r="M152" s="176"/>
      <c r="N152" s="177"/>
      <c r="O152" s="177"/>
      <c r="P152" s="178">
        <f>SUM(P153:P157)</f>
        <v>0</v>
      </c>
      <c r="Q152" s="177"/>
      <c r="R152" s="178">
        <f>SUM(R153:R157)</f>
        <v>0</v>
      </c>
      <c r="S152" s="177"/>
      <c r="T152" s="179">
        <f>SUM(T153:T157)</f>
        <v>234.56926999999999</v>
      </c>
      <c r="AR152" s="180" t="s">
        <v>84</v>
      </c>
      <c r="AT152" s="181" t="s">
        <v>75</v>
      </c>
      <c r="AU152" s="181" t="s">
        <v>84</v>
      </c>
      <c r="AY152" s="180" t="s">
        <v>118</v>
      </c>
      <c r="BK152" s="182">
        <f>SUM(BK153:BK157)</f>
        <v>0</v>
      </c>
    </row>
    <row r="153" spans="1:65" s="2" customFormat="1" ht="33" customHeight="1">
      <c r="A153" s="33"/>
      <c r="B153" s="34"/>
      <c r="C153" s="185" t="s">
        <v>183</v>
      </c>
      <c r="D153" s="185" t="s">
        <v>120</v>
      </c>
      <c r="E153" s="186" t="s">
        <v>184</v>
      </c>
      <c r="F153" s="187" t="s">
        <v>185</v>
      </c>
      <c r="G153" s="188" t="s">
        <v>123</v>
      </c>
      <c r="H153" s="189">
        <v>633.971</v>
      </c>
      <c r="I153" s="190"/>
      <c r="J153" s="191">
        <f>ROUND(I153*H153,2)</f>
        <v>0</v>
      </c>
      <c r="K153" s="187" t="s">
        <v>124</v>
      </c>
      <c r="L153" s="38"/>
      <c r="M153" s="192" t="s">
        <v>1</v>
      </c>
      <c r="N153" s="193" t="s">
        <v>41</v>
      </c>
      <c r="O153" s="70"/>
      <c r="P153" s="194">
        <f>O153*H153</f>
        <v>0</v>
      </c>
      <c r="Q153" s="194">
        <v>0</v>
      </c>
      <c r="R153" s="194">
        <f>Q153*H153</f>
        <v>0</v>
      </c>
      <c r="S153" s="194">
        <v>0.37</v>
      </c>
      <c r="T153" s="195">
        <f>S153*H153</f>
        <v>234.56926999999999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6" t="s">
        <v>125</v>
      </c>
      <c r="AT153" s="196" t="s">
        <v>120</v>
      </c>
      <c r="AU153" s="196" t="s">
        <v>86</v>
      </c>
      <c r="AY153" s="16" t="s">
        <v>118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6" t="s">
        <v>84</v>
      </c>
      <c r="BK153" s="197">
        <f>ROUND(I153*H153,2)</f>
        <v>0</v>
      </c>
      <c r="BL153" s="16" t="s">
        <v>125</v>
      </c>
      <c r="BM153" s="196" t="s">
        <v>186</v>
      </c>
    </row>
    <row r="154" spans="1:65" s="2" customFormat="1" ht="29.25">
      <c r="A154" s="33"/>
      <c r="B154" s="34"/>
      <c r="C154" s="35"/>
      <c r="D154" s="198" t="s">
        <v>127</v>
      </c>
      <c r="E154" s="35"/>
      <c r="F154" s="199" t="s">
        <v>187</v>
      </c>
      <c r="G154" s="35"/>
      <c r="H154" s="35"/>
      <c r="I154" s="200"/>
      <c r="J154" s="35"/>
      <c r="K154" s="35"/>
      <c r="L154" s="38"/>
      <c r="M154" s="201"/>
      <c r="N154" s="202"/>
      <c r="O154" s="70"/>
      <c r="P154" s="70"/>
      <c r="Q154" s="70"/>
      <c r="R154" s="70"/>
      <c r="S154" s="70"/>
      <c r="T154" s="71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6" t="s">
        <v>127</v>
      </c>
      <c r="AU154" s="16" t="s">
        <v>86</v>
      </c>
    </row>
    <row r="155" spans="1:65" s="13" customFormat="1" ht="11.25">
      <c r="B155" s="203"/>
      <c r="C155" s="204"/>
      <c r="D155" s="198" t="s">
        <v>129</v>
      </c>
      <c r="E155" s="205" t="s">
        <v>1</v>
      </c>
      <c r="F155" s="206" t="s">
        <v>188</v>
      </c>
      <c r="G155" s="204"/>
      <c r="H155" s="207">
        <v>499.12599999999998</v>
      </c>
      <c r="I155" s="208"/>
      <c r="J155" s="204"/>
      <c r="K155" s="204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129</v>
      </c>
      <c r="AU155" s="213" t="s">
        <v>86</v>
      </c>
      <c r="AV155" s="13" t="s">
        <v>86</v>
      </c>
      <c r="AW155" s="13" t="s">
        <v>32</v>
      </c>
      <c r="AX155" s="13" t="s">
        <v>76</v>
      </c>
      <c r="AY155" s="213" t="s">
        <v>118</v>
      </c>
    </row>
    <row r="156" spans="1:65" s="13" customFormat="1" ht="11.25">
      <c r="B156" s="203"/>
      <c r="C156" s="204"/>
      <c r="D156" s="198" t="s">
        <v>129</v>
      </c>
      <c r="E156" s="205" t="s">
        <v>1</v>
      </c>
      <c r="F156" s="206" t="s">
        <v>189</v>
      </c>
      <c r="G156" s="204"/>
      <c r="H156" s="207">
        <v>134.845</v>
      </c>
      <c r="I156" s="208"/>
      <c r="J156" s="204"/>
      <c r="K156" s="204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129</v>
      </c>
      <c r="AU156" s="213" t="s">
        <v>86</v>
      </c>
      <c r="AV156" s="13" t="s">
        <v>86</v>
      </c>
      <c r="AW156" s="13" t="s">
        <v>32</v>
      </c>
      <c r="AX156" s="13" t="s">
        <v>76</v>
      </c>
      <c r="AY156" s="213" t="s">
        <v>118</v>
      </c>
    </row>
    <row r="157" spans="1:65" s="14" customFormat="1" ht="11.25">
      <c r="B157" s="224"/>
      <c r="C157" s="225"/>
      <c r="D157" s="198" t="s">
        <v>129</v>
      </c>
      <c r="E157" s="226" t="s">
        <v>1</v>
      </c>
      <c r="F157" s="227" t="s">
        <v>190</v>
      </c>
      <c r="G157" s="225"/>
      <c r="H157" s="228">
        <v>633.971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129</v>
      </c>
      <c r="AU157" s="234" t="s">
        <v>86</v>
      </c>
      <c r="AV157" s="14" t="s">
        <v>125</v>
      </c>
      <c r="AW157" s="14" t="s">
        <v>32</v>
      </c>
      <c r="AX157" s="14" t="s">
        <v>84</v>
      </c>
      <c r="AY157" s="234" t="s">
        <v>118</v>
      </c>
    </row>
    <row r="158" spans="1:65" s="12" customFormat="1" ht="22.9" customHeight="1">
      <c r="B158" s="169"/>
      <c r="C158" s="170"/>
      <c r="D158" s="171" t="s">
        <v>75</v>
      </c>
      <c r="E158" s="183" t="s">
        <v>191</v>
      </c>
      <c r="F158" s="183" t="s">
        <v>192</v>
      </c>
      <c r="G158" s="170"/>
      <c r="H158" s="170"/>
      <c r="I158" s="173"/>
      <c r="J158" s="184">
        <f>BK158</f>
        <v>0</v>
      </c>
      <c r="K158" s="170"/>
      <c r="L158" s="175"/>
      <c r="M158" s="176"/>
      <c r="N158" s="177"/>
      <c r="O158" s="177"/>
      <c r="P158" s="178">
        <f>SUM(P159:P180)</f>
        <v>0</v>
      </c>
      <c r="Q158" s="177"/>
      <c r="R158" s="178">
        <f>SUM(R159:R180)</f>
        <v>0</v>
      </c>
      <c r="S158" s="177"/>
      <c r="T158" s="179">
        <f>SUM(T159:T180)</f>
        <v>0</v>
      </c>
      <c r="AR158" s="180" t="s">
        <v>84</v>
      </c>
      <c r="AT158" s="181" t="s">
        <v>75</v>
      </c>
      <c r="AU158" s="181" t="s">
        <v>84</v>
      </c>
      <c r="AY158" s="180" t="s">
        <v>118</v>
      </c>
      <c r="BK158" s="182">
        <f>SUM(BK159:BK180)</f>
        <v>0</v>
      </c>
    </row>
    <row r="159" spans="1:65" s="2" customFormat="1" ht="24.2" customHeight="1">
      <c r="A159" s="33"/>
      <c r="B159" s="34"/>
      <c r="C159" s="185" t="s">
        <v>193</v>
      </c>
      <c r="D159" s="185" t="s">
        <v>120</v>
      </c>
      <c r="E159" s="186" t="s">
        <v>194</v>
      </c>
      <c r="F159" s="187" t="s">
        <v>195</v>
      </c>
      <c r="G159" s="188" t="s">
        <v>145</v>
      </c>
      <c r="H159" s="189">
        <v>234.56899999999999</v>
      </c>
      <c r="I159" s="190"/>
      <c r="J159" s="191">
        <f>ROUND(I159*H159,2)</f>
        <v>0</v>
      </c>
      <c r="K159" s="187" t="s">
        <v>124</v>
      </c>
      <c r="L159" s="38"/>
      <c r="M159" s="192" t="s">
        <v>1</v>
      </c>
      <c r="N159" s="193" t="s">
        <v>41</v>
      </c>
      <c r="O159" s="70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6" t="s">
        <v>125</v>
      </c>
      <c r="AT159" s="196" t="s">
        <v>120</v>
      </c>
      <c r="AU159" s="196" t="s">
        <v>86</v>
      </c>
      <c r="AY159" s="16" t="s">
        <v>118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6" t="s">
        <v>84</v>
      </c>
      <c r="BK159" s="197">
        <f>ROUND(I159*H159,2)</f>
        <v>0</v>
      </c>
      <c r="BL159" s="16" t="s">
        <v>125</v>
      </c>
      <c r="BM159" s="196" t="s">
        <v>196</v>
      </c>
    </row>
    <row r="160" spans="1:65" s="2" customFormat="1" ht="19.5">
      <c r="A160" s="33"/>
      <c r="B160" s="34"/>
      <c r="C160" s="35"/>
      <c r="D160" s="198" t="s">
        <v>127</v>
      </c>
      <c r="E160" s="35"/>
      <c r="F160" s="199" t="s">
        <v>197</v>
      </c>
      <c r="G160" s="35"/>
      <c r="H160" s="35"/>
      <c r="I160" s="200"/>
      <c r="J160" s="35"/>
      <c r="K160" s="35"/>
      <c r="L160" s="38"/>
      <c r="M160" s="201"/>
      <c r="N160" s="202"/>
      <c r="O160" s="70"/>
      <c r="P160" s="70"/>
      <c r="Q160" s="70"/>
      <c r="R160" s="70"/>
      <c r="S160" s="70"/>
      <c r="T160" s="71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127</v>
      </c>
      <c r="AU160" s="16" t="s">
        <v>86</v>
      </c>
    </row>
    <row r="161" spans="1:65" s="2" customFormat="1" ht="24.2" customHeight="1">
      <c r="A161" s="33"/>
      <c r="B161" s="34"/>
      <c r="C161" s="185" t="s">
        <v>198</v>
      </c>
      <c r="D161" s="185" t="s">
        <v>120</v>
      </c>
      <c r="E161" s="186" t="s">
        <v>199</v>
      </c>
      <c r="F161" s="187" t="s">
        <v>200</v>
      </c>
      <c r="G161" s="188" t="s">
        <v>145</v>
      </c>
      <c r="H161" s="189">
        <v>1172.845</v>
      </c>
      <c r="I161" s="190"/>
      <c r="J161" s="191">
        <f>ROUND(I161*H161,2)</f>
        <v>0</v>
      </c>
      <c r="K161" s="187" t="s">
        <v>124</v>
      </c>
      <c r="L161" s="38"/>
      <c r="M161" s="192" t="s">
        <v>1</v>
      </c>
      <c r="N161" s="193" t="s">
        <v>41</v>
      </c>
      <c r="O161" s="70"/>
      <c r="P161" s="194">
        <f>O161*H161</f>
        <v>0</v>
      </c>
      <c r="Q161" s="194">
        <v>0</v>
      </c>
      <c r="R161" s="194">
        <f>Q161*H161</f>
        <v>0</v>
      </c>
      <c r="S161" s="194">
        <v>0</v>
      </c>
      <c r="T161" s="195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6" t="s">
        <v>125</v>
      </c>
      <c r="AT161" s="196" t="s">
        <v>120</v>
      </c>
      <c r="AU161" s="196" t="s">
        <v>86</v>
      </c>
      <c r="AY161" s="16" t="s">
        <v>118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6" t="s">
        <v>84</v>
      </c>
      <c r="BK161" s="197">
        <f>ROUND(I161*H161,2)</f>
        <v>0</v>
      </c>
      <c r="BL161" s="16" t="s">
        <v>125</v>
      </c>
      <c r="BM161" s="196" t="s">
        <v>201</v>
      </c>
    </row>
    <row r="162" spans="1:65" s="2" customFormat="1" ht="29.25">
      <c r="A162" s="33"/>
      <c r="B162" s="34"/>
      <c r="C162" s="35"/>
      <c r="D162" s="198" t="s">
        <v>127</v>
      </c>
      <c r="E162" s="35"/>
      <c r="F162" s="199" t="s">
        <v>202</v>
      </c>
      <c r="G162" s="35"/>
      <c r="H162" s="35"/>
      <c r="I162" s="200"/>
      <c r="J162" s="35"/>
      <c r="K162" s="35"/>
      <c r="L162" s="38"/>
      <c r="M162" s="201"/>
      <c r="N162" s="202"/>
      <c r="O162" s="70"/>
      <c r="P162" s="70"/>
      <c r="Q162" s="70"/>
      <c r="R162" s="70"/>
      <c r="S162" s="70"/>
      <c r="T162" s="71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127</v>
      </c>
      <c r="AU162" s="16" t="s">
        <v>86</v>
      </c>
    </row>
    <row r="163" spans="1:65" s="13" customFormat="1" ht="11.25">
      <c r="B163" s="203"/>
      <c r="C163" s="204"/>
      <c r="D163" s="198" t="s">
        <v>129</v>
      </c>
      <c r="E163" s="204"/>
      <c r="F163" s="206" t="s">
        <v>203</v>
      </c>
      <c r="G163" s="204"/>
      <c r="H163" s="207">
        <v>1172.845</v>
      </c>
      <c r="I163" s="208"/>
      <c r="J163" s="204"/>
      <c r="K163" s="204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129</v>
      </c>
      <c r="AU163" s="213" t="s">
        <v>86</v>
      </c>
      <c r="AV163" s="13" t="s">
        <v>86</v>
      </c>
      <c r="AW163" s="13" t="s">
        <v>4</v>
      </c>
      <c r="AX163" s="13" t="s">
        <v>84</v>
      </c>
      <c r="AY163" s="213" t="s">
        <v>118</v>
      </c>
    </row>
    <row r="164" spans="1:65" s="2" customFormat="1" ht="24.2" customHeight="1">
      <c r="A164" s="33"/>
      <c r="B164" s="34"/>
      <c r="C164" s="185" t="s">
        <v>204</v>
      </c>
      <c r="D164" s="185" t="s">
        <v>120</v>
      </c>
      <c r="E164" s="186" t="s">
        <v>205</v>
      </c>
      <c r="F164" s="187" t="s">
        <v>206</v>
      </c>
      <c r="G164" s="188" t="s">
        <v>145</v>
      </c>
      <c r="H164" s="189">
        <v>234.56899999999999</v>
      </c>
      <c r="I164" s="190"/>
      <c r="J164" s="191">
        <f>ROUND(I164*H164,2)</f>
        <v>0</v>
      </c>
      <c r="K164" s="187" t="s">
        <v>124</v>
      </c>
      <c r="L164" s="38"/>
      <c r="M164" s="192" t="s">
        <v>1</v>
      </c>
      <c r="N164" s="193" t="s">
        <v>41</v>
      </c>
      <c r="O164" s="70"/>
      <c r="P164" s="194">
        <f>O164*H164</f>
        <v>0</v>
      </c>
      <c r="Q164" s="194">
        <v>0</v>
      </c>
      <c r="R164" s="194">
        <f>Q164*H164</f>
        <v>0</v>
      </c>
      <c r="S164" s="194">
        <v>0</v>
      </c>
      <c r="T164" s="19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6" t="s">
        <v>125</v>
      </c>
      <c r="AT164" s="196" t="s">
        <v>120</v>
      </c>
      <c r="AU164" s="196" t="s">
        <v>86</v>
      </c>
      <c r="AY164" s="16" t="s">
        <v>118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6" t="s">
        <v>84</v>
      </c>
      <c r="BK164" s="197">
        <f>ROUND(I164*H164,2)</f>
        <v>0</v>
      </c>
      <c r="BL164" s="16" t="s">
        <v>125</v>
      </c>
      <c r="BM164" s="196" t="s">
        <v>207</v>
      </c>
    </row>
    <row r="165" spans="1:65" s="2" customFormat="1" ht="29.25">
      <c r="A165" s="33"/>
      <c r="B165" s="34"/>
      <c r="C165" s="35"/>
      <c r="D165" s="198" t="s">
        <v>127</v>
      </c>
      <c r="E165" s="35"/>
      <c r="F165" s="199" t="s">
        <v>208</v>
      </c>
      <c r="G165" s="35"/>
      <c r="H165" s="35"/>
      <c r="I165" s="200"/>
      <c r="J165" s="35"/>
      <c r="K165" s="35"/>
      <c r="L165" s="38"/>
      <c r="M165" s="201"/>
      <c r="N165" s="202"/>
      <c r="O165" s="70"/>
      <c r="P165" s="70"/>
      <c r="Q165" s="70"/>
      <c r="R165" s="70"/>
      <c r="S165" s="70"/>
      <c r="T165" s="71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6" t="s">
        <v>127</v>
      </c>
      <c r="AU165" s="16" t="s">
        <v>86</v>
      </c>
    </row>
    <row r="166" spans="1:65" s="2" customFormat="1" ht="49.15" customHeight="1">
      <c r="A166" s="33"/>
      <c r="B166" s="34"/>
      <c r="C166" s="185" t="s">
        <v>8</v>
      </c>
      <c r="D166" s="185" t="s">
        <v>120</v>
      </c>
      <c r="E166" s="186" t="s">
        <v>209</v>
      </c>
      <c r="F166" s="187" t="s">
        <v>210</v>
      </c>
      <c r="G166" s="188" t="s">
        <v>145</v>
      </c>
      <c r="H166" s="189">
        <v>175.92699999999999</v>
      </c>
      <c r="I166" s="190"/>
      <c r="J166" s="191">
        <f>ROUND(I166*H166,2)</f>
        <v>0</v>
      </c>
      <c r="K166" s="187" t="s">
        <v>124</v>
      </c>
      <c r="L166" s="38"/>
      <c r="M166" s="192" t="s">
        <v>1</v>
      </c>
      <c r="N166" s="193" t="s">
        <v>41</v>
      </c>
      <c r="O166" s="70"/>
      <c r="P166" s="194">
        <f>O166*H166</f>
        <v>0</v>
      </c>
      <c r="Q166" s="194">
        <v>0</v>
      </c>
      <c r="R166" s="194">
        <f>Q166*H166</f>
        <v>0</v>
      </c>
      <c r="S166" s="194">
        <v>0</v>
      </c>
      <c r="T166" s="19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6" t="s">
        <v>125</v>
      </c>
      <c r="AT166" s="196" t="s">
        <v>120</v>
      </c>
      <c r="AU166" s="196" t="s">
        <v>86</v>
      </c>
      <c r="AY166" s="16" t="s">
        <v>118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6" t="s">
        <v>84</v>
      </c>
      <c r="BK166" s="197">
        <f>ROUND(I166*H166,2)</f>
        <v>0</v>
      </c>
      <c r="BL166" s="16" t="s">
        <v>125</v>
      </c>
      <c r="BM166" s="196" t="s">
        <v>211</v>
      </c>
    </row>
    <row r="167" spans="1:65" s="2" customFormat="1" ht="29.25">
      <c r="A167" s="33"/>
      <c r="B167" s="34"/>
      <c r="C167" s="35"/>
      <c r="D167" s="198" t="s">
        <v>127</v>
      </c>
      <c r="E167" s="35"/>
      <c r="F167" s="199" t="s">
        <v>212</v>
      </c>
      <c r="G167" s="35"/>
      <c r="H167" s="35"/>
      <c r="I167" s="200"/>
      <c r="J167" s="35"/>
      <c r="K167" s="35"/>
      <c r="L167" s="38"/>
      <c r="M167" s="201"/>
      <c r="N167" s="202"/>
      <c r="O167" s="70"/>
      <c r="P167" s="70"/>
      <c r="Q167" s="70"/>
      <c r="R167" s="70"/>
      <c r="S167" s="70"/>
      <c r="T167" s="71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6" t="s">
        <v>127</v>
      </c>
      <c r="AU167" s="16" t="s">
        <v>86</v>
      </c>
    </row>
    <row r="168" spans="1:65" s="13" customFormat="1" ht="11.25">
      <c r="B168" s="203"/>
      <c r="C168" s="204"/>
      <c r="D168" s="198" t="s">
        <v>129</v>
      </c>
      <c r="E168" s="204"/>
      <c r="F168" s="206" t="s">
        <v>213</v>
      </c>
      <c r="G168" s="204"/>
      <c r="H168" s="207">
        <v>175.92699999999999</v>
      </c>
      <c r="I168" s="208"/>
      <c r="J168" s="204"/>
      <c r="K168" s="204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129</v>
      </c>
      <c r="AU168" s="213" t="s">
        <v>86</v>
      </c>
      <c r="AV168" s="13" t="s">
        <v>86</v>
      </c>
      <c r="AW168" s="13" t="s">
        <v>4</v>
      </c>
      <c r="AX168" s="13" t="s">
        <v>84</v>
      </c>
      <c r="AY168" s="213" t="s">
        <v>118</v>
      </c>
    </row>
    <row r="169" spans="1:65" s="2" customFormat="1" ht="33" customHeight="1">
      <c r="A169" s="33"/>
      <c r="B169" s="34"/>
      <c r="C169" s="185" t="s">
        <v>214</v>
      </c>
      <c r="D169" s="185" t="s">
        <v>120</v>
      </c>
      <c r="E169" s="186" t="s">
        <v>215</v>
      </c>
      <c r="F169" s="187" t="s">
        <v>216</v>
      </c>
      <c r="G169" s="188" t="s">
        <v>145</v>
      </c>
      <c r="H169" s="189">
        <v>43.395000000000003</v>
      </c>
      <c r="I169" s="190"/>
      <c r="J169" s="191">
        <f>ROUND(I169*H169,2)</f>
        <v>0</v>
      </c>
      <c r="K169" s="187" t="s">
        <v>124</v>
      </c>
      <c r="L169" s="38"/>
      <c r="M169" s="192" t="s">
        <v>1</v>
      </c>
      <c r="N169" s="193" t="s">
        <v>41</v>
      </c>
      <c r="O169" s="70"/>
      <c r="P169" s="194">
        <f>O169*H169</f>
        <v>0</v>
      </c>
      <c r="Q169" s="194">
        <v>0</v>
      </c>
      <c r="R169" s="194">
        <f>Q169*H169</f>
        <v>0</v>
      </c>
      <c r="S169" s="194">
        <v>0</v>
      </c>
      <c r="T169" s="19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6" t="s">
        <v>125</v>
      </c>
      <c r="AT169" s="196" t="s">
        <v>120</v>
      </c>
      <c r="AU169" s="196" t="s">
        <v>86</v>
      </c>
      <c r="AY169" s="16" t="s">
        <v>118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6" t="s">
        <v>84</v>
      </c>
      <c r="BK169" s="197">
        <f>ROUND(I169*H169,2)</f>
        <v>0</v>
      </c>
      <c r="BL169" s="16" t="s">
        <v>125</v>
      </c>
      <c r="BM169" s="196" t="s">
        <v>217</v>
      </c>
    </row>
    <row r="170" spans="1:65" s="2" customFormat="1" ht="29.25">
      <c r="A170" s="33"/>
      <c r="B170" s="34"/>
      <c r="C170" s="35"/>
      <c r="D170" s="198" t="s">
        <v>127</v>
      </c>
      <c r="E170" s="35"/>
      <c r="F170" s="199" t="s">
        <v>218</v>
      </c>
      <c r="G170" s="35"/>
      <c r="H170" s="35"/>
      <c r="I170" s="200"/>
      <c r="J170" s="35"/>
      <c r="K170" s="35"/>
      <c r="L170" s="38"/>
      <c r="M170" s="201"/>
      <c r="N170" s="202"/>
      <c r="O170" s="70"/>
      <c r="P170" s="70"/>
      <c r="Q170" s="70"/>
      <c r="R170" s="70"/>
      <c r="S170" s="70"/>
      <c r="T170" s="71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127</v>
      </c>
      <c r="AU170" s="16" t="s">
        <v>86</v>
      </c>
    </row>
    <row r="171" spans="1:65" s="13" customFormat="1" ht="11.25">
      <c r="B171" s="203"/>
      <c r="C171" s="204"/>
      <c r="D171" s="198" t="s">
        <v>129</v>
      </c>
      <c r="E171" s="204"/>
      <c r="F171" s="206" t="s">
        <v>219</v>
      </c>
      <c r="G171" s="204"/>
      <c r="H171" s="207">
        <v>43.395000000000003</v>
      </c>
      <c r="I171" s="208"/>
      <c r="J171" s="204"/>
      <c r="K171" s="204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129</v>
      </c>
      <c r="AU171" s="213" t="s">
        <v>86</v>
      </c>
      <c r="AV171" s="13" t="s">
        <v>86</v>
      </c>
      <c r="AW171" s="13" t="s">
        <v>4</v>
      </c>
      <c r="AX171" s="13" t="s">
        <v>84</v>
      </c>
      <c r="AY171" s="213" t="s">
        <v>118</v>
      </c>
    </row>
    <row r="172" spans="1:65" s="2" customFormat="1" ht="24.2" customHeight="1">
      <c r="A172" s="33"/>
      <c r="B172" s="34"/>
      <c r="C172" s="185" t="s">
        <v>220</v>
      </c>
      <c r="D172" s="185" t="s">
        <v>120</v>
      </c>
      <c r="E172" s="186" t="s">
        <v>221</v>
      </c>
      <c r="F172" s="187" t="s">
        <v>222</v>
      </c>
      <c r="G172" s="188" t="s">
        <v>145</v>
      </c>
      <c r="H172" s="189">
        <v>7.0369999999999999</v>
      </c>
      <c r="I172" s="190"/>
      <c r="J172" s="191">
        <f>ROUND(I172*H172,2)</f>
        <v>0</v>
      </c>
      <c r="K172" s="187" t="s">
        <v>124</v>
      </c>
      <c r="L172" s="38"/>
      <c r="M172" s="192" t="s">
        <v>1</v>
      </c>
      <c r="N172" s="193" t="s">
        <v>41</v>
      </c>
      <c r="O172" s="70"/>
      <c r="P172" s="194">
        <f>O172*H172</f>
        <v>0</v>
      </c>
      <c r="Q172" s="194">
        <v>0</v>
      </c>
      <c r="R172" s="194">
        <f>Q172*H172</f>
        <v>0</v>
      </c>
      <c r="S172" s="194">
        <v>0</v>
      </c>
      <c r="T172" s="19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6" t="s">
        <v>125</v>
      </c>
      <c r="AT172" s="196" t="s">
        <v>120</v>
      </c>
      <c r="AU172" s="196" t="s">
        <v>86</v>
      </c>
      <c r="AY172" s="16" t="s">
        <v>118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6" t="s">
        <v>84</v>
      </c>
      <c r="BK172" s="197">
        <f>ROUND(I172*H172,2)</f>
        <v>0</v>
      </c>
      <c r="BL172" s="16" t="s">
        <v>125</v>
      </c>
      <c r="BM172" s="196" t="s">
        <v>223</v>
      </c>
    </row>
    <row r="173" spans="1:65" s="2" customFormat="1" ht="19.5">
      <c r="A173" s="33"/>
      <c r="B173" s="34"/>
      <c r="C173" s="35"/>
      <c r="D173" s="198" t="s">
        <v>127</v>
      </c>
      <c r="E173" s="35"/>
      <c r="F173" s="199" t="s">
        <v>224</v>
      </c>
      <c r="G173" s="35"/>
      <c r="H173" s="35"/>
      <c r="I173" s="200"/>
      <c r="J173" s="35"/>
      <c r="K173" s="35"/>
      <c r="L173" s="38"/>
      <c r="M173" s="201"/>
      <c r="N173" s="202"/>
      <c r="O173" s="70"/>
      <c r="P173" s="70"/>
      <c r="Q173" s="70"/>
      <c r="R173" s="70"/>
      <c r="S173" s="70"/>
      <c r="T173" s="71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6" t="s">
        <v>127</v>
      </c>
      <c r="AU173" s="16" t="s">
        <v>86</v>
      </c>
    </row>
    <row r="174" spans="1:65" s="13" customFormat="1" ht="11.25">
      <c r="B174" s="203"/>
      <c r="C174" s="204"/>
      <c r="D174" s="198" t="s">
        <v>129</v>
      </c>
      <c r="E174" s="204"/>
      <c r="F174" s="206" t="s">
        <v>225</v>
      </c>
      <c r="G174" s="204"/>
      <c r="H174" s="207">
        <v>7.0369999999999999</v>
      </c>
      <c r="I174" s="208"/>
      <c r="J174" s="204"/>
      <c r="K174" s="204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129</v>
      </c>
      <c r="AU174" s="213" t="s">
        <v>86</v>
      </c>
      <c r="AV174" s="13" t="s">
        <v>86</v>
      </c>
      <c r="AW174" s="13" t="s">
        <v>4</v>
      </c>
      <c r="AX174" s="13" t="s">
        <v>84</v>
      </c>
      <c r="AY174" s="213" t="s">
        <v>118</v>
      </c>
    </row>
    <row r="175" spans="1:65" s="2" customFormat="1" ht="33" customHeight="1">
      <c r="A175" s="33"/>
      <c r="B175" s="34"/>
      <c r="C175" s="185" t="s">
        <v>226</v>
      </c>
      <c r="D175" s="185" t="s">
        <v>120</v>
      </c>
      <c r="E175" s="186" t="s">
        <v>227</v>
      </c>
      <c r="F175" s="187" t="s">
        <v>228</v>
      </c>
      <c r="G175" s="188" t="s">
        <v>145</v>
      </c>
      <c r="H175" s="189">
        <v>2.3460000000000001</v>
      </c>
      <c r="I175" s="190"/>
      <c r="J175" s="191">
        <f>ROUND(I175*H175,2)</f>
        <v>0</v>
      </c>
      <c r="K175" s="187" t="s">
        <v>124</v>
      </c>
      <c r="L175" s="38"/>
      <c r="M175" s="192" t="s">
        <v>1</v>
      </c>
      <c r="N175" s="193" t="s">
        <v>41</v>
      </c>
      <c r="O175" s="70"/>
      <c r="P175" s="194">
        <f>O175*H175</f>
        <v>0</v>
      </c>
      <c r="Q175" s="194">
        <v>0</v>
      </c>
      <c r="R175" s="194">
        <f>Q175*H175</f>
        <v>0</v>
      </c>
      <c r="S175" s="194">
        <v>0</v>
      </c>
      <c r="T175" s="195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6" t="s">
        <v>125</v>
      </c>
      <c r="AT175" s="196" t="s">
        <v>120</v>
      </c>
      <c r="AU175" s="196" t="s">
        <v>86</v>
      </c>
      <c r="AY175" s="16" t="s">
        <v>118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6" t="s">
        <v>84</v>
      </c>
      <c r="BK175" s="197">
        <f>ROUND(I175*H175,2)</f>
        <v>0</v>
      </c>
      <c r="BL175" s="16" t="s">
        <v>125</v>
      </c>
      <c r="BM175" s="196" t="s">
        <v>229</v>
      </c>
    </row>
    <row r="176" spans="1:65" s="2" customFormat="1" ht="29.25">
      <c r="A176" s="33"/>
      <c r="B176" s="34"/>
      <c r="C176" s="35"/>
      <c r="D176" s="198" t="s">
        <v>127</v>
      </c>
      <c r="E176" s="35"/>
      <c r="F176" s="199" t="s">
        <v>230</v>
      </c>
      <c r="G176" s="35"/>
      <c r="H176" s="35"/>
      <c r="I176" s="200"/>
      <c r="J176" s="35"/>
      <c r="K176" s="35"/>
      <c r="L176" s="38"/>
      <c r="M176" s="201"/>
      <c r="N176" s="202"/>
      <c r="O176" s="70"/>
      <c r="P176" s="70"/>
      <c r="Q176" s="70"/>
      <c r="R176" s="70"/>
      <c r="S176" s="70"/>
      <c r="T176" s="71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127</v>
      </c>
      <c r="AU176" s="16" t="s">
        <v>86</v>
      </c>
    </row>
    <row r="177" spans="1:65" s="13" customFormat="1" ht="11.25">
      <c r="B177" s="203"/>
      <c r="C177" s="204"/>
      <c r="D177" s="198" t="s">
        <v>129</v>
      </c>
      <c r="E177" s="204"/>
      <c r="F177" s="206" t="s">
        <v>231</v>
      </c>
      <c r="G177" s="204"/>
      <c r="H177" s="207">
        <v>2.3460000000000001</v>
      </c>
      <c r="I177" s="208"/>
      <c r="J177" s="204"/>
      <c r="K177" s="204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129</v>
      </c>
      <c r="AU177" s="213" t="s">
        <v>86</v>
      </c>
      <c r="AV177" s="13" t="s">
        <v>86</v>
      </c>
      <c r="AW177" s="13" t="s">
        <v>4</v>
      </c>
      <c r="AX177" s="13" t="s">
        <v>84</v>
      </c>
      <c r="AY177" s="213" t="s">
        <v>118</v>
      </c>
    </row>
    <row r="178" spans="1:65" s="2" customFormat="1" ht="33" customHeight="1">
      <c r="A178" s="33"/>
      <c r="B178" s="34"/>
      <c r="C178" s="185" t="s">
        <v>232</v>
      </c>
      <c r="D178" s="185" t="s">
        <v>120</v>
      </c>
      <c r="E178" s="186" t="s">
        <v>233</v>
      </c>
      <c r="F178" s="187" t="s">
        <v>234</v>
      </c>
      <c r="G178" s="188" t="s">
        <v>145</v>
      </c>
      <c r="H178" s="189">
        <v>5.8639999999999999</v>
      </c>
      <c r="I178" s="190"/>
      <c r="J178" s="191">
        <f>ROUND(I178*H178,2)</f>
        <v>0</v>
      </c>
      <c r="K178" s="187" t="s">
        <v>124</v>
      </c>
      <c r="L178" s="38"/>
      <c r="M178" s="192" t="s">
        <v>1</v>
      </c>
      <c r="N178" s="193" t="s">
        <v>41</v>
      </c>
      <c r="O178" s="70"/>
      <c r="P178" s="194">
        <f>O178*H178</f>
        <v>0</v>
      </c>
      <c r="Q178" s="194">
        <v>0</v>
      </c>
      <c r="R178" s="194">
        <f>Q178*H178</f>
        <v>0</v>
      </c>
      <c r="S178" s="194">
        <v>0</v>
      </c>
      <c r="T178" s="19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6" t="s">
        <v>125</v>
      </c>
      <c r="AT178" s="196" t="s">
        <v>120</v>
      </c>
      <c r="AU178" s="196" t="s">
        <v>86</v>
      </c>
      <c r="AY178" s="16" t="s">
        <v>118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6" t="s">
        <v>84</v>
      </c>
      <c r="BK178" s="197">
        <f>ROUND(I178*H178,2)</f>
        <v>0</v>
      </c>
      <c r="BL178" s="16" t="s">
        <v>125</v>
      </c>
      <c r="BM178" s="196" t="s">
        <v>235</v>
      </c>
    </row>
    <row r="179" spans="1:65" s="2" customFormat="1" ht="19.5">
      <c r="A179" s="33"/>
      <c r="B179" s="34"/>
      <c r="C179" s="35"/>
      <c r="D179" s="198" t="s">
        <v>127</v>
      </c>
      <c r="E179" s="35"/>
      <c r="F179" s="199" t="s">
        <v>236</v>
      </c>
      <c r="G179" s="35"/>
      <c r="H179" s="35"/>
      <c r="I179" s="200"/>
      <c r="J179" s="35"/>
      <c r="K179" s="35"/>
      <c r="L179" s="38"/>
      <c r="M179" s="201"/>
      <c r="N179" s="202"/>
      <c r="O179" s="70"/>
      <c r="P179" s="70"/>
      <c r="Q179" s="70"/>
      <c r="R179" s="70"/>
      <c r="S179" s="70"/>
      <c r="T179" s="71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6" t="s">
        <v>127</v>
      </c>
      <c r="AU179" s="16" t="s">
        <v>86</v>
      </c>
    </row>
    <row r="180" spans="1:65" s="13" customFormat="1" ht="11.25">
      <c r="B180" s="203"/>
      <c r="C180" s="204"/>
      <c r="D180" s="198" t="s">
        <v>129</v>
      </c>
      <c r="E180" s="204"/>
      <c r="F180" s="206" t="s">
        <v>237</v>
      </c>
      <c r="G180" s="204"/>
      <c r="H180" s="207">
        <v>5.8639999999999999</v>
      </c>
      <c r="I180" s="208"/>
      <c r="J180" s="204"/>
      <c r="K180" s="204"/>
      <c r="L180" s="209"/>
      <c r="M180" s="235"/>
      <c r="N180" s="236"/>
      <c r="O180" s="236"/>
      <c r="P180" s="236"/>
      <c r="Q180" s="236"/>
      <c r="R180" s="236"/>
      <c r="S180" s="236"/>
      <c r="T180" s="237"/>
      <c r="AT180" s="213" t="s">
        <v>129</v>
      </c>
      <c r="AU180" s="213" t="s">
        <v>86</v>
      </c>
      <c r="AV180" s="13" t="s">
        <v>86</v>
      </c>
      <c r="AW180" s="13" t="s">
        <v>4</v>
      </c>
      <c r="AX180" s="13" t="s">
        <v>84</v>
      </c>
      <c r="AY180" s="213" t="s">
        <v>118</v>
      </c>
    </row>
    <row r="181" spans="1:65" s="2" customFormat="1" ht="6.95" customHeight="1">
      <c r="A181" s="33"/>
      <c r="B181" s="53"/>
      <c r="C181" s="54"/>
      <c r="D181" s="54"/>
      <c r="E181" s="54"/>
      <c r="F181" s="54"/>
      <c r="G181" s="54"/>
      <c r="H181" s="54"/>
      <c r="I181" s="54"/>
      <c r="J181" s="54"/>
      <c r="K181" s="54"/>
      <c r="L181" s="38"/>
      <c r="M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</row>
  </sheetData>
  <sheetProtection algorithmName="SHA-512" hashValue="qepswvaHejGCE00EeNSM8+LgJSWKuwuwQ/MEDEbezCZUEKE+DLO9AsAW++1iOJYmDqnnfBUtz27pvH0R5r5cfg==" saltValue="ii3jB6LJ5mJtrHibD120GFrkjPj/aqhWEBACDsIvgbFUpcBml8x0Os+96wVHimvbVEOcvYqSb1BUhaa3QTyyhQ==" spinCount="100000" sheet="1" objects="1" scenarios="1" formatColumns="0" formatRows="0" autoFilter="0"/>
  <autoFilter ref="C120:K180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51"/>
  <sheetViews>
    <sheetView showGridLines="0" topLeftCell="A53" workbookViewId="0">
      <selection activeCell="L158" sqref="L15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6" t="s">
        <v>89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86</v>
      </c>
    </row>
    <row r="4" spans="1:46" s="1" customFormat="1" ht="24.95" customHeight="1">
      <c r="B4" s="19"/>
      <c r="D4" s="109" t="s">
        <v>90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84" t="str">
        <f>'Rekapitulace stavby'!K6</f>
        <v>Demolice zahradního objektu ZŠ Partyzánská</v>
      </c>
      <c r="F7" s="285"/>
      <c r="G7" s="285"/>
      <c r="H7" s="285"/>
      <c r="L7" s="19"/>
    </row>
    <row r="8" spans="1:46" s="2" customFormat="1" ht="12" customHeight="1">
      <c r="A8" s="33"/>
      <c r="B8" s="38"/>
      <c r="C8" s="33"/>
      <c r="D8" s="111" t="s">
        <v>91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6" t="s">
        <v>238</v>
      </c>
      <c r="F9" s="287"/>
      <c r="G9" s="287"/>
      <c r="H9" s="28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31</v>
      </c>
      <c r="G12" s="33"/>
      <c r="H12" s="33"/>
      <c r="I12" s="111" t="s">
        <v>22</v>
      </c>
      <c r="J12" s="113" t="str">
        <f>'Rekapitulace stavby'!AN8</f>
        <v>29. 6. 2021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tr">
        <f>IF('Rekapitulace stavby'!E11="","",'Rekapitulace stavby'!E11)</f>
        <v>Město Č. Lípa</v>
      </c>
      <c r="F15" s="33"/>
      <c r="G15" s="33"/>
      <c r="H15" s="33"/>
      <c r="I15" s="111" t="s">
        <v>27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28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8" t="str">
        <f>'Rekapitulace stavby'!E14</f>
        <v>Vyplň údaj</v>
      </c>
      <c r="F18" s="289"/>
      <c r="G18" s="289"/>
      <c r="H18" s="289"/>
      <c r="I18" s="111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30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27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33</v>
      </c>
      <c r="E23" s="33"/>
      <c r="F23" s="33"/>
      <c r="G23" s="33"/>
      <c r="H23" s="33"/>
      <c r="I23" s="111" t="s">
        <v>25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>J. Nešněra</v>
      </c>
      <c r="F24" s="33"/>
      <c r="G24" s="33"/>
      <c r="H24" s="33"/>
      <c r="I24" s="111" t="s">
        <v>27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35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90" t="s">
        <v>1</v>
      </c>
      <c r="F27" s="290"/>
      <c r="G27" s="290"/>
      <c r="H27" s="29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36</v>
      </c>
      <c r="E30" s="33"/>
      <c r="F30" s="33"/>
      <c r="G30" s="33"/>
      <c r="H30" s="33"/>
      <c r="I30" s="33"/>
      <c r="J30" s="119">
        <f>ROUND(J122,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38</v>
      </c>
      <c r="G32" s="33"/>
      <c r="H32" s="33"/>
      <c r="I32" s="120" t="s">
        <v>37</v>
      </c>
      <c r="J32" s="120" t="s">
        <v>39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40</v>
      </c>
      <c r="E33" s="111" t="s">
        <v>41</v>
      </c>
      <c r="F33" s="122">
        <f>ROUND((SUM(BE122:BE150)),  2)</f>
        <v>0</v>
      </c>
      <c r="G33" s="33"/>
      <c r="H33" s="33"/>
      <c r="I33" s="123">
        <v>0.21</v>
      </c>
      <c r="J33" s="122">
        <f>ROUND(((SUM(BE122:BE150))*I33),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42</v>
      </c>
      <c r="F34" s="122">
        <f>ROUND((SUM(BF122:BF150)),  2)</f>
        <v>0</v>
      </c>
      <c r="G34" s="33"/>
      <c r="H34" s="33"/>
      <c r="I34" s="123">
        <v>0.15</v>
      </c>
      <c r="J34" s="122">
        <f>ROUND(((SUM(BF122:BF150))*I34),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43</v>
      </c>
      <c r="F35" s="122">
        <f>ROUND((SUM(BG122:BG150)),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44</v>
      </c>
      <c r="F36" s="122">
        <f>ROUND((SUM(BH122:BH150)),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45</v>
      </c>
      <c r="F37" s="122">
        <f>ROUND((SUM(BI122:BI150)),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46</v>
      </c>
      <c r="E39" s="126"/>
      <c r="F39" s="126"/>
      <c r="G39" s="127" t="s">
        <v>47</v>
      </c>
      <c r="H39" s="128" t="s">
        <v>48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91" t="str">
        <f>E7</f>
        <v>Demolice zahradního objektu ZŠ Partyzánská</v>
      </c>
      <c r="F85" s="292"/>
      <c r="G85" s="292"/>
      <c r="H85" s="29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91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62" t="str">
        <f>E9</f>
        <v>02 - VRN</v>
      </c>
      <c r="F87" s="293"/>
      <c r="G87" s="293"/>
      <c r="H87" s="29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29. 6. 2021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>Město Č. Lípa</v>
      </c>
      <c r="G91" s="35"/>
      <c r="H91" s="35"/>
      <c r="I91" s="28" t="s">
        <v>30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33</v>
      </c>
      <c r="J92" s="31" t="str">
        <f>E24</f>
        <v>J. Nešněra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94</v>
      </c>
      <c r="D94" s="143"/>
      <c r="E94" s="143"/>
      <c r="F94" s="143"/>
      <c r="G94" s="143"/>
      <c r="H94" s="143"/>
      <c r="I94" s="143"/>
      <c r="J94" s="144" t="s">
        <v>95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96</v>
      </c>
      <c r="D96" s="35"/>
      <c r="E96" s="35"/>
      <c r="F96" s="35"/>
      <c r="G96" s="35"/>
      <c r="H96" s="35"/>
      <c r="I96" s="35"/>
      <c r="J96" s="83">
        <f>J122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97</v>
      </c>
    </row>
    <row r="97" spans="1:31" s="9" customFormat="1" ht="24.95" customHeight="1">
      <c r="B97" s="146"/>
      <c r="C97" s="147"/>
      <c r="D97" s="148" t="s">
        <v>239</v>
      </c>
      <c r="E97" s="149"/>
      <c r="F97" s="149"/>
      <c r="G97" s="149"/>
      <c r="H97" s="149"/>
      <c r="I97" s="149"/>
      <c r="J97" s="150">
        <f>J123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240</v>
      </c>
      <c r="E98" s="155"/>
      <c r="F98" s="155"/>
      <c r="G98" s="155"/>
      <c r="H98" s="155"/>
      <c r="I98" s="155"/>
      <c r="J98" s="156">
        <f>J124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241</v>
      </c>
      <c r="E99" s="155"/>
      <c r="F99" s="155"/>
      <c r="G99" s="155"/>
      <c r="H99" s="155"/>
      <c r="I99" s="155"/>
      <c r="J99" s="156">
        <f>J128</f>
        <v>0</v>
      </c>
      <c r="K99" s="153"/>
      <c r="L99" s="157"/>
    </row>
    <row r="100" spans="1:31" s="10" customFormat="1" ht="19.899999999999999" customHeight="1">
      <c r="B100" s="152"/>
      <c r="C100" s="153"/>
      <c r="D100" s="154" t="s">
        <v>242</v>
      </c>
      <c r="E100" s="155"/>
      <c r="F100" s="155"/>
      <c r="G100" s="155"/>
      <c r="H100" s="155"/>
      <c r="I100" s="155"/>
      <c r="J100" s="156">
        <f>J133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243</v>
      </c>
      <c r="E101" s="155"/>
      <c r="F101" s="155"/>
      <c r="G101" s="155"/>
      <c r="H101" s="155"/>
      <c r="I101" s="155"/>
      <c r="J101" s="156">
        <f>J140</f>
        <v>0</v>
      </c>
      <c r="K101" s="153"/>
      <c r="L101" s="157"/>
    </row>
    <row r="102" spans="1:31" s="10" customFormat="1" ht="19.899999999999999" customHeight="1">
      <c r="B102" s="152"/>
      <c r="C102" s="153"/>
      <c r="D102" s="154" t="s">
        <v>244</v>
      </c>
      <c r="E102" s="155"/>
      <c r="F102" s="155"/>
      <c r="G102" s="155"/>
      <c r="H102" s="155"/>
      <c r="I102" s="155"/>
      <c r="J102" s="156">
        <f>J144</f>
        <v>0</v>
      </c>
      <c r="K102" s="153"/>
      <c r="L102" s="157"/>
    </row>
    <row r="103" spans="1:31" s="2" customFormat="1" ht="21.75" customHeight="1">
      <c r="A103" s="33"/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customHeight="1">
      <c r="A104" s="33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5" customHeight="1">
      <c r="A108" s="33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5" customHeight="1">
      <c r="A109" s="33"/>
      <c r="B109" s="34"/>
      <c r="C109" s="22" t="s">
        <v>103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16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5"/>
      <c r="D112" s="35"/>
      <c r="E112" s="291" t="str">
        <f>E7</f>
        <v>Demolice zahradního objektu ZŠ Partyzánská</v>
      </c>
      <c r="F112" s="292"/>
      <c r="G112" s="292"/>
      <c r="H112" s="292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91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262" t="str">
        <f>E9</f>
        <v>02 - VRN</v>
      </c>
      <c r="F114" s="293"/>
      <c r="G114" s="293"/>
      <c r="H114" s="293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5"/>
      <c r="E116" s="35"/>
      <c r="F116" s="26" t="str">
        <f>F12</f>
        <v xml:space="preserve"> </v>
      </c>
      <c r="G116" s="35"/>
      <c r="H116" s="35"/>
      <c r="I116" s="28" t="s">
        <v>22</v>
      </c>
      <c r="J116" s="65" t="str">
        <f>IF(J12="","",J12)</f>
        <v>29. 6. 2021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24</v>
      </c>
      <c r="D118" s="35"/>
      <c r="E118" s="35"/>
      <c r="F118" s="26" t="str">
        <f>E15</f>
        <v>Město Č. Lípa</v>
      </c>
      <c r="G118" s="35"/>
      <c r="H118" s="35"/>
      <c r="I118" s="28" t="s">
        <v>30</v>
      </c>
      <c r="J118" s="31" t="str">
        <f>E21</f>
        <v xml:space="preserve"> 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28</v>
      </c>
      <c r="D119" s="35"/>
      <c r="E119" s="35"/>
      <c r="F119" s="26" t="str">
        <f>IF(E18="","",E18)</f>
        <v>Vyplň údaj</v>
      </c>
      <c r="G119" s="35"/>
      <c r="H119" s="35"/>
      <c r="I119" s="28" t="s">
        <v>33</v>
      </c>
      <c r="J119" s="31" t="str">
        <f>E24</f>
        <v>J. Nešněra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58"/>
      <c r="B121" s="159"/>
      <c r="C121" s="160" t="s">
        <v>104</v>
      </c>
      <c r="D121" s="161" t="s">
        <v>61</v>
      </c>
      <c r="E121" s="161" t="s">
        <v>57</v>
      </c>
      <c r="F121" s="161" t="s">
        <v>58</v>
      </c>
      <c r="G121" s="161" t="s">
        <v>105</v>
      </c>
      <c r="H121" s="161" t="s">
        <v>106</v>
      </c>
      <c r="I121" s="161" t="s">
        <v>107</v>
      </c>
      <c r="J121" s="161" t="s">
        <v>95</v>
      </c>
      <c r="K121" s="162" t="s">
        <v>108</v>
      </c>
      <c r="L121" s="163"/>
      <c r="M121" s="74" t="s">
        <v>1</v>
      </c>
      <c r="N121" s="75" t="s">
        <v>40</v>
      </c>
      <c r="O121" s="75" t="s">
        <v>109</v>
      </c>
      <c r="P121" s="75" t="s">
        <v>110</v>
      </c>
      <c r="Q121" s="75" t="s">
        <v>111</v>
      </c>
      <c r="R121" s="75" t="s">
        <v>112</v>
      </c>
      <c r="S121" s="75" t="s">
        <v>113</v>
      </c>
      <c r="T121" s="76" t="s">
        <v>114</v>
      </c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</row>
    <row r="122" spans="1:65" s="2" customFormat="1" ht="22.9" customHeight="1">
      <c r="A122" s="33"/>
      <c r="B122" s="34"/>
      <c r="C122" s="81" t="s">
        <v>115</v>
      </c>
      <c r="D122" s="35"/>
      <c r="E122" s="35"/>
      <c r="F122" s="35"/>
      <c r="G122" s="35"/>
      <c r="H122" s="35"/>
      <c r="I122" s="35"/>
      <c r="J122" s="164">
        <f>BK122</f>
        <v>0</v>
      </c>
      <c r="K122" s="35"/>
      <c r="L122" s="38"/>
      <c r="M122" s="77"/>
      <c r="N122" s="165"/>
      <c r="O122" s="78"/>
      <c r="P122" s="166">
        <f>P123</f>
        <v>0</v>
      </c>
      <c r="Q122" s="78"/>
      <c r="R122" s="166">
        <f>R123</f>
        <v>0</v>
      </c>
      <c r="S122" s="78"/>
      <c r="T122" s="167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75</v>
      </c>
      <c r="AU122" s="16" t="s">
        <v>97</v>
      </c>
      <c r="BK122" s="168">
        <f>BK123</f>
        <v>0</v>
      </c>
    </row>
    <row r="123" spans="1:65" s="12" customFormat="1" ht="25.9" customHeight="1">
      <c r="B123" s="169"/>
      <c r="C123" s="170"/>
      <c r="D123" s="171" t="s">
        <v>75</v>
      </c>
      <c r="E123" s="172" t="s">
        <v>88</v>
      </c>
      <c r="F123" s="172" t="s">
        <v>245</v>
      </c>
      <c r="G123" s="170"/>
      <c r="H123" s="170"/>
      <c r="I123" s="173"/>
      <c r="J123" s="174">
        <f>BK123</f>
        <v>0</v>
      </c>
      <c r="K123" s="170"/>
      <c r="L123" s="175"/>
      <c r="M123" s="176"/>
      <c r="N123" s="177"/>
      <c r="O123" s="177"/>
      <c r="P123" s="178">
        <f>P124+P128+P133+P140+P144</f>
        <v>0</v>
      </c>
      <c r="Q123" s="177"/>
      <c r="R123" s="178">
        <f>R124+R128+R133+R140+R144</f>
        <v>0</v>
      </c>
      <c r="S123" s="177"/>
      <c r="T123" s="179">
        <f>T124+T128+T133+T140+T144</f>
        <v>0</v>
      </c>
      <c r="AR123" s="180" t="s">
        <v>150</v>
      </c>
      <c r="AT123" s="181" t="s">
        <v>75</v>
      </c>
      <c r="AU123" s="181" t="s">
        <v>76</v>
      </c>
      <c r="AY123" s="180" t="s">
        <v>118</v>
      </c>
      <c r="BK123" s="182">
        <f>BK124+BK128+BK133+BK140+BK144</f>
        <v>0</v>
      </c>
    </row>
    <row r="124" spans="1:65" s="12" customFormat="1" ht="22.9" customHeight="1">
      <c r="B124" s="169"/>
      <c r="C124" s="170"/>
      <c r="D124" s="171" t="s">
        <v>75</v>
      </c>
      <c r="E124" s="183" t="s">
        <v>246</v>
      </c>
      <c r="F124" s="183" t="s">
        <v>247</v>
      </c>
      <c r="G124" s="170"/>
      <c r="H124" s="170"/>
      <c r="I124" s="173"/>
      <c r="J124" s="184">
        <f>BK124</f>
        <v>0</v>
      </c>
      <c r="K124" s="170"/>
      <c r="L124" s="175"/>
      <c r="M124" s="176"/>
      <c r="N124" s="177"/>
      <c r="O124" s="177"/>
      <c r="P124" s="178">
        <f>SUM(P125:P127)</f>
        <v>0</v>
      </c>
      <c r="Q124" s="177"/>
      <c r="R124" s="178">
        <f>SUM(R125:R127)</f>
        <v>0</v>
      </c>
      <c r="S124" s="177"/>
      <c r="T124" s="179">
        <f>SUM(T125:T127)</f>
        <v>0</v>
      </c>
      <c r="AR124" s="180" t="s">
        <v>150</v>
      </c>
      <c r="AT124" s="181" t="s">
        <v>75</v>
      </c>
      <c r="AU124" s="181" t="s">
        <v>84</v>
      </c>
      <c r="AY124" s="180" t="s">
        <v>118</v>
      </c>
      <c r="BK124" s="182">
        <f>SUM(BK125:BK127)</f>
        <v>0</v>
      </c>
    </row>
    <row r="125" spans="1:65" s="2" customFormat="1" ht="16.5" customHeight="1">
      <c r="A125" s="33"/>
      <c r="B125" s="34"/>
      <c r="C125" s="185" t="s">
        <v>248</v>
      </c>
      <c r="D125" s="185" t="s">
        <v>120</v>
      </c>
      <c r="E125" s="186" t="s">
        <v>249</v>
      </c>
      <c r="F125" s="187" t="s">
        <v>250</v>
      </c>
      <c r="G125" s="188" t="s">
        <v>251</v>
      </c>
      <c r="H125" s="189">
        <v>1</v>
      </c>
      <c r="I125" s="190"/>
      <c r="J125" s="191">
        <f>ROUND(I125*H125,2)</f>
        <v>0</v>
      </c>
      <c r="K125" s="187" t="s">
        <v>1</v>
      </c>
      <c r="L125" s="38"/>
      <c r="M125" s="192" t="s">
        <v>1</v>
      </c>
      <c r="N125" s="193" t="s">
        <v>41</v>
      </c>
      <c r="O125" s="70"/>
      <c r="P125" s="194">
        <f>O125*H125</f>
        <v>0</v>
      </c>
      <c r="Q125" s="194">
        <v>0</v>
      </c>
      <c r="R125" s="194">
        <f>Q125*H125</f>
        <v>0</v>
      </c>
      <c r="S125" s="194">
        <v>0</v>
      </c>
      <c r="T125" s="19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6" t="s">
        <v>125</v>
      </c>
      <c r="AT125" s="196" t="s">
        <v>120</v>
      </c>
      <c r="AU125" s="196" t="s">
        <v>86</v>
      </c>
      <c r="AY125" s="16" t="s">
        <v>118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6" t="s">
        <v>84</v>
      </c>
      <c r="BK125" s="197">
        <f>ROUND(I125*H125,2)</f>
        <v>0</v>
      </c>
      <c r="BL125" s="16" t="s">
        <v>125</v>
      </c>
      <c r="BM125" s="196" t="s">
        <v>86</v>
      </c>
    </row>
    <row r="126" spans="1:65" s="2" customFormat="1" ht="11.25">
      <c r="A126" s="33"/>
      <c r="B126" s="34"/>
      <c r="C126" s="35"/>
      <c r="D126" s="198" t="s">
        <v>127</v>
      </c>
      <c r="E126" s="35"/>
      <c r="F126" s="199" t="s">
        <v>250</v>
      </c>
      <c r="G126" s="35"/>
      <c r="H126" s="35"/>
      <c r="I126" s="200"/>
      <c r="J126" s="35"/>
      <c r="K126" s="35"/>
      <c r="L126" s="38"/>
      <c r="M126" s="201"/>
      <c r="N126" s="202"/>
      <c r="O126" s="70"/>
      <c r="P126" s="70"/>
      <c r="Q126" s="70"/>
      <c r="R126" s="70"/>
      <c r="S126" s="70"/>
      <c r="T126" s="71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127</v>
      </c>
      <c r="AU126" s="16" t="s">
        <v>86</v>
      </c>
    </row>
    <row r="127" spans="1:65" s="2" customFormat="1" ht="19.5">
      <c r="A127" s="33"/>
      <c r="B127" s="34"/>
      <c r="C127" s="35"/>
      <c r="D127" s="198" t="s">
        <v>252</v>
      </c>
      <c r="E127" s="35"/>
      <c r="F127" s="238" t="s">
        <v>253</v>
      </c>
      <c r="G127" s="35"/>
      <c r="H127" s="35"/>
      <c r="I127" s="200"/>
      <c r="J127" s="35"/>
      <c r="K127" s="35"/>
      <c r="L127" s="38"/>
      <c r="M127" s="201"/>
      <c r="N127" s="202"/>
      <c r="O127" s="70"/>
      <c r="P127" s="70"/>
      <c r="Q127" s="70"/>
      <c r="R127" s="70"/>
      <c r="S127" s="70"/>
      <c r="T127" s="71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252</v>
      </c>
      <c r="AU127" s="16" t="s">
        <v>86</v>
      </c>
    </row>
    <row r="128" spans="1:65" s="12" customFormat="1" ht="22.9" customHeight="1">
      <c r="B128" s="169"/>
      <c r="C128" s="170"/>
      <c r="D128" s="171" t="s">
        <v>75</v>
      </c>
      <c r="E128" s="183" t="s">
        <v>254</v>
      </c>
      <c r="F128" s="183" t="s">
        <v>255</v>
      </c>
      <c r="G128" s="170"/>
      <c r="H128" s="170"/>
      <c r="I128" s="173"/>
      <c r="J128" s="184">
        <f>BK128</f>
        <v>0</v>
      </c>
      <c r="K128" s="170"/>
      <c r="L128" s="175"/>
      <c r="M128" s="176"/>
      <c r="N128" s="177"/>
      <c r="O128" s="177"/>
      <c r="P128" s="178">
        <f>SUM(P129:P132)</f>
        <v>0</v>
      </c>
      <c r="Q128" s="177"/>
      <c r="R128" s="178">
        <f>SUM(R129:R132)</f>
        <v>0</v>
      </c>
      <c r="S128" s="177"/>
      <c r="T128" s="179">
        <f>SUM(T129:T132)</f>
        <v>0</v>
      </c>
      <c r="AR128" s="180" t="s">
        <v>150</v>
      </c>
      <c r="AT128" s="181" t="s">
        <v>75</v>
      </c>
      <c r="AU128" s="181" t="s">
        <v>84</v>
      </c>
      <c r="AY128" s="180" t="s">
        <v>118</v>
      </c>
      <c r="BK128" s="182">
        <f>SUM(BK129:BK132)</f>
        <v>0</v>
      </c>
    </row>
    <row r="129" spans="1:65" s="2" customFormat="1" ht="16.5" customHeight="1">
      <c r="A129" s="33"/>
      <c r="B129" s="34"/>
      <c r="C129" s="185" t="s">
        <v>256</v>
      </c>
      <c r="D129" s="185" t="s">
        <v>120</v>
      </c>
      <c r="E129" s="186" t="s">
        <v>257</v>
      </c>
      <c r="F129" s="187" t="s">
        <v>258</v>
      </c>
      <c r="G129" s="188" t="s">
        <v>251</v>
      </c>
      <c r="H129" s="189">
        <v>1</v>
      </c>
      <c r="I129" s="190"/>
      <c r="J129" s="191">
        <f>ROUND(I129*H129,2)</f>
        <v>0</v>
      </c>
      <c r="K129" s="187" t="s">
        <v>1</v>
      </c>
      <c r="L129" s="38"/>
      <c r="M129" s="192" t="s">
        <v>1</v>
      </c>
      <c r="N129" s="193" t="s">
        <v>41</v>
      </c>
      <c r="O129" s="70"/>
      <c r="P129" s="194">
        <f>O129*H129</f>
        <v>0</v>
      </c>
      <c r="Q129" s="194">
        <v>0</v>
      </c>
      <c r="R129" s="194">
        <f>Q129*H129</f>
        <v>0</v>
      </c>
      <c r="S129" s="194">
        <v>0</v>
      </c>
      <c r="T129" s="19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6" t="s">
        <v>125</v>
      </c>
      <c r="AT129" s="196" t="s">
        <v>120</v>
      </c>
      <c r="AU129" s="196" t="s">
        <v>86</v>
      </c>
      <c r="AY129" s="16" t="s">
        <v>118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6" t="s">
        <v>84</v>
      </c>
      <c r="BK129" s="197">
        <f>ROUND(I129*H129,2)</f>
        <v>0</v>
      </c>
      <c r="BL129" s="16" t="s">
        <v>125</v>
      </c>
      <c r="BM129" s="196" t="s">
        <v>125</v>
      </c>
    </row>
    <row r="130" spans="1:65" s="2" customFormat="1" ht="11.25">
      <c r="A130" s="33"/>
      <c r="B130" s="34"/>
      <c r="C130" s="35"/>
      <c r="D130" s="198" t="s">
        <v>127</v>
      </c>
      <c r="E130" s="35"/>
      <c r="F130" s="199" t="s">
        <v>258</v>
      </c>
      <c r="G130" s="35"/>
      <c r="H130" s="35"/>
      <c r="I130" s="200"/>
      <c r="J130" s="35"/>
      <c r="K130" s="35"/>
      <c r="L130" s="38"/>
      <c r="M130" s="201"/>
      <c r="N130" s="202"/>
      <c r="O130" s="70"/>
      <c r="P130" s="70"/>
      <c r="Q130" s="70"/>
      <c r="R130" s="70"/>
      <c r="S130" s="70"/>
      <c r="T130" s="71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127</v>
      </c>
      <c r="AU130" s="16" t="s">
        <v>86</v>
      </c>
    </row>
    <row r="131" spans="1:65" s="2" customFormat="1" ht="19.5">
      <c r="A131" s="33"/>
      <c r="B131" s="34"/>
      <c r="C131" s="35"/>
      <c r="D131" s="198" t="s">
        <v>252</v>
      </c>
      <c r="E131" s="35"/>
      <c r="F131" s="238" t="s">
        <v>259</v>
      </c>
      <c r="G131" s="35"/>
      <c r="H131" s="35"/>
      <c r="I131" s="200"/>
      <c r="J131" s="35"/>
      <c r="K131" s="35"/>
      <c r="L131" s="38"/>
      <c r="M131" s="201"/>
      <c r="N131" s="202"/>
      <c r="O131" s="70"/>
      <c r="P131" s="70"/>
      <c r="Q131" s="70"/>
      <c r="R131" s="70"/>
      <c r="S131" s="70"/>
      <c r="T131" s="71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252</v>
      </c>
      <c r="AU131" s="16" t="s">
        <v>86</v>
      </c>
    </row>
    <row r="132" spans="1:65" s="13" customFormat="1" ht="11.25">
      <c r="B132" s="203"/>
      <c r="C132" s="204"/>
      <c r="D132" s="198" t="s">
        <v>129</v>
      </c>
      <c r="E132" s="205" t="s">
        <v>1</v>
      </c>
      <c r="F132" s="206" t="s">
        <v>84</v>
      </c>
      <c r="G132" s="204"/>
      <c r="H132" s="207">
        <v>1</v>
      </c>
      <c r="I132" s="208"/>
      <c r="J132" s="204"/>
      <c r="K132" s="204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129</v>
      </c>
      <c r="AU132" s="213" t="s">
        <v>86</v>
      </c>
      <c r="AV132" s="13" t="s">
        <v>86</v>
      </c>
      <c r="AW132" s="13" t="s">
        <v>32</v>
      </c>
      <c r="AX132" s="13" t="s">
        <v>84</v>
      </c>
      <c r="AY132" s="213" t="s">
        <v>118</v>
      </c>
    </row>
    <row r="133" spans="1:65" s="12" customFormat="1" ht="22.9" customHeight="1">
      <c r="B133" s="169"/>
      <c r="C133" s="170"/>
      <c r="D133" s="171" t="s">
        <v>75</v>
      </c>
      <c r="E133" s="183" t="s">
        <v>260</v>
      </c>
      <c r="F133" s="183" t="s">
        <v>261</v>
      </c>
      <c r="G133" s="170"/>
      <c r="H133" s="170"/>
      <c r="I133" s="173"/>
      <c r="J133" s="184">
        <f>BK133</f>
        <v>0</v>
      </c>
      <c r="K133" s="170"/>
      <c r="L133" s="175"/>
      <c r="M133" s="176"/>
      <c r="N133" s="177"/>
      <c r="O133" s="177"/>
      <c r="P133" s="178">
        <f>SUM(P134:P139)</f>
        <v>0</v>
      </c>
      <c r="Q133" s="177"/>
      <c r="R133" s="178">
        <f>SUM(R134:R139)</f>
        <v>0</v>
      </c>
      <c r="S133" s="177"/>
      <c r="T133" s="179">
        <f>SUM(T134:T139)</f>
        <v>0</v>
      </c>
      <c r="AR133" s="180" t="s">
        <v>150</v>
      </c>
      <c r="AT133" s="181" t="s">
        <v>75</v>
      </c>
      <c r="AU133" s="181" t="s">
        <v>84</v>
      </c>
      <c r="AY133" s="180" t="s">
        <v>118</v>
      </c>
      <c r="BK133" s="182">
        <f>SUM(BK134:BK139)</f>
        <v>0</v>
      </c>
    </row>
    <row r="134" spans="1:65" s="2" customFormat="1" ht="16.5" customHeight="1">
      <c r="A134" s="33"/>
      <c r="B134" s="34"/>
      <c r="C134" s="185" t="s">
        <v>262</v>
      </c>
      <c r="D134" s="185" t="s">
        <v>120</v>
      </c>
      <c r="E134" s="186" t="s">
        <v>263</v>
      </c>
      <c r="F134" s="187" t="s">
        <v>264</v>
      </c>
      <c r="G134" s="188" t="s">
        <v>251</v>
      </c>
      <c r="H134" s="189">
        <v>1</v>
      </c>
      <c r="I134" s="190"/>
      <c r="J134" s="191">
        <f>ROUND(I134*H134,2)</f>
        <v>0</v>
      </c>
      <c r="K134" s="187" t="s">
        <v>1</v>
      </c>
      <c r="L134" s="38"/>
      <c r="M134" s="192" t="s">
        <v>1</v>
      </c>
      <c r="N134" s="193" t="s">
        <v>41</v>
      </c>
      <c r="O134" s="70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6" t="s">
        <v>125</v>
      </c>
      <c r="AT134" s="196" t="s">
        <v>120</v>
      </c>
      <c r="AU134" s="196" t="s">
        <v>86</v>
      </c>
      <c r="AY134" s="16" t="s">
        <v>118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6" t="s">
        <v>84</v>
      </c>
      <c r="BK134" s="197">
        <f>ROUND(I134*H134,2)</f>
        <v>0</v>
      </c>
      <c r="BL134" s="16" t="s">
        <v>125</v>
      </c>
      <c r="BM134" s="196" t="s">
        <v>158</v>
      </c>
    </row>
    <row r="135" spans="1:65" s="2" customFormat="1" ht="11.25">
      <c r="A135" s="33"/>
      <c r="B135" s="34"/>
      <c r="C135" s="35"/>
      <c r="D135" s="198" t="s">
        <v>127</v>
      </c>
      <c r="E135" s="35"/>
      <c r="F135" s="199" t="s">
        <v>264</v>
      </c>
      <c r="G135" s="35"/>
      <c r="H135" s="35"/>
      <c r="I135" s="200"/>
      <c r="J135" s="35"/>
      <c r="K135" s="35"/>
      <c r="L135" s="38"/>
      <c r="M135" s="201"/>
      <c r="N135" s="202"/>
      <c r="O135" s="70"/>
      <c r="P135" s="70"/>
      <c r="Q135" s="70"/>
      <c r="R135" s="70"/>
      <c r="S135" s="70"/>
      <c r="T135" s="71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127</v>
      </c>
      <c r="AU135" s="16" t="s">
        <v>86</v>
      </c>
    </row>
    <row r="136" spans="1:65" s="2" customFormat="1" ht="19.5">
      <c r="A136" s="33"/>
      <c r="B136" s="34"/>
      <c r="C136" s="35"/>
      <c r="D136" s="198" t="s">
        <v>252</v>
      </c>
      <c r="E136" s="35"/>
      <c r="F136" s="238" t="s">
        <v>265</v>
      </c>
      <c r="G136" s="35"/>
      <c r="H136" s="35"/>
      <c r="I136" s="200"/>
      <c r="J136" s="35"/>
      <c r="K136" s="35"/>
      <c r="L136" s="38"/>
      <c r="M136" s="201"/>
      <c r="N136" s="202"/>
      <c r="O136" s="70"/>
      <c r="P136" s="70"/>
      <c r="Q136" s="70"/>
      <c r="R136" s="70"/>
      <c r="S136" s="70"/>
      <c r="T136" s="71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252</v>
      </c>
      <c r="AU136" s="16" t="s">
        <v>86</v>
      </c>
    </row>
    <row r="137" spans="1:65" s="2" customFormat="1" ht="16.5" customHeight="1">
      <c r="A137" s="33"/>
      <c r="B137" s="34"/>
      <c r="C137" s="185" t="s">
        <v>266</v>
      </c>
      <c r="D137" s="185" t="s">
        <v>120</v>
      </c>
      <c r="E137" s="186" t="s">
        <v>267</v>
      </c>
      <c r="F137" s="187" t="s">
        <v>268</v>
      </c>
      <c r="G137" s="188" t="s">
        <v>251</v>
      </c>
      <c r="H137" s="189">
        <v>1</v>
      </c>
      <c r="I137" s="190"/>
      <c r="J137" s="191">
        <f>ROUND(I137*H137,2)</f>
        <v>0</v>
      </c>
      <c r="K137" s="187" t="s">
        <v>1</v>
      </c>
      <c r="L137" s="38"/>
      <c r="M137" s="192" t="s">
        <v>1</v>
      </c>
      <c r="N137" s="193" t="s">
        <v>41</v>
      </c>
      <c r="O137" s="70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6" t="s">
        <v>125</v>
      </c>
      <c r="AT137" s="196" t="s">
        <v>120</v>
      </c>
      <c r="AU137" s="196" t="s">
        <v>86</v>
      </c>
      <c r="AY137" s="16" t="s">
        <v>118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6" t="s">
        <v>84</v>
      </c>
      <c r="BK137" s="197">
        <f>ROUND(I137*H137,2)</f>
        <v>0</v>
      </c>
      <c r="BL137" s="16" t="s">
        <v>125</v>
      </c>
      <c r="BM137" s="196" t="s">
        <v>146</v>
      </c>
    </row>
    <row r="138" spans="1:65" s="2" customFormat="1" ht="11.25">
      <c r="A138" s="33"/>
      <c r="B138" s="34"/>
      <c r="C138" s="35"/>
      <c r="D138" s="198" t="s">
        <v>127</v>
      </c>
      <c r="E138" s="35"/>
      <c r="F138" s="199" t="s">
        <v>268</v>
      </c>
      <c r="G138" s="35"/>
      <c r="H138" s="35"/>
      <c r="I138" s="200"/>
      <c r="J138" s="35"/>
      <c r="K138" s="35"/>
      <c r="L138" s="38"/>
      <c r="M138" s="201"/>
      <c r="N138" s="202"/>
      <c r="O138" s="70"/>
      <c r="P138" s="70"/>
      <c r="Q138" s="70"/>
      <c r="R138" s="70"/>
      <c r="S138" s="70"/>
      <c r="T138" s="71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127</v>
      </c>
      <c r="AU138" s="16" t="s">
        <v>86</v>
      </c>
    </row>
    <row r="139" spans="1:65" s="2" customFormat="1" ht="19.5">
      <c r="A139" s="33"/>
      <c r="B139" s="34"/>
      <c r="C139" s="35"/>
      <c r="D139" s="198" t="s">
        <v>252</v>
      </c>
      <c r="E139" s="35"/>
      <c r="F139" s="238" t="s">
        <v>269</v>
      </c>
      <c r="G139" s="35"/>
      <c r="H139" s="35"/>
      <c r="I139" s="200"/>
      <c r="J139" s="35"/>
      <c r="K139" s="35"/>
      <c r="L139" s="38"/>
      <c r="M139" s="201"/>
      <c r="N139" s="202"/>
      <c r="O139" s="70"/>
      <c r="P139" s="70"/>
      <c r="Q139" s="70"/>
      <c r="R139" s="70"/>
      <c r="S139" s="70"/>
      <c r="T139" s="71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252</v>
      </c>
      <c r="AU139" s="16" t="s">
        <v>86</v>
      </c>
    </row>
    <row r="140" spans="1:65" s="12" customFormat="1" ht="22.9" customHeight="1">
      <c r="B140" s="169"/>
      <c r="C140" s="170"/>
      <c r="D140" s="171" t="s">
        <v>75</v>
      </c>
      <c r="E140" s="183" t="s">
        <v>270</v>
      </c>
      <c r="F140" s="183" t="s">
        <v>271</v>
      </c>
      <c r="G140" s="170"/>
      <c r="H140" s="170"/>
      <c r="I140" s="173"/>
      <c r="J140" s="184">
        <f>BK140</f>
        <v>0</v>
      </c>
      <c r="K140" s="170"/>
      <c r="L140" s="175"/>
      <c r="M140" s="176"/>
      <c r="N140" s="177"/>
      <c r="O140" s="177"/>
      <c r="P140" s="178">
        <f>SUM(P141:P143)</f>
        <v>0</v>
      </c>
      <c r="Q140" s="177"/>
      <c r="R140" s="178">
        <f>SUM(R141:R143)</f>
        <v>0</v>
      </c>
      <c r="S140" s="177"/>
      <c r="T140" s="179">
        <f>SUM(T141:T143)</f>
        <v>0</v>
      </c>
      <c r="AR140" s="180" t="s">
        <v>150</v>
      </c>
      <c r="AT140" s="181" t="s">
        <v>75</v>
      </c>
      <c r="AU140" s="181" t="s">
        <v>84</v>
      </c>
      <c r="AY140" s="180" t="s">
        <v>118</v>
      </c>
      <c r="BK140" s="182">
        <f>SUM(BK141:BK143)</f>
        <v>0</v>
      </c>
    </row>
    <row r="141" spans="1:65" s="2" customFormat="1" ht="16.5" customHeight="1">
      <c r="A141" s="33"/>
      <c r="B141" s="34"/>
      <c r="C141" s="185" t="s">
        <v>272</v>
      </c>
      <c r="D141" s="185" t="s">
        <v>120</v>
      </c>
      <c r="E141" s="186" t="s">
        <v>273</v>
      </c>
      <c r="F141" s="187" t="s">
        <v>274</v>
      </c>
      <c r="G141" s="188" t="s">
        <v>251</v>
      </c>
      <c r="H141" s="189">
        <v>1</v>
      </c>
      <c r="I141" s="190"/>
      <c r="J141" s="191">
        <f>ROUND(I141*H141,2)</f>
        <v>0</v>
      </c>
      <c r="K141" s="187" t="s">
        <v>1</v>
      </c>
      <c r="L141" s="38"/>
      <c r="M141" s="192" t="s">
        <v>1</v>
      </c>
      <c r="N141" s="193" t="s">
        <v>41</v>
      </c>
      <c r="O141" s="70"/>
      <c r="P141" s="194">
        <f>O141*H141</f>
        <v>0</v>
      </c>
      <c r="Q141" s="194">
        <v>0</v>
      </c>
      <c r="R141" s="194">
        <f>Q141*H141</f>
        <v>0</v>
      </c>
      <c r="S141" s="194">
        <v>0</v>
      </c>
      <c r="T141" s="195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6" t="s">
        <v>125</v>
      </c>
      <c r="AT141" s="196" t="s">
        <v>120</v>
      </c>
      <c r="AU141" s="196" t="s">
        <v>86</v>
      </c>
      <c r="AY141" s="16" t="s">
        <v>118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6" t="s">
        <v>84</v>
      </c>
      <c r="BK141" s="197">
        <f>ROUND(I141*H141,2)</f>
        <v>0</v>
      </c>
      <c r="BL141" s="16" t="s">
        <v>125</v>
      </c>
      <c r="BM141" s="196" t="s">
        <v>177</v>
      </c>
    </row>
    <row r="142" spans="1:65" s="2" customFormat="1" ht="11.25">
      <c r="A142" s="33"/>
      <c r="B142" s="34"/>
      <c r="C142" s="35"/>
      <c r="D142" s="198" t="s">
        <v>127</v>
      </c>
      <c r="E142" s="35"/>
      <c r="F142" s="199" t="s">
        <v>274</v>
      </c>
      <c r="G142" s="35"/>
      <c r="H142" s="35"/>
      <c r="I142" s="200"/>
      <c r="J142" s="35"/>
      <c r="K142" s="35"/>
      <c r="L142" s="38"/>
      <c r="M142" s="201"/>
      <c r="N142" s="202"/>
      <c r="O142" s="70"/>
      <c r="P142" s="70"/>
      <c r="Q142" s="70"/>
      <c r="R142" s="70"/>
      <c r="S142" s="70"/>
      <c r="T142" s="7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127</v>
      </c>
      <c r="AU142" s="16" t="s">
        <v>86</v>
      </c>
    </row>
    <row r="143" spans="1:65" s="2" customFormat="1" ht="19.5">
      <c r="A143" s="33"/>
      <c r="B143" s="34"/>
      <c r="C143" s="35"/>
      <c r="D143" s="198" t="s">
        <v>252</v>
      </c>
      <c r="E143" s="35"/>
      <c r="F143" s="238" t="s">
        <v>275</v>
      </c>
      <c r="G143" s="35"/>
      <c r="H143" s="35"/>
      <c r="I143" s="200"/>
      <c r="J143" s="35"/>
      <c r="K143" s="35"/>
      <c r="L143" s="38"/>
      <c r="M143" s="201"/>
      <c r="N143" s="202"/>
      <c r="O143" s="70"/>
      <c r="P143" s="70"/>
      <c r="Q143" s="70"/>
      <c r="R143" s="70"/>
      <c r="S143" s="70"/>
      <c r="T143" s="71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252</v>
      </c>
      <c r="AU143" s="16" t="s">
        <v>86</v>
      </c>
    </row>
    <row r="144" spans="1:65" s="12" customFormat="1" ht="22.9" customHeight="1">
      <c r="B144" s="169"/>
      <c r="C144" s="170"/>
      <c r="D144" s="171" t="s">
        <v>75</v>
      </c>
      <c r="E144" s="183" t="s">
        <v>276</v>
      </c>
      <c r="F144" s="183" t="s">
        <v>277</v>
      </c>
      <c r="G144" s="170"/>
      <c r="H144" s="170"/>
      <c r="I144" s="173"/>
      <c r="J144" s="184">
        <f>BK144</f>
        <v>0</v>
      </c>
      <c r="K144" s="170"/>
      <c r="L144" s="175"/>
      <c r="M144" s="176"/>
      <c r="N144" s="177"/>
      <c r="O144" s="177"/>
      <c r="P144" s="178">
        <f>SUM(P145:P150)</f>
        <v>0</v>
      </c>
      <c r="Q144" s="177"/>
      <c r="R144" s="178">
        <f>SUM(R145:R150)</f>
        <v>0</v>
      </c>
      <c r="S144" s="177"/>
      <c r="T144" s="179">
        <f>SUM(T145:T150)</f>
        <v>0</v>
      </c>
      <c r="AR144" s="180" t="s">
        <v>150</v>
      </c>
      <c r="AT144" s="181" t="s">
        <v>75</v>
      </c>
      <c r="AU144" s="181" t="s">
        <v>84</v>
      </c>
      <c r="AY144" s="180" t="s">
        <v>118</v>
      </c>
      <c r="BK144" s="182">
        <f>SUM(BK145:BK150)</f>
        <v>0</v>
      </c>
    </row>
    <row r="145" spans="1:65" s="2" customFormat="1" ht="16.5" customHeight="1">
      <c r="A145" s="33"/>
      <c r="B145" s="34"/>
      <c r="C145" s="185" t="s">
        <v>278</v>
      </c>
      <c r="D145" s="185" t="s">
        <v>120</v>
      </c>
      <c r="E145" s="186" t="s">
        <v>279</v>
      </c>
      <c r="F145" s="187" t="s">
        <v>280</v>
      </c>
      <c r="G145" s="188" t="s">
        <v>251</v>
      </c>
      <c r="H145" s="189">
        <v>1</v>
      </c>
      <c r="I145" s="190"/>
      <c r="J145" s="191">
        <f>ROUND(I145*H145,2)</f>
        <v>0</v>
      </c>
      <c r="K145" s="187" t="s">
        <v>1</v>
      </c>
      <c r="L145" s="38"/>
      <c r="M145" s="192" t="s">
        <v>1</v>
      </c>
      <c r="N145" s="193" t="s">
        <v>41</v>
      </c>
      <c r="O145" s="70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6" t="s">
        <v>125</v>
      </c>
      <c r="AT145" s="196" t="s">
        <v>120</v>
      </c>
      <c r="AU145" s="196" t="s">
        <v>86</v>
      </c>
      <c r="AY145" s="16" t="s">
        <v>118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6" t="s">
        <v>84</v>
      </c>
      <c r="BK145" s="197">
        <f>ROUND(I145*H145,2)</f>
        <v>0</v>
      </c>
      <c r="BL145" s="16" t="s">
        <v>125</v>
      </c>
      <c r="BM145" s="196" t="s">
        <v>193</v>
      </c>
    </row>
    <row r="146" spans="1:65" s="2" customFormat="1" ht="11.25">
      <c r="A146" s="33"/>
      <c r="B146" s="34"/>
      <c r="C146" s="35"/>
      <c r="D146" s="198" t="s">
        <v>127</v>
      </c>
      <c r="E146" s="35"/>
      <c r="F146" s="199" t="s">
        <v>280</v>
      </c>
      <c r="G146" s="35"/>
      <c r="H146" s="35"/>
      <c r="I146" s="200"/>
      <c r="J146" s="35"/>
      <c r="K146" s="35"/>
      <c r="L146" s="38"/>
      <c r="M146" s="201"/>
      <c r="N146" s="202"/>
      <c r="O146" s="70"/>
      <c r="P146" s="70"/>
      <c r="Q146" s="70"/>
      <c r="R146" s="70"/>
      <c r="S146" s="70"/>
      <c r="T146" s="71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127</v>
      </c>
      <c r="AU146" s="16" t="s">
        <v>86</v>
      </c>
    </row>
    <row r="147" spans="1:65" s="2" customFormat="1" ht="19.5">
      <c r="A147" s="33"/>
      <c r="B147" s="34"/>
      <c r="C147" s="35"/>
      <c r="D147" s="198" t="s">
        <v>252</v>
      </c>
      <c r="E147" s="35"/>
      <c r="F147" s="238" t="s">
        <v>281</v>
      </c>
      <c r="G147" s="35"/>
      <c r="H147" s="35"/>
      <c r="I147" s="200"/>
      <c r="J147" s="35"/>
      <c r="K147" s="35"/>
      <c r="L147" s="38"/>
      <c r="M147" s="201"/>
      <c r="N147" s="202"/>
      <c r="O147" s="70"/>
      <c r="P147" s="70"/>
      <c r="Q147" s="70"/>
      <c r="R147" s="70"/>
      <c r="S147" s="70"/>
      <c r="T147" s="71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252</v>
      </c>
      <c r="AU147" s="16" t="s">
        <v>86</v>
      </c>
    </row>
    <row r="148" spans="1:65" s="2" customFormat="1" ht="16.5" customHeight="1">
      <c r="A148" s="33"/>
      <c r="B148" s="34"/>
      <c r="C148" s="185" t="s">
        <v>282</v>
      </c>
      <c r="D148" s="185" t="s">
        <v>120</v>
      </c>
      <c r="E148" s="186" t="s">
        <v>283</v>
      </c>
      <c r="F148" s="187" t="s">
        <v>284</v>
      </c>
      <c r="G148" s="188" t="s">
        <v>251</v>
      </c>
      <c r="H148" s="189">
        <v>1</v>
      </c>
      <c r="I148" s="190"/>
      <c r="J148" s="191">
        <f>ROUND(I148*H148,2)</f>
        <v>0</v>
      </c>
      <c r="K148" s="187" t="s">
        <v>1</v>
      </c>
      <c r="L148" s="38"/>
      <c r="M148" s="192" t="s">
        <v>1</v>
      </c>
      <c r="N148" s="193" t="s">
        <v>41</v>
      </c>
      <c r="O148" s="70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6" t="s">
        <v>125</v>
      </c>
      <c r="AT148" s="196" t="s">
        <v>120</v>
      </c>
      <c r="AU148" s="196" t="s">
        <v>86</v>
      </c>
      <c r="AY148" s="16" t="s">
        <v>118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6" t="s">
        <v>84</v>
      </c>
      <c r="BK148" s="197">
        <f>ROUND(I148*H148,2)</f>
        <v>0</v>
      </c>
      <c r="BL148" s="16" t="s">
        <v>125</v>
      </c>
      <c r="BM148" s="196" t="s">
        <v>204</v>
      </c>
    </row>
    <row r="149" spans="1:65" s="2" customFormat="1" ht="11.25">
      <c r="A149" s="33"/>
      <c r="B149" s="34"/>
      <c r="C149" s="35"/>
      <c r="D149" s="198" t="s">
        <v>127</v>
      </c>
      <c r="E149" s="35"/>
      <c r="F149" s="199" t="s">
        <v>284</v>
      </c>
      <c r="G149" s="35"/>
      <c r="H149" s="35"/>
      <c r="I149" s="200"/>
      <c r="J149" s="35"/>
      <c r="K149" s="35"/>
      <c r="L149" s="38"/>
      <c r="M149" s="201"/>
      <c r="N149" s="202"/>
      <c r="O149" s="70"/>
      <c r="P149" s="70"/>
      <c r="Q149" s="70"/>
      <c r="R149" s="70"/>
      <c r="S149" s="70"/>
      <c r="T149" s="71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127</v>
      </c>
      <c r="AU149" s="16" t="s">
        <v>86</v>
      </c>
    </row>
    <row r="150" spans="1:65" s="2" customFormat="1" ht="19.5">
      <c r="A150" s="33"/>
      <c r="B150" s="34"/>
      <c r="C150" s="35"/>
      <c r="D150" s="198" t="s">
        <v>252</v>
      </c>
      <c r="E150" s="35"/>
      <c r="F150" s="238" t="s">
        <v>285</v>
      </c>
      <c r="G150" s="35"/>
      <c r="H150" s="35"/>
      <c r="I150" s="200"/>
      <c r="J150" s="35"/>
      <c r="K150" s="35"/>
      <c r="L150" s="38"/>
      <c r="M150" s="239"/>
      <c r="N150" s="240"/>
      <c r="O150" s="241"/>
      <c r="P150" s="241"/>
      <c r="Q150" s="241"/>
      <c r="R150" s="241"/>
      <c r="S150" s="241"/>
      <c r="T150" s="242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252</v>
      </c>
      <c r="AU150" s="16" t="s">
        <v>86</v>
      </c>
    </row>
    <row r="151" spans="1:65" s="2" customFormat="1" ht="6.95" customHeight="1">
      <c r="A151" s="33"/>
      <c r="B151" s="53"/>
      <c r="C151" s="54"/>
      <c r="D151" s="54"/>
      <c r="E151" s="54"/>
      <c r="F151" s="54"/>
      <c r="G151" s="54"/>
      <c r="H151" s="54"/>
      <c r="I151" s="54"/>
      <c r="J151" s="54"/>
      <c r="K151" s="54"/>
      <c r="L151" s="38"/>
      <c r="M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</sheetData>
  <sheetProtection algorithmName="SHA-512" hashValue="7mg/yctbEkI3nxvvj5k2dnQMAFO6bGlToaT2Ox57wgxKWnndX/J6YQsmNilY9Fi7L1lZI5w++xuG10fJXB9TkA==" saltValue="JdRG8Wvs4uOhYwrEVybgp45VYBg7FPKhBF3mEL+b/YagrWLkcJS2wzfJ0bBomycpd1FIQ5Di+sCBTgU4G+y2kA==" spinCount="100000" sheet="1" objects="1" scenarios="1" formatColumns="0" formatRows="0" autoFilter="0"/>
  <autoFilter ref="C121:K150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demolice</vt:lpstr>
      <vt:lpstr>02 - VRN</vt:lpstr>
      <vt:lpstr>'01 - demolice'!Názvy_tisku</vt:lpstr>
      <vt:lpstr>'02 - VRN'!Názvy_tisku</vt:lpstr>
      <vt:lpstr>'Rekapitulace stavby'!Názvy_tisku</vt:lpstr>
      <vt:lpstr>'01 - demolice'!Oblast_tisku</vt:lpstr>
      <vt:lpstr>'02 -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DESKTOP-C275LRE\Jindra</dc:creator>
  <cp:lastModifiedBy>Milan Ballák</cp:lastModifiedBy>
  <dcterms:created xsi:type="dcterms:W3CDTF">2021-07-08T12:12:50Z</dcterms:created>
  <dcterms:modified xsi:type="dcterms:W3CDTF">2021-07-12T11:07:51Z</dcterms:modified>
</cp:coreProperties>
</file>