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Velká tělocvična" sheetId="2" r:id="rId2"/>
    <sheet name="SO2 - Malá tělocvična a c..." sheetId="3" r:id="rId3"/>
    <sheet name="VRN - Vedlejší rozpočtové..." sheetId="4" r:id="rId4"/>
  </sheets>
  <definedNames>
    <definedName name="_xlnm.Print_Area" localSheetId="0">'Rekapitulace stavby'!$D$4:$AO$76,'Rekapitulace stavby'!$C$82:$AQ$98</definedName>
    <definedName name="_xlnm._FilterDatabase" localSheetId="1" hidden="1">'SO1 - Velká tělocvična'!$C$127:$K$304</definedName>
    <definedName name="_xlnm.Print_Area" localSheetId="1">'SO1 - Velká tělocvična'!$C$4:$J$76,'SO1 - Velká tělocvična'!$C$82:$J$109,'SO1 - Velká tělocvična'!$C$115:$K$304</definedName>
    <definedName name="_xlnm._FilterDatabase" localSheetId="2" hidden="1">'SO2 - Malá tělocvična a c...'!$C$125:$K$286</definedName>
    <definedName name="_xlnm.Print_Area" localSheetId="2">'SO2 - Malá tělocvična a c...'!$C$4:$J$76,'SO2 - Malá tělocvična a c...'!$C$82:$J$107,'SO2 - Malá tělocvična a c...'!$C$113:$K$286</definedName>
    <definedName name="_xlnm._FilterDatabase" localSheetId="3" hidden="1">'VRN - Vedlejší rozpočtové...'!$C$121:$K$147</definedName>
    <definedName name="_xlnm.Print_Area" localSheetId="3">'VRN - Vedlejší rozpočtové...'!$C$4:$J$76,'VRN - Vedlejší rozpočtové...'!$C$82:$J$103,'VRN - Vedlejší rozpočtové...'!$C$109:$K$147</definedName>
    <definedName name="_xlnm.Print_Titles" localSheetId="0">'Rekapitulace stavby'!$92:$92</definedName>
    <definedName name="_xlnm.Print_Titles" localSheetId="1">'SO1 - Velká tělocvična'!$127:$127</definedName>
    <definedName name="_xlnm.Print_Titles" localSheetId="2">'SO2 - Malá tělocvična a c...'!$125:$125</definedName>
    <definedName name="_xlnm.Print_Titles" localSheetId="3">'VRN - Vedlejší rozpočtové...'!$121:$121</definedName>
  </definedNames>
  <calcPr fullCalcOnLoad="1"/>
</workbook>
</file>

<file path=xl/sharedStrings.xml><?xml version="1.0" encoding="utf-8"?>
<sst xmlns="http://schemas.openxmlformats.org/spreadsheetml/2006/main" count="3769" uniqueCount="481">
  <si>
    <t>Export Komplet</t>
  </si>
  <si>
    <t/>
  </si>
  <si>
    <t>2.0</t>
  </si>
  <si>
    <t>ZAMOK</t>
  </si>
  <si>
    <t>False</t>
  </si>
  <si>
    <t>{0607d81f-33a7-4507-8ff4-1c609123762f}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</si>
  <si>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</si>
  <si>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</si>
  <si>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</si>
  <si>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</si>
  <si>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</si>
  <si>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</si>
  <si>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</si>
  <si>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</si>
  <si>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210320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</si>
  <si>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</si>
  <si>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</si>
  <si>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Sever- výměna oken tělocvičen</t>
  </si>
  <si>
    <t>KSO:</t>
  </si>
  <si>
    <t>CC-CZ:</t>
  </si>
  <si>
    <t>Místo:</t>
  </si>
  <si>
    <t>Česká Lípa</t>
  </si>
  <si>
    <t>Datum:</t>
  </si>
  <si>
    <t>25. 3. 2020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</si>
  <si>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</si>
  <si>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</si>
  <si>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</si>
  <si>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</si>
  <si>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</si>
  <si>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</si>
  <si>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</si>
  <si>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</si>
  <si>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</si>
  <si>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</si>
  <si>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</si>
  <si>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</si>
  <si>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</si>
  <si>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</si>
  <si>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</si>
  <si>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</si>
  <si>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</si>
  <si>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</si>
  <si>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</si>
  <si>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</si>
  <si>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</si>
  <si>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</si>
  <si>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</si>
  <si>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</si>
  <si>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</si>
  <si>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</si>
  <si>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</si>
  <si>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</si>
  <si>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</si>
  <si>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</si>
  <si>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</si>
  <si>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</si>
  <si>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</si>
  <si>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</si>
  <si>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</si>
  <si>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</si>
  <si>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</si>
  <si>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</si>
  <si>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</si>
  <si>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</si>
  <si>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</si>
  <si>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</si>
  <si>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</si>
  <si>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</si>
  <si>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</si>
  <si>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</si>
  <si>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</si>
  <si>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</si>
  <si>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</si>
  <si>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</si>
  <si>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</si>
  <si>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</si>
  <si>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</si>
  <si>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</si>
  <si>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</si>
  <si>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</si>
  <si>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</si>
  <si>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Velká tělocvična</t>
  </si>
  <si>
    <t>STA</t>
  </si>
  <si>
    <t>1</t>
  </si>
  <si>
    <t>{1041284d-50b8-440e-b8f5-a57f9bffbddf}</t>
  </si>
  <si>
    <t>2</t>
  </si>
  <si>
    <t>SO2</t>
  </si>
  <si>
    <t>Malá tělocvična a chodba</t>
  </si>
  <si>
    <t>{b31bd37a-6171-42e8-95d8-af0f380ca834}</t>
  </si>
  <si>
    <t>VRN</t>
  </si>
  <si>
    <t>Vedlejší rozpočtové náklady</t>
  </si>
  <si>
    <t>{22373998-0253-47a6-a286-670fb530900c}</t>
  </si>
  <si>
    <t>KRYCÍ LIST SOUPISU PRACÍ</t>
  </si>
  <si>
    <t>Objekt:</t>
  </si>
  <si>
    <t>SO1 - Velká tělocvična</t>
  </si>
  <si>
    <t>Petr Kubiš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</si>
  <si>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</si>
  <si>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</si>
  <si>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</si>
  <si>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</si>
  <si>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</si>
  <si>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</si>
  <si>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</si>
  <si>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</si>
  <si>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</si>
  <si>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</si>
  <si>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</si>
  <si>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</si>
  <si>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</si>
  <si>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</si>
  <si>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</si>
  <si>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</si>
  <si>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</si>
  <si>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</si>
  <si>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</si>
  <si>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</si>
  <si>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</si>
  <si>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</si>
  <si>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</si>
  <si>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</si>
  <si>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</si>
  <si>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</si>
  <si>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</si>
  <si>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</si>
  <si>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</si>
  <si>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</si>
  <si>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</si>
  <si>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</si>
  <si>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</si>
  <si>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</si>
  <si>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</si>
  <si>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</si>
  <si>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do 500 mm</t>
  </si>
  <si>
    <t>kus</t>
  </si>
  <si>
    <t>CS ÚRS 2021 01</t>
  </si>
  <si>
    <t>4</t>
  </si>
  <si>
    <t>393832427</t>
  </si>
  <si>
    <t>PP</t>
  </si>
  <si>
    <t>Odstranění stromů s odřezáním kmene a s odvětvením listnatých, průměru kmene přes 300 do 500 mm</t>
  </si>
  <si>
    <t>VV</t>
  </si>
  <si>
    <t>nálet</t>
  </si>
  <si>
    <t>112251102</t>
  </si>
  <si>
    <t>Odstranění pařezů D do 500 mm</t>
  </si>
  <si>
    <t>-1134266298</t>
  </si>
  <si>
    <t>Odstranění pařezů strojně s jejich vykopáním, vytrháním nebo odstřelením průměru přes 300 do 500 mm</t>
  </si>
  <si>
    <t>3</t>
  </si>
  <si>
    <t>162200001</t>
  </si>
  <si>
    <t>Odvoz a likvidace odstraněných náletů</t>
  </si>
  <si>
    <t>1995825923</t>
  </si>
  <si>
    <t>6</t>
  </si>
  <si>
    <t>Úpravy povrchů, podlahy a osazování výplní</t>
  </si>
  <si>
    <t>612131121</t>
  </si>
  <si>
    <t>Penetrační disperzní nátěr vnitřních stěn nanášený ručně</t>
  </si>
  <si>
    <t>m2</t>
  </si>
  <si>
    <t>-1778010976</t>
  </si>
  <si>
    <t>Podkladní a spojovací vrstva vnitřních omítaných ploch  penetrace akrylát-silikonová nanášená ručně stěn</t>
  </si>
  <si>
    <t xml:space="preserve">vnitřní ostění oken </t>
  </si>
  <si>
    <t>W1, W2, W3</t>
  </si>
  <si>
    <t>(24,18+4,8+4,8)*0,4</t>
  </si>
  <si>
    <t>odhad drobných oprav</t>
  </si>
  <si>
    <t>10,0</t>
  </si>
  <si>
    <t>Součet</t>
  </si>
  <si>
    <t>5</t>
  </si>
  <si>
    <t>61231113R</t>
  </si>
  <si>
    <t>Potažení vnitřních stěn vápenným štukem tloušťky do 3 mm - špalety</t>
  </si>
  <si>
    <t>1217654746</t>
  </si>
  <si>
    <t>Potažení vnitřních ploch štukem tloušťky do 3 mm svislých konstrukcí stěn</t>
  </si>
  <si>
    <t>619995001</t>
  </si>
  <si>
    <t>Začištění omítek kolem oken, dveří, podlah nebo obkladů</t>
  </si>
  <si>
    <t>m</t>
  </si>
  <si>
    <t>-678022440</t>
  </si>
  <si>
    <t>Začištění omítek (s dodáním hmot) kolem oken, dveří, podlah, obkladů apod.</t>
  </si>
  <si>
    <t>P</t>
  </si>
  <si>
    <t>Poznámka k položce:
Poznámka k položce: Začištění vnějších špalet pouze maltou, bez celoplošného štukování</t>
  </si>
  <si>
    <t>(24,18*2+4,8+4,8)</t>
  </si>
  <si>
    <t>57,96*2 "Přepočtené koeficientem množství</t>
  </si>
  <si>
    <t>7</t>
  </si>
  <si>
    <t>61999900R</t>
  </si>
  <si>
    <t>Ochrana a zakrývání souvisejících ploch - dřevěné hrazení  a další kce v rozsahu nutném pro provedení výměny oken</t>
  </si>
  <si>
    <t>kpl</t>
  </si>
  <si>
    <t>-202074600</t>
  </si>
  <si>
    <t>8</t>
  </si>
  <si>
    <t>62913510R</t>
  </si>
  <si>
    <t>Vyrovnávací vrstva pod klempířské prvky z MC š 340 mm</t>
  </si>
  <si>
    <t>-190876674</t>
  </si>
  <si>
    <t>oplechování parapetů</t>
  </si>
  <si>
    <t>24,0 "K1</t>
  </si>
  <si>
    <t>9</t>
  </si>
  <si>
    <t>629991001</t>
  </si>
  <si>
    <t>Zakrytí podélných ploch fólií volně položenou</t>
  </si>
  <si>
    <t>1646079041</t>
  </si>
  <si>
    <t>Zakrytí vnějších ploch před znečištěním  včetně pozdějšího odkrytí ploch podélných rovných (např. chodníků) fólií položenou volně</t>
  </si>
  <si>
    <t>podlaha tělocvičny</t>
  </si>
  <si>
    <t>14,1*23,625</t>
  </si>
  <si>
    <t>Ostatní konstrukce a práce, bourání</t>
  </si>
  <si>
    <t>10</t>
  </si>
  <si>
    <t>941211112.1</t>
  </si>
  <si>
    <t>Montáž, demontáž a pronájem lešení vč. ochranné sítě, zabradlí příp. stříšek</t>
  </si>
  <si>
    <t>751210027</t>
  </si>
  <si>
    <t xml:space="preserve">vnější </t>
  </si>
  <si>
    <t>25,0*6,2</t>
  </si>
  <si>
    <t>11</t>
  </si>
  <si>
    <t>943211111</t>
  </si>
  <si>
    <t>Vnitřní prostorové lešení, alternativně jiný druh pomocné kce</t>
  </si>
  <si>
    <t>-352491085</t>
  </si>
  <si>
    <t>Montáž lešení prostorového rámového lehkého pracovního s podlahami  s provozním zatížením tř. 3 do 200 kg/m2, výšky do 10 m</t>
  </si>
  <si>
    <t>vnitřní strana</t>
  </si>
  <si>
    <t>24,0*6,0*2,0</t>
  </si>
  <si>
    <t>12</t>
  </si>
  <si>
    <t>950000001</t>
  </si>
  <si>
    <t>Demontáž a zpětná montáž vnitřních ochranných sítí</t>
  </si>
  <si>
    <t>-180901378</t>
  </si>
  <si>
    <t>13</t>
  </si>
  <si>
    <t>952000000</t>
  </si>
  <si>
    <t>Přípravné a dokončovací práce</t>
  </si>
  <si>
    <t>779971665</t>
  </si>
  <si>
    <t xml:space="preserve">Přípravné a dokončovací práce </t>
  </si>
  <si>
    <t>14</t>
  </si>
  <si>
    <t>952901114</t>
  </si>
  <si>
    <t>Vyčištění budov bytové a občanské výstavby při výšce podlaží přes 4 m</t>
  </si>
  <si>
    <t>1398654003</t>
  </si>
  <si>
    <t>Vyčištění budov nebo objektů před předáním do užívání  budov bytové nebo občanské výstavby, světlé výšky podlaží přes 4 m</t>
  </si>
  <si>
    <t>prostor v místě výměny oken, manipulace</t>
  </si>
  <si>
    <t>96607281R</t>
  </si>
  <si>
    <t>Rozebrání a zpětná montáž plotových dílců v nutném rozsahu</t>
  </si>
  <si>
    <t>-290409362</t>
  </si>
  <si>
    <t>Rozebrání oplocení z dílců rámových na ocelové sloupky, výšky přes 1 do 2 m</t>
  </si>
  <si>
    <t>16</t>
  </si>
  <si>
    <t>968072357</t>
  </si>
  <si>
    <t>Vybourání kovových rámů oken zdvojených včetně křídel pl přes 4 m2</t>
  </si>
  <si>
    <t>1458623370</t>
  </si>
  <si>
    <t>Vybourání kovových rámů oken s křídly, dveřních zárubní, vrat, stěn, ostění nebo obkladů  okenních rámů s křídly zdvojených, plochy přes 4 m2</t>
  </si>
  <si>
    <t>stávající okna</t>
  </si>
  <si>
    <t>1,5*4,8*6</t>
  </si>
  <si>
    <t>1,5*4,8*8</t>
  </si>
  <si>
    <t>1,5*2,4*2</t>
  </si>
  <si>
    <t>997</t>
  </si>
  <si>
    <t>Přesun sutě</t>
  </si>
  <si>
    <t>17</t>
  </si>
  <si>
    <t>997013213</t>
  </si>
  <si>
    <t>Vnitrostaveništní doprava suti a vybouraných hmot pro budovy v do 12 m ručně</t>
  </si>
  <si>
    <t>t</t>
  </si>
  <si>
    <t>-1472589772</t>
  </si>
  <si>
    <t>Vnitrostaveništní doprava suti a vybouraných hmot vodorovně do 50 m svisle ručně (nošením po schodech) pro budovy a haly výšky přes 9 do 12 m</t>
  </si>
  <si>
    <t>18</t>
  </si>
  <si>
    <t>997013501.1</t>
  </si>
  <si>
    <t>Odvoz  suti na skládku a vybouraných hmot se složením - skládka dle dodavatele stavby</t>
  </si>
  <si>
    <t>-926763008</t>
  </si>
  <si>
    <t>19</t>
  </si>
  <si>
    <t>997013631</t>
  </si>
  <si>
    <t>Poplatek za uložení na skládce (skládkovné) stavebního odpadu směsného kód odpadu 17 09 04</t>
  </si>
  <si>
    <t>2091922761</t>
  </si>
  <si>
    <t>Poplatek za uložení stavebního odpadu na skládce (skládkovné) směsného stavebního a demoličního zatříděného do Katalogu odpadů pod kódem 17 09 04</t>
  </si>
  <si>
    <t>5,4 "celkové množství</t>
  </si>
  <si>
    <t>-0,269 "polystyren</t>
  </si>
  <si>
    <t>20</t>
  </si>
  <si>
    <t>997013814</t>
  </si>
  <si>
    <t>Poplatek za uložení na skládce (skládkovné) stavebního odpadu izolací kód odpadu 17 06 04</t>
  </si>
  <si>
    <t>1536236548</t>
  </si>
  <si>
    <t>Poplatek za uložení stavebního odpadu na skládce (skládkovné) z izolačních materiálů zatříděného do Katalogu odpadů pod kódem 17 06 04</t>
  </si>
  <si>
    <t>polystyrenová výplň dočasné ochranné stěny</t>
  </si>
  <si>
    <t>(5,6*4,8*4)*0,0025</t>
  </si>
  <si>
    <t>998</t>
  </si>
  <si>
    <t>Přesun hmot</t>
  </si>
  <si>
    <t>998011002</t>
  </si>
  <si>
    <t>Přesun hmot pro budovy zděné v do 12 m</t>
  </si>
  <si>
    <t>252966262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</si>
  <si>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</si>
  <si>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</si>
  <si>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</si>
  <si>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762</t>
  </si>
  <si>
    <t>Konstrukce tesařské</t>
  </si>
  <si>
    <t>22</t>
  </si>
  <si>
    <t>762111811</t>
  </si>
  <si>
    <t>Demontáž stěn a příček - dočasná ochranná stěna - ocelové profily a polystyrenové desky</t>
  </si>
  <si>
    <t>1561200599</t>
  </si>
  <si>
    <t>Demontáž stěn a příček  z hranolků, fošen nebo latí</t>
  </si>
  <si>
    <t>dočasná ochranná stěna</t>
  </si>
  <si>
    <t>24,0*4,8</t>
  </si>
  <si>
    <t>764</t>
  </si>
  <si>
    <t>Konstrukce klempířské</t>
  </si>
  <si>
    <t>23</t>
  </si>
  <si>
    <t>764002851</t>
  </si>
  <si>
    <t>Demontáž oplechování parapetů do suti</t>
  </si>
  <si>
    <t>862961053</t>
  </si>
  <si>
    <t>Demontáž klempířských konstrukcí oplechování parapetů do suti</t>
  </si>
  <si>
    <t>stávající oplechování parapetů</t>
  </si>
  <si>
    <t>24</t>
  </si>
  <si>
    <t>764216645</t>
  </si>
  <si>
    <t>K1 - Oplechování rovných parapetů celoplošně lepené z Pz s povrchovou úpravou rš 400 mm</t>
  </si>
  <si>
    <t>1579051931</t>
  </si>
  <si>
    <t>Oplechování parapetů z pozinkovaného plechu s povrchovou úpravou rovných celoplošně lepené, bez rohů rš 400 mm</t>
  </si>
  <si>
    <t>24,0  "K1</t>
  </si>
  <si>
    <t>25</t>
  </si>
  <si>
    <t>998764202</t>
  </si>
  <si>
    <t>Přesun hmot procentní pro konstrukce klempířské v objektech v do 12 m</t>
  </si>
  <si>
    <t>%</t>
  </si>
  <si>
    <t>1925710596</t>
  </si>
  <si>
    <t>Přesun hmot pro konstrukce klempířské stanovený procentní sazbou (%) z ceny vodorovná dopravní vzdálenost do 50 m v objektech výšky přes 6 do 12 m</t>
  </si>
  <si>
    <t>766</t>
  </si>
  <si>
    <t>Konstrukce truhlářské</t>
  </si>
  <si>
    <t>26</t>
  </si>
  <si>
    <t>766100001</t>
  </si>
  <si>
    <t>W1 - Dodávka a montáž lehká krycí Al stěna, izolační trojsklo, vnitřní sklo ornamentální - CREPI, Uw=0,95 W/m2K, barva RAL 9006, rozm. 1500 x 4800 mm</t>
  </si>
  <si>
    <t>-1388149177</t>
  </si>
  <si>
    <t>Poznámka k položce:
Poznámka k položce: specifikace a schema okna viz Tabulka výplní</t>
  </si>
  <si>
    <t>27</t>
  </si>
  <si>
    <t>766100002</t>
  </si>
  <si>
    <t>W2 - Dodávka a montáž lehká krycí Al stěna, izolační trojsklo, spodní část výklopná, ovládání tyčové, vnitřní sklo ornamentální - CREPI, Uw=0,95 W/m2K, barva RAL 9006, rozm. 1500 x 4800 mm</t>
  </si>
  <si>
    <t>2037335273</t>
  </si>
  <si>
    <t>28</t>
  </si>
  <si>
    <t>766100003</t>
  </si>
  <si>
    <t>W3 - Dodávka a montáž lehká krycí Al stěna, izolační trojsklo, vnitřní sklo ornamentální - CREPI, Uw=0,95 W/m2K, barva RAL 9006, rozm. 1500 x 2400 mm</t>
  </si>
  <si>
    <t>-275894779</t>
  </si>
  <si>
    <t>29</t>
  </si>
  <si>
    <t>766629214.1</t>
  </si>
  <si>
    <t>Příplatek k montáži oken rovné ostění připojovací spára - vnitřní (parotěsná) interiérová páska</t>
  </si>
  <si>
    <t>-1901389800</t>
  </si>
  <si>
    <t>Montáž oken dřevěných Příplatek k cenám za tepelnou izolaci mezi ostěním a rámem okna při rovném ostění, připojovací spára - vnitřní interiérová páska</t>
  </si>
  <si>
    <t xml:space="preserve">okna </t>
  </si>
  <si>
    <t>W1, W2, W3 - ostění</t>
  </si>
  <si>
    <t>30</t>
  </si>
  <si>
    <t>766629214.2</t>
  </si>
  <si>
    <t>Příplatek k montáži oken rovné ostění připojovací spára - vnější (paropropustná) páska</t>
  </si>
  <si>
    <t>-2008310227</t>
  </si>
  <si>
    <t>Montáž oken dřevěných Příplatek k cenám za tepelnou izolaci mezi ostěním a rámem okna při rovném ostění, připojovací spára - vnější páska</t>
  </si>
  <si>
    <t>31</t>
  </si>
  <si>
    <t>76669400R</t>
  </si>
  <si>
    <t>Montáž parapetních dřevěných nebo plastových šířky přes 30 cm - K2, K3</t>
  </si>
  <si>
    <t>-1953078641</t>
  </si>
  <si>
    <t>Montáž ostatních truhlářských konstrukcí parapetních desek dřevěných nebo plastových šířky přes 300 mm, délky přes 3600 mm</t>
  </si>
  <si>
    <t>27,0 "K2</t>
  </si>
  <si>
    <t>3,0 "K3</t>
  </si>
  <si>
    <t>32</t>
  </si>
  <si>
    <t>M</t>
  </si>
  <si>
    <t>61140083</t>
  </si>
  <si>
    <t>parapet plastový vnitřní – š 500mm, barva bílá, vč. koncovek - K2</t>
  </si>
  <si>
    <t>128</t>
  </si>
  <si>
    <t>2122348500</t>
  </si>
  <si>
    <t>parapet plastový vnitřní – š 500mm, barva bílá</t>
  </si>
  <si>
    <t>27*1,05 'Přepočtené koeficientem množství</t>
  </si>
  <si>
    <t>33</t>
  </si>
  <si>
    <t>61140081</t>
  </si>
  <si>
    <t>parapet plastový vnitřní – š 350mm, barva bílá, vč. koncovek - K3</t>
  </si>
  <si>
    <t>1494941022</t>
  </si>
  <si>
    <t>parapet plastový vnitřní – š 350mm, barva bílá</t>
  </si>
  <si>
    <t>3*1,05 'Přepočtené koeficientem množství</t>
  </si>
  <si>
    <t>34</t>
  </si>
  <si>
    <t>998766202</t>
  </si>
  <si>
    <t>Přesun hmot procentní pro konstrukce truhlářské v objektech v do 12 m</t>
  </si>
  <si>
    <t>534286</t>
  </si>
  <si>
    <t>Přesun hmot pro konstrukce truhlářské stanovený procentní sazbou (%) z ceny vodorovná dopravní vzdálenost do 50 m v objektech výšky přes 6 do 12 m</t>
  </si>
  <si>
    <t>767</t>
  </si>
  <si>
    <t>Konstrukce zámečnické</t>
  </si>
  <si>
    <t>35</t>
  </si>
  <si>
    <t>76766181R</t>
  </si>
  <si>
    <t>Demontáž vnější ocelového pletiva, odvoz, likvidace</t>
  </si>
  <si>
    <t>-1294071649</t>
  </si>
  <si>
    <t>vnější ocelové pletivo</t>
  </si>
  <si>
    <t>784</t>
  </si>
  <si>
    <t>Malby</t>
  </si>
  <si>
    <t>36</t>
  </si>
  <si>
    <t>784181103</t>
  </si>
  <si>
    <t>Základní akrylátová jednonásobná penetrace podkladu v místnostech výšky do 5,00m</t>
  </si>
  <si>
    <t>CS ÚRS 2020 01</t>
  </si>
  <si>
    <t>-1815224606</t>
  </si>
  <si>
    <t>Penetrace podkladu jednonásobná základní akrylátová v místnostech výšky přes 3,80 do 5,00 m</t>
  </si>
  <si>
    <t>sloupy</t>
  </si>
  <si>
    <t>(0,4*3)*4*4,8</t>
  </si>
  <si>
    <t>15,0</t>
  </si>
  <si>
    <t>37</t>
  </si>
  <si>
    <t>784221103</t>
  </si>
  <si>
    <t>Dvojnásobné bílé malby ze směsí za sucha dobře otěruvzdorných v místnostech do 5,00 m</t>
  </si>
  <si>
    <t>-1157938110</t>
  </si>
  <si>
    <t>Malby z malířských směsí otěruvzdorných za sucha dvojnásobné, bílé za sucha otěruvzdorné dobře v místnostech výšky přes 3,80 do 5,00 m</t>
  </si>
  <si>
    <t>SO2 - Malá tělocvična a chodba</t>
  </si>
  <si>
    <t>766041250</t>
  </si>
  <si>
    <t>19158976</t>
  </si>
  <si>
    <t>-1686935863</t>
  </si>
  <si>
    <t>1974400386</t>
  </si>
  <si>
    <t>(15,0+4,8*2)*0,4</t>
  </si>
  <si>
    <t>8,0</t>
  </si>
  <si>
    <t>283979196</t>
  </si>
  <si>
    <t>-1922113352</t>
  </si>
  <si>
    <t>W1, W2, W3, W4</t>
  </si>
  <si>
    <t>(15,0*2+4,8*2)</t>
  </si>
  <si>
    <t>39,60*2 "Přepočtené koeficientem množství</t>
  </si>
  <si>
    <t>-132118084</t>
  </si>
  <si>
    <t>203885590</t>
  </si>
  <si>
    <t>15,0 "K1</t>
  </si>
  <si>
    <t>22820663</t>
  </si>
  <si>
    <t>podlaha tělocvičny a chodby</t>
  </si>
  <si>
    <t>(11,625+2,6)*17,2</t>
  </si>
  <si>
    <t>341394561</t>
  </si>
  <si>
    <t>15,0*6,2</t>
  </si>
  <si>
    <t>-791320642</t>
  </si>
  <si>
    <t>vnitřní strany</t>
  </si>
  <si>
    <t>15,0*6,0*2,0</t>
  </si>
  <si>
    <t>Demontáž a zpětná montáž ochranných sítí</t>
  </si>
  <si>
    <t>1343562872</t>
  </si>
  <si>
    <t>1145410200</t>
  </si>
  <si>
    <t>-1294045256</t>
  </si>
  <si>
    <t>-765810184</t>
  </si>
  <si>
    <t>898004603</t>
  </si>
  <si>
    <t>1,5*4,8*2</t>
  </si>
  <si>
    <t>1,5*4,8*4</t>
  </si>
  <si>
    <t>1,5*2,4*3</t>
  </si>
  <si>
    <t>1,5*3,6*1</t>
  </si>
  <si>
    <t>-1408271982</t>
  </si>
  <si>
    <t>-1420429857</t>
  </si>
  <si>
    <t>-658088769</t>
  </si>
  <si>
    <t>-887727526</t>
  </si>
  <si>
    <t>246509229</t>
  </si>
  <si>
    <t>495963218</t>
  </si>
  <si>
    <t>15,0  "K1</t>
  </si>
  <si>
    <t>-559149925</t>
  </si>
  <si>
    <t>-1768626567</t>
  </si>
  <si>
    <t>335683811</t>
  </si>
  <si>
    <t>728185220</t>
  </si>
  <si>
    <t>766100004</t>
  </si>
  <si>
    <t>W4 - Dodávka a montáž lehká krycí Al stěna, izolační trojsklo, vnitřní sklo ornamentální - CREPI, Uw=0,95 W/m2K, barva RAL 9006, rozm. 1500 x 3600 mm</t>
  </si>
  <si>
    <t>-1056867891</t>
  </si>
  <si>
    <t>-1679881693</t>
  </si>
  <si>
    <t>-835721984</t>
  </si>
  <si>
    <t>1009159155</t>
  </si>
  <si>
    <t>18,0 "K2</t>
  </si>
  <si>
    <t>6,0 "K3</t>
  </si>
  <si>
    <t>284237080</t>
  </si>
  <si>
    <t>18*1,05 'Přepočtené koeficientem množství</t>
  </si>
  <si>
    <t>693870691</t>
  </si>
  <si>
    <t>6*1,05 'Přepočtené koeficientem množství</t>
  </si>
  <si>
    <t>75878567</t>
  </si>
  <si>
    <t>1175046541</t>
  </si>
  <si>
    <t>(15,0*2+4,8*2)*0,4</t>
  </si>
  <si>
    <t>(0,4*3)*2*4,8</t>
  </si>
  <si>
    <t>-1780716956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</si>
  <si>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</si>
  <si>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</si>
  <si>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</si>
  <si>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</si>
  <si>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</si>
  <si>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</si>
  <si>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</si>
  <si>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</si>
  <si>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</si>
  <si>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 (dle SoD čl. 2 odst. 2.5.1.)</t>
  </si>
  <si>
    <t>Dokumentace skutečného provedení stavby</t>
  </si>
  <si>
    <t>VRN3</t>
  </si>
  <si>
    <t>Zařízení staveniště</t>
  </si>
  <si>
    <t>030001000</t>
  </si>
  <si>
    <t>Zařízení staveniště (dle SoD čl. 2 odst. 2.5.2.)</t>
  </si>
  <si>
    <t>soub</t>
  </si>
  <si>
    <t>Základní rozdělení průvodních činností a nákladů zařízení staveniště</t>
  </si>
  <si>
    <t>Poznámka k položce:
Poznámka k položce: vybudování, provoz, odstranění</t>
  </si>
  <si>
    <t>VRN4</t>
  </si>
  <si>
    <t>Inženýrská činnost</t>
  </si>
  <si>
    <t>043203000</t>
  </si>
  <si>
    <t>Fotodokumentace provádění díla (dle SoD čl. 2 odst. 2.5.9.)</t>
  </si>
  <si>
    <t>Fotodokumentace</t>
  </si>
  <si>
    <t>044002000</t>
  </si>
  <si>
    <t>Revize a zkoušky (dle SoD čl. 2 odst. 2.5.3.)</t>
  </si>
  <si>
    <t>Revize</t>
  </si>
  <si>
    <t>045203000</t>
  </si>
  <si>
    <t>Kompletační činnost (dle SoD čl. 2 odst. 2.5.4.)</t>
  </si>
  <si>
    <t>Kompletační činnost</t>
  </si>
  <si>
    <t>045303000</t>
  </si>
  <si>
    <t>Koordinační činnost (dle SoD čl. 2 odst. 2.5.5.)</t>
  </si>
  <si>
    <t>Koordinační činnost</t>
  </si>
  <si>
    <t>VRN5</t>
  </si>
  <si>
    <t>Finanční náklady</t>
  </si>
  <si>
    <t>051002000</t>
  </si>
  <si>
    <t>Pojištění stavby (dle SoD čl. 2 odst. 2.5.6.)</t>
  </si>
  <si>
    <t>Pojistné</t>
  </si>
  <si>
    <t>VRN7</t>
  </si>
  <si>
    <t>Provozní vlivy</t>
  </si>
  <si>
    <t>070001000</t>
  </si>
  <si>
    <t>Provozní a územní vlivy (dle SoD čl. 2 odst. 2.5.7.)</t>
  </si>
  <si>
    <t>Základní rozdělení průvodních činností a nákladů provozní vlivy</t>
  </si>
  <si>
    <t>071002000</t>
  </si>
  <si>
    <t>Provoz dalšího subjektu (dle SoD čl. 2 odst. 2.5.8.)</t>
  </si>
  <si>
    <t>Provoz investora, třetích osob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</si>
</sst>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210320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Sever- výměna oken tělocvičen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Česká Lípa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25. 3. 2020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Česká Lípa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'SO1 - Velká tělocvična'!J30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'SO1 - Velká tělocvična'!P128</f>
        <v>0</v>
      </c>
      <c r="AV95" s="128">
        <f>'SO1 - Velká tělocvična'!J33</f>
        <v>0</v>
      </c>
      <c r="AW95" s="128">
        <f>'SO1 - Velká tělocvična'!J34</f>
        <v>0</v>
      </c>
      <c r="AX95" s="128">
        <f>'SO1 - Velká tělocvična'!J35</f>
        <v>0</v>
      </c>
      <c r="AY95" s="128">
        <f>'SO1 - Velká tělocvična'!J36</f>
        <v>0</v>
      </c>
      <c r="AZ95" s="128">
        <f>'SO1 - Velká tělocvična'!F33</f>
        <v>0</v>
      </c>
      <c r="BA95" s="128">
        <f>'SO1 - Velká tělocvična'!F34</f>
        <v>0</v>
      </c>
      <c r="BB95" s="128">
        <f>'SO1 - Velká tělocvična'!F35</f>
        <v>0</v>
      </c>
      <c r="BC95" s="128">
        <f>'SO1 - Velká tělocvična'!F36</f>
        <v>0</v>
      </c>
      <c r="BD95" s="130">
        <f>'SO1 - Velká tělocvična'!F37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'SO2 - Malá tělocvična a c...'!J30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'SO2 - Malá tělocvična a c...'!P126</f>
        <v>0</v>
      </c>
      <c r="AV96" s="128">
        <f>'SO2 - Malá tělocvična a c...'!J33</f>
        <v>0</v>
      </c>
      <c r="AW96" s="128">
        <f>'SO2 - Malá tělocvična a c...'!J34</f>
        <v>0</v>
      </c>
      <c r="AX96" s="128">
        <f>'SO2 - Malá tělocvična a c...'!J35</f>
        <v>0</v>
      </c>
      <c r="AY96" s="128">
        <f>'SO2 - Malá tělocvična a c...'!J36</f>
        <v>0</v>
      </c>
      <c r="AZ96" s="128">
        <f>'SO2 - Malá tělocvična a c...'!F33</f>
        <v>0</v>
      </c>
      <c r="BA96" s="128">
        <f>'SO2 - Malá tělocvična a c...'!F34</f>
        <v>0</v>
      </c>
      <c r="BB96" s="128">
        <f>'SO2 - Malá tělocvična a c...'!F35</f>
        <v>0</v>
      </c>
      <c r="BC96" s="128">
        <f>'SO2 - Malá tělocvična a c...'!F36</f>
        <v>0</v>
      </c>
      <c r="BD96" s="130">
        <f>'SO2 - Malá tělocvična a c...'!F37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16.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'VRN - Vedlejší rozpočtové...'!J30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32">
        <v>0</v>
      </c>
      <c r="AT97" s="133">
        <f>ROUND(SUM(AV97:AW97),2)</f>
        <v>0</v>
      </c>
      <c r="AU97" s="134">
        <f>'VRN - Vedlejší rozpočtové...'!P122</f>
        <v>0</v>
      </c>
      <c r="AV97" s="133">
        <f>'VRN - Vedlejší rozpočtové...'!J33</f>
        <v>0</v>
      </c>
      <c r="AW97" s="133">
        <f>'VRN - Vedlejší rozpočtové...'!J34</f>
        <v>0</v>
      </c>
      <c r="AX97" s="133">
        <f>'VRN - Vedlejší rozpočtové...'!J35</f>
        <v>0</v>
      </c>
      <c r="AY97" s="133">
        <f>'VRN - Vedlejší rozpočtové...'!J36</f>
        <v>0</v>
      </c>
      <c r="AZ97" s="133">
        <f>'VRN - Vedlejší rozpočtové...'!F33</f>
        <v>0</v>
      </c>
      <c r="BA97" s="133">
        <f>'VRN - Vedlejší rozpočtové...'!F34</f>
        <v>0</v>
      </c>
      <c r="BB97" s="133">
        <f>'VRN - Vedlejší rozpočtové...'!F35</f>
        <v>0</v>
      </c>
      <c r="BC97" s="133">
        <f>'VRN - Vedlejší rozpočtové...'!F36</f>
        <v>0</v>
      </c>
      <c r="BD97" s="135">
        <f>'VRN - Vedlejší rozpočtové...'!F37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A9C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1 - Velká tělocvična'!C2" display="/"/>
    <hyperlink ref="A96" location="'SO2 - Malá tělocvična a c...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ZŠ Sever- výměna oken tělocvičen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25. 3. 2020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95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ROUND((SUM(BE128:BE304)),2)</f>
        <v>0</v>
      </c>
      <c r="G33" s="38"/>
      <c r="H33" s="38"/>
      <c r="I33" s="155">
        <v>0.21</v>
      </c>
      <c r="J33" s="154">
        <f>ROUND(((SUM(BE128:BE304))*I33),2)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ROUND((SUM(BF128:BF304)),2)</f>
        <v>0</v>
      </c>
      <c r="G34" s="38"/>
      <c r="H34" s="38"/>
      <c r="I34" s="155">
        <v>0.15</v>
      </c>
      <c r="J34" s="154">
        <f>ROUND(((SUM(BF128:BF304))*I34),2)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ROUND((SUM(BG128:BG304)),2)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ROUND((SUM(BH128:BH304)),2)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ROUND((SUM(BI128:BI304)),2)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ZŠ Sever- výměna oken tělocvičen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SO1 - Velká tělocvična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Česká Lípa</v>
      </c>
      <c r="G89" s="40"/>
      <c r="H89" s="40"/>
      <c r="I89" s="32" t="s">
        <v>22</v>
      </c>
      <c r="J89" s="79" t="str">
        <f>IF(J12="","",J12)</f>
        <v>25. 3. 2020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Česká Lípa</v>
      </c>
      <c r="G91" s="40"/>
      <c r="H91" s="40"/>
      <c r="I91" s="32" t="s">
        <v>30</v>
      </c>
      <c r="J91" s="36" t="str">
        <f>E21</f>
        <v>Petr Kubiš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J139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J176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J205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J219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107</v>
      </c>
      <c r="E103" s="182"/>
      <c r="F103" s="182"/>
      <c r="G103" s="182"/>
      <c r="H103" s="182"/>
      <c r="I103" s="182"/>
      <c r="J103" s="183">
        <f>J222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J223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109</v>
      </c>
      <c r="E105" s="188"/>
      <c r="F105" s="188"/>
      <c r="G105" s="188"/>
      <c r="H105" s="188"/>
      <c r="I105" s="188"/>
      <c r="J105" s="189">
        <f>J228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J241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J278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112</v>
      </c>
      <c r="E108" s="188"/>
      <c r="F108" s="188"/>
      <c r="G108" s="188"/>
      <c r="H108" s="188"/>
      <c r="I108" s="188"/>
      <c r="J108" s="189">
        <f>J286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113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ZŠ Sever- výměna oken tělocvičen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SO1 - Velká tělocvična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Česká Lípa</v>
      </c>
      <c r="G122" s="40"/>
      <c r="H122" s="40"/>
      <c r="I122" s="32" t="s">
        <v>22</v>
      </c>
      <c r="J122" s="79" t="str">
        <f>IF(J12="","",J12)</f>
        <v>25. 3. 2020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Město Česká Lípa</v>
      </c>
      <c r="G124" s="40"/>
      <c r="H124" s="40"/>
      <c r="I124" s="32" t="s">
        <v>30</v>
      </c>
      <c r="J124" s="36" t="str">
        <f>E21</f>
        <v>Petr Kubiš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33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114</v>
      </c>
      <c r="D127" s="194" t="s">
        <v>60</v>
      </c>
      <c r="E127" s="194" t="s">
        <v>56</v>
      </c>
      <c r="F127" s="194" t="s">
        <v>57</v>
      </c>
      <c r="G127" s="194" t="s">
        <v>115</v>
      </c>
      <c r="H127" s="194" t="s">
        <v>116</v>
      </c>
      <c r="I127" s="194" t="s">
        <v>117</v>
      </c>
      <c r="J127" s="194" t="s">
        <v>98</v>
      </c>
      <c r="K127" s="195" t="s">
        <v>118</v>
      </c>
      <c r="L127" s="196"/>
      <c r="M127" s="100" t="s">
        <v>1</v>
      </c>
      <c r="N127" s="101" t="s">
        <v>39</v>
      </c>
      <c r="O127" s="101" t="s">
        <v>119</v>
      </c>
      <c r="P127" s="101" t="s">
        <v>120</v>
      </c>
      <c r="Q127" s="101" t="s">
        <v>121</v>
      </c>
      <c r="R127" s="101" t="s">
        <v>122</v>
      </c>
      <c r="S127" s="101" t="s">
        <v>123</v>
      </c>
      <c r="T127" s="102" t="s">
        <v>124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125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P129+P222</f>
        <v>0</v>
      </c>
      <c r="Q128" s="104"/>
      <c r="R128" s="199">
        <f>R129+R222</f>
        <v>0.94915412</v>
      </c>
      <c r="S128" s="104"/>
      <c r="T128" s="200">
        <f>T129+T222</f>
        <v>9.58525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74</v>
      </c>
      <c r="AU128" s="17" t="s">
        <v>100</v>
      </c>
      <c r="BK128" s="201">
        <f>BK129+BK222</f>
        <v>0</v>
      </c>
    </row>
    <row r="129" spans="1:63" s="12" customFormat="1" ht="25.9" customHeight="1">
      <c r="A129" s="12"/>
      <c r="B129" s="202"/>
      <c r="C129" s="203"/>
      <c r="D129" s="204" t="s">
        <v>74</v>
      </c>
      <c r="E129" s="205" t="s">
        <v>126</v>
      </c>
      <c r="F129" s="205" t="s">
        <v>127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P130+P139+P176+P205+P219</f>
        <v>0</v>
      </c>
      <c r="Q129" s="210"/>
      <c r="R129" s="211">
        <f>R130+R139+R176+R205+R219</f>
        <v>0.7545291199999999</v>
      </c>
      <c r="S129" s="210"/>
      <c r="T129" s="212">
        <f>T130+T139+T176+T205+T219</f>
        <v>5.40925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83</v>
      </c>
      <c r="AT129" s="214" t="s">
        <v>74</v>
      </c>
      <c r="AU129" s="214" t="s">
        <v>75</v>
      </c>
      <c r="AY129" s="213" t="s">
        <v>128</v>
      </c>
      <c r="BK129" s="215">
        <f>BK130+BK139+BK176+BK205+BK219</f>
        <v>0</v>
      </c>
    </row>
    <row r="130" spans="1:63" s="12" customFormat="1" ht="22.8" customHeight="1">
      <c r="A130" s="12"/>
      <c r="B130" s="202"/>
      <c r="C130" s="203"/>
      <c r="D130" s="204" t="s">
        <v>74</v>
      </c>
      <c r="E130" s="216" t="s">
        <v>83</v>
      </c>
      <c r="F130" s="216" t="s">
        <v>129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SUM(P131:P138)</f>
        <v>0</v>
      </c>
      <c r="Q130" s="210"/>
      <c r="R130" s="211">
        <f>SUM(R131:R138)</f>
        <v>0</v>
      </c>
      <c r="S130" s="210"/>
      <c r="T130" s="212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83</v>
      </c>
      <c r="AT130" s="214" t="s">
        <v>74</v>
      </c>
      <c r="AU130" s="214" t="s">
        <v>83</v>
      </c>
      <c r="AY130" s="213" t="s">
        <v>128</v>
      </c>
      <c r="BK130" s="215">
        <f>SUM(BK131:BK138)</f>
        <v>0</v>
      </c>
    </row>
    <row r="131" spans="1:65" s="2" customFormat="1" ht="12">
      <c r="A131" s="38"/>
      <c r="B131" s="39"/>
      <c r="C131" s="218" t="s">
        <v>83</v>
      </c>
      <c r="D131" s="218" t="s">
        <v>130</v>
      </c>
      <c r="E131" s="219" t="s">
        <v>131</v>
      </c>
      <c r="F131" s="220" t="s">
        <v>132</v>
      </c>
      <c r="G131" s="221" t="s">
        <v>133</v>
      </c>
      <c r="H131" s="222">
        <v>1</v>
      </c>
      <c r="I131" s="223"/>
      <c r="J131" s="224">
        <f>ROUND(I131*H131,2)</f>
        <v>0</v>
      </c>
      <c r="K131" s="220" t="s">
        <v>134</v>
      </c>
      <c r="L131" s="44"/>
      <c r="M131" s="225" t="s">
        <v>1</v>
      </c>
      <c r="N131" s="226" t="s">
        <v>40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135</v>
      </c>
      <c r="AT131" s="229" t="s">
        <v>130</v>
      </c>
      <c r="AU131" s="229" t="s">
        <v>85</v>
      </c>
      <c r="AY131" s="17" t="s">
        <v>128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83</v>
      </c>
      <c r="BK131" s="230">
        <f>ROUND(I131*H131,2)</f>
        <v>0</v>
      </c>
      <c r="BL131" s="17" t="s">
        <v>135</v>
      </c>
      <c r="BM131" s="229" t="s">
        <v>136</v>
      </c>
    </row>
    <row r="132" spans="1:47" s="2" customFormat="1" ht="12">
      <c r="A132" s="38"/>
      <c r="B132" s="39"/>
      <c r="C132" s="40"/>
      <c r="D132" s="231" t="s">
        <v>137</v>
      </c>
      <c r="E132" s="40"/>
      <c r="F132" s="232" t="s">
        <v>138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137</v>
      </c>
      <c r="AU132" s="17" t="s">
        <v>85</v>
      </c>
    </row>
    <row r="133" spans="1:51" s="13" customFormat="1" ht="12">
      <c r="A133" s="13"/>
      <c r="B133" s="236"/>
      <c r="C133" s="237"/>
      <c r="D133" s="231" t="s">
        <v>139</v>
      </c>
      <c r="E133" s="238" t="s">
        <v>1</v>
      </c>
      <c r="F133" s="239" t="s">
        <v>140</v>
      </c>
      <c r="G133" s="237"/>
      <c r="H133" s="238" t="s">
        <v>1</v>
      </c>
      <c r="I133" s="240"/>
      <c r="J133" s="237"/>
      <c r="K133" s="237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139</v>
      </c>
      <c r="AU133" s="245" t="s">
        <v>85</v>
      </c>
      <c r="AV133" s="13" t="s">
        <v>83</v>
      </c>
      <c r="AW133" s="13" t="s">
        <v>32</v>
      </c>
      <c r="AX133" s="13" t="s">
        <v>75</v>
      </c>
      <c r="AY133" s="245" t="s">
        <v>128</v>
      </c>
    </row>
    <row r="134" spans="1:51" s="14" customFormat="1" ht="12">
      <c r="A134" s="14"/>
      <c r="B134" s="246"/>
      <c r="C134" s="247"/>
      <c r="D134" s="231" t="s">
        <v>139</v>
      </c>
      <c r="E134" s="248" t="s">
        <v>1</v>
      </c>
      <c r="F134" s="249" t="s">
        <v>83</v>
      </c>
      <c r="G134" s="247"/>
      <c r="H134" s="250">
        <v>1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139</v>
      </c>
      <c r="AU134" s="256" t="s">
        <v>85</v>
      </c>
      <c r="AV134" s="14" t="s">
        <v>85</v>
      </c>
      <c r="AW134" s="14" t="s">
        <v>32</v>
      </c>
      <c r="AX134" s="14" t="s">
        <v>83</v>
      </c>
      <c r="AY134" s="256" t="s">
        <v>128</v>
      </c>
    </row>
    <row r="135" spans="1:65" s="2" customFormat="1" ht="16.5" customHeight="1">
      <c r="A135" s="38"/>
      <c r="B135" s="39"/>
      <c r="C135" s="218" t="s">
        <v>85</v>
      </c>
      <c r="D135" s="218" t="s">
        <v>130</v>
      </c>
      <c r="E135" s="219" t="s">
        <v>141</v>
      </c>
      <c r="F135" s="220" t="s">
        <v>142</v>
      </c>
      <c r="G135" s="221" t="s">
        <v>133</v>
      </c>
      <c r="H135" s="222">
        <v>1</v>
      </c>
      <c r="I135" s="223"/>
      <c r="J135" s="224">
        <f>ROUND(I135*H135,2)</f>
        <v>0</v>
      </c>
      <c r="K135" s="220" t="s">
        <v>134</v>
      </c>
      <c r="L135" s="44"/>
      <c r="M135" s="225" t="s">
        <v>1</v>
      </c>
      <c r="N135" s="226" t="s">
        <v>40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135</v>
      </c>
      <c r="AT135" s="229" t="s">
        <v>130</v>
      </c>
      <c r="AU135" s="229" t="s">
        <v>85</v>
      </c>
      <c r="AY135" s="17" t="s">
        <v>128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83</v>
      </c>
      <c r="BK135" s="230">
        <f>ROUND(I135*H135,2)</f>
        <v>0</v>
      </c>
      <c r="BL135" s="17" t="s">
        <v>135</v>
      </c>
      <c r="BM135" s="229" t="s">
        <v>143</v>
      </c>
    </row>
    <row r="136" spans="1:47" s="2" customFormat="1" ht="12">
      <c r="A136" s="38"/>
      <c r="B136" s="39"/>
      <c r="C136" s="40"/>
      <c r="D136" s="231" t="s">
        <v>137</v>
      </c>
      <c r="E136" s="40"/>
      <c r="F136" s="232" t="s">
        <v>144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137</v>
      </c>
      <c r="AU136" s="17" t="s">
        <v>85</v>
      </c>
    </row>
    <row r="137" spans="1:65" s="2" customFormat="1" ht="16.5" customHeight="1">
      <c r="A137" s="38"/>
      <c r="B137" s="39"/>
      <c r="C137" s="218" t="s">
        <v>145</v>
      </c>
      <c r="D137" s="218" t="s">
        <v>130</v>
      </c>
      <c r="E137" s="219" t="s">
        <v>146</v>
      </c>
      <c r="F137" s="220" t="s">
        <v>147</v>
      </c>
      <c r="G137" s="221" t="s">
        <v>133</v>
      </c>
      <c r="H137" s="222">
        <v>1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40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135</v>
      </c>
      <c r="AT137" s="229" t="s">
        <v>130</v>
      </c>
      <c r="AU137" s="229" t="s">
        <v>85</v>
      </c>
      <c r="AY137" s="17" t="s">
        <v>128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83</v>
      </c>
      <c r="BK137" s="230">
        <f>ROUND(I137*H137,2)</f>
        <v>0</v>
      </c>
      <c r="BL137" s="17" t="s">
        <v>135</v>
      </c>
      <c r="BM137" s="229" t="s">
        <v>148</v>
      </c>
    </row>
    <row r="138" spans="1:47" s="2" customFormat="1" ht="12">
      <c r="A138" s="38"/>
      <c r="B138" s="39"/>
      <c r="C138" s="40"/>
      <c r="D138" s="231" t="s">
        <v>137</v>
      </c>
      <c r="E138" s="40"/>
      <c r="F138" s="232" t="s">
        <v>147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137</v>
      </c>
      <c r="AU138" s="17" t="s">
        <v>85</v>
      </c>
    </row>
    <row r="139" spans="1:63" s="12" customFormat="1" ht="22.8" customHeight="1">
      <c r="A139" s="12"/>
      <c r="B139" s="202"/>
      <c r="C139" s="203"/>
      <c r="D139" s="204" t="s">
        <v>74</v>
      </c>
      <c r="E139" s="216" t="s">
        <v>149</v>
      </c>
      <c r="F139" s="216" t="s">
        <v>150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SUM(P140:P175)</f>
        <v>0</v>
      </c>
      <c r="Q139" s="210"/>
      <c r="R139" s="211">
        <f>SUM(R140:R175)</f>
        <v>0.7545291199999999</v>
      </c>
      <c r="S139" s="210"/>
      <c r="T139" s="212">
        <f>SUM(T140:T175)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83</v>
      </c>
      <c r="AT139" s="214" t="s">
        <v>74</v>
      </c>
      <c r="AU139" s="214" t="s">
        <v>83</v>
      </c>
      <c r="AY139" s="213" t="s">
        <v>128</v>
      </c>
      <c r="BK139" s="215">
        <f>SUM(BK140:BK175)</f>
        <v>0</v>
      </c>
    </row>
    <row r="140" spans="1:65" s="2" customFormat="1" ht="12">
      <c r="A140" s="38"/>
      <c r="B140" s="39"/>
      <c r="C140" s="218" t="s">
        <v>135</v>
      </c>
      <c r="D140" s="218" t="s">
        <v>130</v>
      </c>
      <c r="E140" s="219" t="s">
        <v>151</v>
      </c>
      <c r="F140" s="220" t="s">
        <v>152</v>
      </c>
      <c r="G140" s="221" t="s">
        <v>153</v>
      </c>
      <c r="H140" s="222">
        <v>23.512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40</v>
      </c>
      <c r="O140" s="91"/>
      <c r="P140" s="227">
        <f>O140*H140</f>
        <v>0</v>
      </c>
      <c r="Q140" s="227">
        <v>0.00026</v>
      </c>
      <c r="R140" s="227">
        <f>Q140*H140</f>
        <v>0.00611312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135</v>
      </c>
      <c r="AT140" s="229" t="s">
        <v>130</v>
      </c>
      <c r="AU140" s="229" t="s">
        <v>85</v>
      </c>
      <c r="AY140" s="17" t="s">
        <v>128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83</v>
      </c>
      <c r="BK140" s="230">
        <f>ROUND(I140*H140,2)</f>
        <v>0</v>
      </c>
      <c r="BL140" s="17" t="s">
        <v>135</v>
      </c>
      <c r="BM140" s="229" t="s">
        <v>154</v>
      </c>
    </row>
    <row r="141" spans="1:47" s="2" customFormat="1" ht="12">
      <c r="A141" s="38"/>
      <c r="B141" s="39"/>
      <c r="C141" s="40"/>
      <c r="D141" s="231" t="s">
        <v>137</v>
      </c>
      <c r="E141" s="40"/>
      <c r="F141" s="232" t="s">
        <v>155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137</v>
      </c>
      <c r="AU141" s="17" t="s">
        <v>85</v>
      </c>
    </row>
    <row r="142" spans="1:51" s="13" customFormat="1" ht="12">
      <c r="A142" s="13"/>
      <c r="B142" s="236"/>
      <c r="C142" s="237"/>
      <c r="D142" s="231" t="s">
        <v>139</v>
      </c>
      <c r="E142" s="238" t="s">
        <v>1</v>
      </c>
      <c r="F142" s="239" t="s">
        <v>156</v>
      </c>
      <c r="G142" s="237"/>
      <c r="H142" s="238" t="s">
        <v>1</v>
      </c>
      <c r="I142" s="240"/>
      <c r="J142" s="237"/>
      <c r="K142" s="237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139</v>
      </c>
      <c r="AU142" s="245" t="s">
        <v>85</v>
      </c>
      <c r="AV142" s="13" t="s">
        <v>83</v>
      </c>
      <c r="AW142" s="13" t="s">
        <v>32</v>
      </c>
      <c r="AX142" s="13" t="s">
        <v>75</v>
      </c>
      <c r="AY142" s="245" t="s">
        <v>128</v>
      </c>
    </row>
    <row r="143" spans="1:51" s="13" customFormat="1" ht="12">
      <c r="A143" s="13"/>
      <c r="B143" s="236"/>
      <c r="C143" s="237"/>
      <c r="D143" s="231" t="s">
        <v>139</v>
      </c>
      <c r="E143" s="238" t="s">
        <v>1</v>
      </c>
      <c r="F143" s="239" t="s">
        <v>157</v>
      </c>
      <c r="G143" s="237"/>
      <c r="H143" s="238" t="s">
        <v>1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139</v>
      </c>
      <c r="AU143" s="245" t="s">
        <v>85</v>
      </c>
      <c r="AV143" s="13" t="s">
        <v>83</v>
      </c>
      <c r="AW143" s="13" t="s">
        <v>32</v>
      </c>
      <c r="AX143" s="13" t="s">
        <v>75</v>
      </c>
      <c r="AY143" s="245" t="s">
        <v>128</v>
      </c>
    </row>
    <row r="144" spans="1:51" s="14" customFormat="1" ht="12">
      <c r="A144" s="14"/>
      <c r="B144" s="246"/>
      <c r="C144" s="247"/>
      <c r="D144" s="231" t="s">
        <v>139</v>
      </c>
      <c r="E144" s="248" t="s">
        <v>1</v>
      </c>
      <c r="F144" s="249" t="s">
        <v>158</v>
      </c>
      <c r="G144" s="247"/>
      <c r="H144" s="250">
        <v>13.512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139</v>
      </c>
      <c r="AU144" s="256" t="s">
        <v>85</v>
      </c>
      <c r="AV144" s="14" t="s">
        <v>85</v>
      </c>
      <c r="AW144" s="14" t="s">
        <v>32</v>
      </c>
      <c r="AX144" s="14" t="s">
        <v>75</v>
      </c>
      <c r="AY144" s="256" t="s">
        <v>128</v>
      </c>
    </row>
    <row r="145" spans="1:51" s="13" customFormat="1" ht="12">
      <c r="A145" s="13"/>
      <c r="B145" s="236"/>
      <c r="C145" s="237"/>
      <c r="D145" s="231" t="s">
        <v>139</v>
      </c>
      <c r="E145" s="238" t="s">
        <v>1</v>
      </c>
      <c r="F145" s="239" t="s">
        <v>159</v>
      </c>
      <c r="G145" s="237"/>
      <c r="H145" s="238" t="s">
        <v>1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139</v>
      </c>
      <c r="AU145" s="245" t="s">
        <v>85</v>
      </c>
      <c r="AV145" s="13" t="s">
        <v>83</v>
      </c>
      <c r="AW145" s="13" t="s">
        <v>32</v>
      </c>
      <c r="AX145" s="13" t="s">
        <v>75</v>
      </c>
      <c r="AY145" s="245" t="s">
        <v>128</v>
      </c>
    </row>
    <row r="146" spans="1:51" s="14" customFormat="1" ht="12">
      <c r="A146" s="14"/>
      <c r="B146" s="246"/>
      <c r="C146" s="247"/>
      <c r="D146" s="231" t="s">
        <v>139</v>
      </c>
      <c r="E146" s="248" t="s">
        <v>1</v>
      </c>
      <c r="F146" s="249" t="s">
        <v>160</v>
      </c>
      <c r="G146" s="247"/>
      <c r="H146" s="250">
        <v>10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139</v>
      </c>
      <c r="AU146" s="256" t="s">
        <v>85</v>
      </c>
      <c r="AV146" s="14" t="s">
        <v>85</v>
      </c>
      <c r="AW146" s="14" t="s">
        <v>32</v>
      </c>
      <c r="AX146" s="14" t="s">
        <v>75</v>
      </c>
      <c r="AY146" s="256" t="s">
        <v>128</v>
      </c>
    </row>
    <row r="147" spans="1:51" s="15" customFormat="1" ht="12">
      <c r="A147" s="15"/>
      <c r="B147" s="257"/>
      <c r="C147" s="258"/>
      <c r="D147" s="231" t="s">
        <v>139</v>
      </c>
      <c r="E147" s="259" t="s">
        <v>1</v>
      </c>
      <c r="F147" s="260" t="s">
        <v>161</v>
      </c>
      <c r="G147" s="258"/>
      <c r="H147" s="261">
        <v>23.512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7" t="s">
        <v>139</v>
      </c>
      <c r="AU147" s="267" t="s">
        <v>85</v>
      </c>
      <c r="AV147" s="15" t="s">
        <v>135</v>
      </c>
      <c r="AW147" s="15" t="s">
        <v>32</v>
      </c>
      <c r="AX147" s="15" t="s">
        <v>83</v>
      </c>
      <c r="AY147" s="267" t="s">
        <v>128</v>
      </c>
    </row>
    <row r="148" spans="1:65" s="2" customFormat="1" ht="12">
      <c r="A148" s="38"/>
      <c r="B148" s="39"/>
      <c r="C148" s="218" t="s">
        <v>162</v>
      </c>
      <c r="D148" s="218" t="s">
        <v>130</v>
      </c>
      <c r="E148" s="219" t="s">
        <v>163</v>
      </c>
      <c r="F148" s="220" t="s">
        <v>164</v>
      </c>
      <c r="G148" s="221" t="s">
        <v>153</v>
      </c>
      <c r="H148" s="222">
        <v>23.512</v>
      </c>
      <c r="I148" s="223"/>
      <c r="J148" s="224">
        <f>ROUND(I148*H148,2)</f>
        <v>0</v>
      </c>
      <c r="K148" s="220" t="s">
        <v>1</v>
      </c>
      <c r="L148" s="44"/>
      <c r="M148" s="225" t="s">
        <v>1</v>
      </c>
      <c r="N148" s="226" t="s">
        <v>40</v>
      </c>
      <c r="O148" s="91"/>
      <c r="P148" s="227">
        <f>O148*H148</f>
        <v>0</v>
      </c>
      <c r="Q148" s="227">
        <v>0.003</v>
      </c>
      <c r="R148" s="227">
        <f>Q148*H148</f>
        <v>0.070536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135</v>
      </c>
      <c r="AT148" s="229" t="s">
        <v>130</v>
      </c>
      <c r="AU148" s="229" t="s">
        <v>85</v>
      </c>
      <c r="AY148" s="17" t="s">
        <v>128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83</v>
      </c>
      <c r="BK148" s="230">
        <f>ROUND(I148*H148,2)</f>
        <v>0</v>
      </c>
      <c r="BL148" s="17" t="s">
        <v>135</v>
      </c>
      <c r="BM148" s="229" t="s">
        <v>165</v>
      </c>
    </row>
    <row r="149" spans="1:47" s="2" customFormat="1" ht="12">
      <c r="A149" s="38"/>
      <c r="B149" s="39"/>
      <c r="C149" s="40"/>
      <c r="D149" s="231" t="s">
        <v>137</v>
      </c>
      <c r="E149" s="40"/>
      <c r="F149" s="232" t="s">
        <v>166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137</v>
      </c>
      <c r="AU149" s="17" t="s">
        <v>85</v>
      </c>
    </row>
    <row r="150" spans="1:51" s="13" customFormat="1" ht="12">
      <c r="A150" s="13"/>
      <c r="B150" s="236"/>
      <c r="C150" s="237"/>
      <c r="D150" s="231" t="s">
        <v>139</v>
      </c>
      <c r="E150" s="238" t="s">
        <v>1</v>
      </c>
      <c r="F150" s="239" t="s">
        <v>156</v>
      </c>
      <c r="G150" s="237"/>
      <c r="H150" s="238" t="s">
        <v>1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139</v>
      </c>
      <c r="AU150" s="245" t="s">
        <v>85</v>
      </c>
      <c r="AV150" s="13" t="s">
        <v>83</v>
      </c>
      <c r="AW150" s="13" t="s">
        <v>32</v>
      </c>
      <c r="AX150" s="13" t="s">
        <v>75</v>
      </c>
      <c r="AY150" s="245" t="s">
        <v>128</v>
      </c>
    </row>
    <row r="151" spans="1:51" s="13" customFormat="1" ht="12">
      <c r="A151" s="13"/>
      <c r="B151" s="236"/>
      <c r="C151" s="237"/>
      <c r="D151" s="231" t="s">
        <v>139</v>
      </c>
      <c r="E151" s="238" t="s">
        <v>1</v>
      </c>
      <c r="F151" s="239" t="s">
        <v>157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139</v>
      </c>
      <c r="AU151" s="245" t="s">
        <v>85</v>
      </c>
      <c r="AV151" s="13" t="s">
        <v>83</v>
      </c>
      <c r="AW151" s="13" t="s">
        <v>32</v>
      </c>
      <c r="AX151" s="13" t="s">
        <v>75</v>
      </c>
      <c r="AY151" s="245" t="s">
        <v>128</v>
      </c>
    </row>
    <row r="152" spans="1:51" s="14" customFormat="1" ht="12">
      <c r="A152" s="14"/>
      <c r="B152" s="246"/>
      <c r="C152" s="247"/>
      <c r="D152" s="231" t="s">
        <v>139</v>
      </c>
      <c r="E152" s="248" t="s">
        <v>1</v>
      </c>
      <c r="F152" s="249" t="s">
        <v>158</v>
      </c>
      <c r="G152" s="247"/>
      <c r="H152" s="250">
        <v>13.512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139</v>
      </c>
      <c r="AU152" s="256" t="s">
        <v>85</v>
      </c>
      <c r="AV152" s="14" t="s">
        <v>85</v>
      </c>
      <c r="AW152" s="14" t="s">
        <v>32</v>
      </c>
      <c r="AX152" s="14" t="s">
        <v>75</v>
      </c>
      <c r="AY152" s="256" t="s">
        <v>128</v>
      </c>
    </row>
    <row r="153" spans="1:51" s="13" customFormat="1" ht="12">
      <c r="A153" s="13"/>
      <c r="B153" s="236"/>
      <c r="C153" s="237"/>
      <c r="D153" s="231" t="s">
        <v>139</v>
      </c>
      <c r="E153" s="238" t="s">
        <v>1</v>
      </c>
      <c r="F153" s="239" t="s">
        <v>159</v>
      </c>
      <c r="G153" s="237"/>
      <c r="H153" s="238" t="s">
        <v>1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139</v>
      </c>
      <c r="AU153" s="245" t="s">
        <v>85</v>
      </c>
      <c r="AV153" s="13" t="s">
        <v>83</v>
      </c>
      <c r="AW153" s="13" t="s">
        <v>32</v>
      </c>
      <c r="AX153" s="13" t="s">
        <v>75</v>
      </c>
      <c r="AY153" s="245" t="s">
        <v>128</v>
      </c>
    </row>
    <row r="154" spans="1:51" s="14" customFormat="1" ht="12">
      <c r="A154" s="14"/>
      <c r="B154" s="246"/>
      <c r="C154" s="247"/>
      <c r="D154" s="231" t="s">
        <v>139</v>
      </c>
      <c r="E154" s="248" t="s">
        <v>1</v>
      </c>
      <c r="F154" s="249" t="s">
        <v>160</v>
      </c>
      <c r="G154" s="247"/>
      <c r="H154" s="250">
        <v>10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139</v>
      </c>
      <c r="AU154" s="256" t="s">
        <v>85</v>
      </c>
      <c r="AV154" s="14" t="s">
        <v>85</v>
      </c>
      <c r="AW154" s="14" t="s">
        <v>32</v>
      </c>
      <c r="AX154" s="14" t="s">
        <v>75</v>
      </c>
      <c r="AY154" s="256" t="s">
        <v>128</v>
      </c>
    </row>
    <row r="155" spans="1:51" s="15" customFormat="1" ht="12">
      <c r="A155" s="15"/>
      <c r="B155" s="257"/>
      <c r="C155" s="258"/>
      <c r="D155" s="231" t="s">
        <v>139</v>
      </c>
      <c r="E155" s="259" t="s">
        <v>1</v>
      </c>
      <c r="F155" s="260" t="s">
        <v>161</v>
      </c>
      <c r="G155" s="258"/>
      <c r="H155" s="261">
        <v>23.512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7" t="s">
        <v>139</v>
      </c>
      <c r="AU155" s="267" t="s">
        <v>85</v>
      </c>
      <c r="AV155" s="15" t="s">
        <v>135</v>
      </c>
      <c r="AW155" s="15" t="s">
        <v>32</v>
      </c>
      <c r="AX155" s="15" t="s">
        <v>83</v>
      </c>
      <c r="AY155" s="267" t="s">
        <v>128</v>
      </c>
    </row>
    <row r="156" spans="1:65" s="2" customFormat="1" ht="12">
      <c r="A156" s="38"/>
      <c r="B156" s="39"/>
      <c r="C156" s="218" t="s">
        <v>149</v>
      </c>
      <c r="D156" s="218" t="s">
        <v>130</v>
      </c>
      <c r="E156" s="219" t="s">
        <v>167</v>
      </c>
      <c r="F156" s="220" t="s">
        <v>168</v>
      </c>
      <c r="G156" s="221" t="s">
        <v>169</v>
      </c>
      <c r="H156" s="222">
        <v>115.92</v>
      </c>
      <c r="I156" s="223"/>
      <c r="J156" s="224">
        <f>ROUND(I156*H156,2)</f>
        <v>0</v>
      </c>
      <c r="K156" s="220" t="s">
        <v>134</v>
      </c>
      <c r="L156" s="44"/>
      <c r="M156" s="225" t="s">
        <v>1</v>
      </c>
      <c r="N156" s="226" t="s">
        <v>40</v>
      </c>
      <c r="O156" s="91"/>
      <c r="P156" s="227">
        <f>O156*H156</f>
        <v>0</v>
      </c>
      <c r="Q156" s="227">
        <v>0.0015</v>
      </c>
      <c r="R156" s="227">
        <f>Q156*H156</f>
        <v>0.17388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135</v>
      </c>
      <c r="AT156" s="229" t="s">
        <v>130</v>
      </c>
      <c r="AU156" s="229" t="s">
        <v>85</v>
      </c>
      <c r="AY156" s="17" t="s">
        <v>128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83</v>
      </c>
      <c r="BK156" s="230">
        <f>ROUND(I156*H156,2)</f>
        <v>0</v>
      </c>
      <c r="BL156" s="17" t="s">
        <v>135</v>
      </c>
      <c r="BM156" s="229" t="s">
        <v>170</v>
      </c>
    </row>
    <row r="157" spans="1:47" s="2" customFormat="1" ht="12">
      <c r="A157" s="38"/>
      <c r="B157" s="39"/>
      <c r="C157" s="40"/>
      <c r="D157" s="231" t="s">
        <v>137</v>
      </c>
      <c r="E157" s="40"/>
      <c r="F157" s="232" t="s">
        <v>171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137</v>
      </c>
      <c r="AU157" s="17" t="s">
        <v>85</v>
      </c>
    </row>
    <row r="158" spans="1:47" s="2" customFormat="1" ht="12">
      <c r="A158" s="38"/>
      <c r="B158" s="39"/>
      <c r="C158" s="40"/>
      <c r="D158" s="231" t="s">
        <v>172</v>
      </c>
      <c r="E158" s="40"/>
      <c r="F158" s="268" t="s">
        <v>173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172</v>
      </c>
      <c r="AU158" s="17" t="s">
        <v>85</v>
      </c>
    </row>
    <row r="159" spans="1:51" s="13" customFormat="1" ht="12">
      <c r="A159" s="13"/>
      <c r="B159" s="236"/>
      <c r="C159" s="237"/>
      <c r="D159" s="231" t="s">
        <v>139</v>
      </c>
      <c r="E159" s="238" t="s">
        <v>1</v>
      </c>
      <c r="F159" s="239" t="s">
        <v>157</v>
      </c>
      <c r="G159" s="237"/>
      <c r="H159" s="238" t="s">
        <v>1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139</v>
      </c>
      <c r="AU159" s="245" t="s">
        <v>85</v>
      </c>
      <c r="AV159" s="13" t="s">
        <v>83</v>
      </c>
      <c r="AW159" s="13" t="s">
        <v>32</v>
      </c>
      <c r="AX159" s="13" t="s">
        <v>75</v>
      </c>
      <c r="AY159" s="245" t="s">
        <v>128</v>
      </c>
    </row>
    <row r="160" spans="1:51" s="14" customFormat="1" ht="12">
      <c r="A160" s="14"/>
      <c r="B160" s="246"/>
      <c r="C160" s="247"/>
      <c r="D160" s="231" t="s">
        <v>139</v>
      </c>
      <c r="E160" s="248" t="s">
        <v>1</v>
      </c>
      <c r="F160" s="249" t="s">
        <v>174</v>
      </c>
      <c r="G160" s="247"/>
      <c r="H160" s="250">
        <v>57.96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139</v>
      </c>
      <c r="AU160" s="256" t="s">
        <v>85</v>
      </c>
      <c r="AV160" s="14" t="s">
        <v>85</v>
      </c>
      <c r="AW160" s="14" t="s">
        <v>32</v>
      </c>
      <c r="AX160" s="14" t="s">
        <v>75</v>
      </c>
      <c r="AY160" s="256" t="s">
        <v>128</v>
      </c>
    </row>
    <row r="161" spans="1:51" s="15" customFormat="1" ht="12">
      <c r="A161" s="15"/>
      <c r="B161" s="257"/>
      <c r="C161" s="258"/>
      <c r="D161" s="231" t="s">
        <v>139</v>
      </c>
      <c r="E161" s="259" t="s">
        <v>1</v>
      </c>
      <c r="F161" s="260" t="s">
        <v>161</v>
      </c>
      <c r="G161" s="258"/>
      <c r="H161" s="261">
        <v>57.96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7" t="s">
        <v>139</v>
      </c>
      <c r="AU161" s="267" t="s">
        <v>85</v>
      </c>
      <c r="AV161" s="15" t="s">
        <v>135</v>
      </c>
      <c r="AW161" s="15" t="s">
        <v>32</v>
      </c>
      <c r="AX161" s="15" t="s">
        <v>75</v>
      </c>
      <c r="AY161" s="267" t="s">
        <v>128</v>
      </c>
    </row>
    <row r="162" spans="1:51" s="14" customFormat="1" ht="12">
      <c r="A162" s="14"/>
      <c r="B162" s="246"/>
      <c r="C162" s="247"/>
      <c r="D162" s="231" t="s">
        <v>139</v>
      </c>
      <c r="E162" s="248" t="s">
        <v>1</v>
      </c>
      <c r="F162" s="249" t="s">
        <v>175</v>
      </c>
      <c r="G162" s="247"/>
      <c r="H162" s="250">
        <v>115.92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139</v>
      </c>
      <c r="AU162" s="256" t="s">
        <v>85</v>
      </c>
      <c r="AV162" s="14" t="s">
        <v>85</v>
      </c>
      <c r="AW162" s="14" t="s">
        <v>32</v>
      </c>
      <c r="AX162" s="14" t="s">
        <v>75</v>
      </c>
      <c r="AY162" s="256" t="s">
        <v>128</v>
      </c>
    </row>
    <row r="163" spans="1:51" s="15" customFormat="1" ht="12">
      <c r="A163" s="15"/>
      <c r="B163" s="257"/>
      <c r="C163" s="258"/>
      <c r="D163" s="231" t="s">
        <v>139</v>
      </c>
      <c r="E163" s="259" t="s">
        <v>1</v>
      </c>
      <c r="F163" s="260" t="s">
        <v>161</v>
      </c>
      <c r="G163" s="258"/>
      <c r="H163" s="261">
        <v>115.92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7" t="s">
        <v>139</v>
      </c>
      <c r="AU163" s="267" t="s">
        <v>85</v>
      </c>
      <c r="AV163" s="15" t="s">
        <v>135</v>
      </c>
      <c r="AW163" s="15" t="s">
        <v>32</v>
      </c>
      <c r="AX163" s="15" t="s">
        <v>83</v>
      </c>
      <c r="AY163" s="267" t="s">
        <v>128</v>
      </c>
    </row>
    <row r="164" spans="1:65" s="2" customFormat="1" ht="12">
      <c r="A164" s="38"/>
      <c r="B164" s="39"/>
      <c r="C164" s="218" t="s">
        <v>176</v>
      </c>
      <c r="D164" s="218" t="s">
        <v>130</v>
      </c>
      <c r="E164" s="219" t="s">
        <v>177</v>
      </c>
      <c r="F164" s="220" t="s">
        <v>178</v>
      </c>
      <c r="G164" s="221" t="s">
        <v>179</v>
      </c>
      <c r="H164" s="222">
        <v>1</v>
      </c>
      <c r="I164" s="223"/>
      <c r="J164" s="224">
        <f>ROUND(I164*H164,2)</f>
        <v>0</v>
      </c>
      <c r="K164" s="220" t="s">
        <v>1</v>
      </c>
      <c r="L164" s="44"/>
      <c r="M164" s="225" t="s">
        <v>1</v>
      </c>
      <c r="N164" s="226" t="s">
        <v>40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135</v>
      </c>
      <c r="AT164" s="229" t="s">
        <v>130</v>
      </c>
      <c r="AU164" s="229" t="s">
        <v>85</v>
      </c>
      <c r="AY164" s="17" t="s">
        <v>128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83</v>
      </c>
      <c r="BK164" s="230">
        <f>ROUND(I164*H164,2)</f>
        <v>0</v>
      </c>
      <c r="BL164" s="17" t="s">
        <v>135</v>
      </c>
      <c r="BM164" s="229" t="s">
        <v>180</v>
      </c>
    </row>
    <row r="165" spans="1:47" s="2" customFormat="1" ht="12">
      <c r="A165" s="38"/>
      <c r="B165" s="39"/>
      <c r="C165" s="40"/>
      <c r="D165" s="231" t="s">
        <v>137</v>
      </c>
      <c r="E165" s="40"/>
      <c r="F165" s="232" t="s">
        <v>178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137</v>
      </c>
      <c r="AU165" s="17" t="s">
        <v>85</v>
      </c>
    </row>
    <row r="166" spans="1:65" s="2" customFormat="1" ht="12">
      <c r="A166" s="38"/>
      <c r="B166" s="39"/>
      <c r="C166" s="218" t="s">
        <v>181</v>
      </c>
      <c r="D166" s="218" t="s">
        <v>130</v>
      </c>
      <c r="E166" s="219" t="s">
        <v>182</v>
      </c>
      <c r="F166" s="220" t="s">
        <v>183</v>
      </c>
      <c r="G166" s="221" t="s">
        <v>169</v>
      </c>
      <c r="H166" s="222">
        <v>24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40</v>
      </c>
      <c r="O166" s="91"/>
      <c r="P166" s="227">
        <f>O166*H166</f>
        <v>0</v>
      </c>
      <c r="Q166" s="227">
        <v>0.021</v>
      </c>
      <c r="R166" s="227">
        <f>Q166*H166</f>
        <v>0.504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135</v>
      </c>
      <c r="AT166" s="229" t="s">
        <v>130</v>
      </c>
      <c r="AU166" s="229" t="s">
        <v>85</v>
      </c>
      <c r="AY166" s="17" t="s">
        <v>128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83</v>
      </c>
      <c r="BK166" s="230">
        <f>ROUND(I166*H166,2)</f>
        <v>0</v>
      </c>
      <c r="BL166" s="17" t="s">
        <v>135</v>
      </c>
      <c r="BM166" s="229" t="s">
        <v>184</v>
      </c>
    </row>
    <row r="167" spans="1:47" s="2" customFormat="1" ht="12">
      <c r="A167" s="38"/>
      <c r="B167" s="39"/>
      <c r="C167" s="40"/>
      <c r="D167" s="231" t="s">
        <v>137</v>
      </c>
      <c r="E167" s="40"/>
      <c r="F167" s="232" t="s">
        <v>183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137</v>
      </c>
      <c r="AU167" s="17" t="s">
        <v>85</v>
      </c>
    </row>
    <row r="168" spans="1:51" s="13" customFormat="1" ht="12">
      <c r="A168" s="13"/>
      <c r="B168" s="236"/>
      <c r="C168" s="237"/>
      <c r="D168" s="231" t="s">
        <v>139</v>
      </c>
      <c r="E168" s="238" t="s">
        <v>1</v>
      </c>
      <c r="F168" s="239" t="s">
        <v>185</v>
      </c>
      <c r="G168" s="237"/>
      <c r="H168" s="238" t="s">
        <v>1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139</v>
      </c>
      <c r="AU168" s="245" t="s">
        <v>85</v>
      </c>
      <c r="AV168" s="13" t="s">
        <v>83</v>
      </c>
      <c r="AW168" s="13" t="s">
        <v>32</v>
      </c>
      <c r="AX168" s="13" t="s">
        <v>75</v>
      </c>
      <c r="AY168" s="245" t="s">
        <v>128</v>
      </c>
    </row>
    <row r="169" spans="1:51" s="14" customFormat="1" ht="12">
      <c r="A169" s="14"/>
      <c r="B169" s="246"/>
      <c r="C169" s="247"/>
      <c r="D169" s="231" t="s">
        <v>139</v>
      </c>
      <c r="E169" s="248" t="s">
        <v>1</v>
      </c>
      <c r="F169" s="249" t="s">
        <v>186</v>
      </c>
      <c r="G169" s="247"/>
      <c r="H169" s="250">
        <v>24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139</v>
      </c>
      <c r="AU169" s="256" t="s">
        <v>85</v>
      </c>
      <c r="AV169" s="14" t="s">
        <v>85</v>
      </c>
      <c r="AW169" s="14" t="s">
        <v>32</v>
      </c>
      <c r="AX169" s="14" t="s">
        <v>75</v>
      </c>
      <c r="AY169" s="256" t="s">
        <v>128</v>
      </c>
    </row>
    <row r="170" spans="1:51" s="15" customFormat="1" ht="12">
      <c r="A170" s="15"/>
      <c r="B170" s="257"/>
      <c r="C170" s="258"/>
      <c r="D170" s="231" t="s">
        <v>139</v>
      </c>
      <c r="E170" s="259" t="s">
        <v>1</v>
      </c>
      <c r="F170" s="260" t="s">
        <v>161</v>
      </c>
      <c r="G170" s="258"/>
      <c r="H170" s="261">
        <v>24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7" t="s">
        <v>139</v>
      </c>
      <c r="AU170" s="267" t="s">
        <v>85</v>
      </c>
      <c r="AV170" s="15" t="s">
        <v>135</v>
      </c>
      <c r="AW170" s="15" t="s">
        <v>32</v>
      </c>
      <c r="AX170" s="15" t="s">
        <v>83</v>
      </c>
      <c r="AY170" s="267" t="s">
        <v>128</v>
      </c>
    </row>
    <row r="171" spans="1:65" s="2" customFormat="1" ht="16.5" customHeight="1">
      <c r="A171" s="38"/>
      <c r="B171" s="39"/>
      <c r="C171" s="218" t="s">
        <v>187</v>
      </c>
      <c r="D171" s="218" t="s">
        <v>130</v>
      </c>
      <c r="E171" s="219" t="s">
        <v>188</v>
      </c>
      <c r="F171" s="220" t="s">
        <v>189</v>
      </c>
      <c r="G171" s="221" t="s">
        <v>153</v>
      </c>
      <c r="H171" s="222">
        <v>333.113</v>
      </c>
      <c r="I171" s="223"/>
      <c r="J171" s="224">
        <f>ROUND(I171*H171,2)</f>
        <v>0</v>
      </c>
      <c r="K171" s="220" t="s">
        <v>134</v>
      </c>
      <c r="L171" s="44"/>
      <c r="M171" s="225" t="s">
        <v>1</v>
      </c>
      <c r="N171" s="226" t="s">
        <v>40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135</v>
      </c>
      <c r="AT171" s="229" t="s">
        <v>130</v>
      </c>
      <c r="AU171" s="229" t="s">
        <v>85</v>
      </c>
      <c r="AY171" s="17" t="s">
        <v>128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83</v>
      </c>
      <c r="BK171" s="230">
        <f>ROUND(I171*H171,2)</f>
        <v>0</v>
      </c>
      <c r="BL171" s="17" t="s">
        <v>135</v>
      </c>
      <c r="BM171" s="229" t="s">
        <v>190</v>
      </c>
    </row>
    <row r="172" spans="1:47" s="2" customFormat="1" ht="12">
      <c r="A172" s="38"/>
      <c r="B172" s="39"/>
      <c r="C172" s="40"/>
      <c r="D172" s="231" t="s">
        <v>137</v>
      </c>
      <c r="E172" s="40"/>
      <c r="F172" s="232" t="s">
        <v>191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85</v>
      </c>
    </row>
    <row r="173" spans="1:51" s="13" customFormat="1" ht="12">
      <c r="A173" s="13"/>
      <c r="B173" s="236"/>
      <c r="C173" s="237"/>
      <c r="D173" s="231" t="s">
        <v>139</v>
      </c>
      <c r="E173" s="238" t="s">
        <v>1</v>
      </c>
      <c r="F173" s="239" t="s">
        <v>192</v>
      </c>
      <c r="G173" s="237"/>
      <c r="H173" s="238" t="s">
        <v>1</v>
      </c>
      <c r="I173" s="240"/>
      <c r="J173" s="237"/>
      <c r="K173" s="237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139</v>
      </c>
      <c r="AU173" s="245" t="s">
        <v>85</v>
      </c>
      <c r="AV173" s="13" t="s">
        <v>83</v>
      </c>
      <c r="AW173" s="13" t="s">
        <v>32</v>
      </c>
      <c r="AX173" s="13" t="s">
        <v>75</v>
      </c>
      <c r="AY173" s="245" t="s">
        <v>128</v>
      </c>
    </row>
    <row r="174" spans="1:51" s="14" customFormat="1" ht="12">
      <c r="A174" s="14"/>
      <c r="B174" s="246"/>
      <c r="C174" s="247"/>
      <c r="D174" s="231" t="s">
        <v>139</v>
      </c>
      <c r="E174" s="248" t="s">
        <v>1</v>
      </c>
      <c r="F174" s="249" t="s">
        <v>193</v>
      </c>
      <c r="G174" s="247"/>
      <c r="H174" s="250">
        <v>333.113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139</v>
      </c>
      <c r="AU174" s="256" t="s">
        <v>85</v>
      </c>
      <c r="AV174" s="14" t="s">
        <v>85</v>
      </c>
      <c r="AW174" s="14" t="s">
        <v>32</v>
      </c>
      <c r="AX174" s="14" t="s">
        <v>75</v>
      </c>
      <c r="AY174" s="256" t="s">
        <v>128</v>
      </c>
    </row>
    <row r="175" spans="1:51" s="15" customFormat="1" ht="12">
      <c r="A175" s="15"/>
      <c r="B175" s="257"/>
      <c r="C175" s="258"/>
      <c r="D175" s="231" t="s">
        <v>139</v>
      </c>
      <c r="E175" s="259" t="s">
        <v>1</v>
      </c>
      <c r="F175" s="260" t="s">
        <v>161</v>
      </c>
      <c r="G175" s="258"/>
      <c r="H175" s="261">
        <v>333.113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7" t="s">
        <v>139</v>
      </c>
      <c r="AU175" s="267" t="s">
        <v>85</v>
      </c>
      <c r="AV175" s="15" t="s">
        <v>135</v>
      </c>
      <c r="AW175" s="15" t="s">
        <v>32</v>
      </c>
      <c r="AX175" s="15" t="s">
        <v>83</v>
      </c>
      <c r="AY175" s="267" t="s">
        <v>128</v>
      </c>
    </row>
    <row r="176" spans="1:63" s="12" customFormat="1" ht="22.8" customHeight="1">
      <c r="A176" s="12"/>
      <c r="B176" s="202"/>
      <c r="C176" s="203"/>
      <c r="D176" s="204" t="s">
        <v>74</v>
      </c>
      <c r="E176" s="216" t="s">
        <v>187</v>
      </c>
      <c r="F176" s="216" t="s">
        <v>194</v>
      </c>
      <c r="G176" s="203"/>
      <c r="H176" s="203"/>
      <c r="I176" s="206"/>
      <c r="J176" s="217">
        <f>BK176</f>
        <v>0</v>
      </c>
      <c r="K176" s="203"/>
      <c r="L176" s="208"/>
      <c r="M176" s="209"/>
      <c r="N176" s="210"/>
      <c r="O176" s="210"/>
      <c r="P176" s="211">
        <f>SUM(P177:P204)</f>
        <v>0</v>
      </c>
      <c r="Q176" s="210"/>
      <c r="R176" s="211">
        <f>SUM(R177:R204)</f>
        <v>0</v>
      </c>
      <c r="S176" s="210"/>
      <c r="T176" s="212">
        <f>SUM(T177:T204)</f>
        <v>5.40925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3" t="s">
        <v>83</v>
      </c>
      <c r="AT176" s="214" t="s">
        <v>74</v>
      </c>
      <c r="AU176" s="214" t="s">
        <v>83</v>
      </c>
      <c r="AY176" s="213" t="s">
        <v>128</v>
      </c>
      <c r="BK176" s="215">
        <f>SUM(BK177:BK204)</f>
        <v>0</v>
      </c>
    </row>
    <row r="177" spans="1:65" s="2" customFormat="1" ht="12">
      <c r="A177" s="38"/>
      <c r="B177" s="39"/>
      <c r="C177" s="218" t="s">
        <v>195</v>
      </c>
      <c r="D177" s="218" t="s">
        <v>130</v>
      </c>
      <c r="E177" s="219" t="s">
        <v>196</v>
      </c>
      <c r="F177" s="220" t="s">
        <v>197</v>
      </c>
      <c r="G177" s="221" t="s">
        <v>153</v>
      </c>
      <c r="H177" s="222">
        <v>155</v>
      </c>
      <c r="I177" s="223"/>
      <c r="J177" s="224">
        <f>ROUND(I177*H177,2)</f>
        <v>0</v>
      </c>
      <c r="K177" s="220" t="s">
        <v>1</v>
      </c>
      <c r="L177" s="44"/>
      <c r="M177" s="225" t="s">
        <v>1</v>
      </c>
      <c r="N177" s="226" t="s">
        <v>40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135</v>
      </c>
      <c r="AT177" s="229" t="s">
        <v>130</v>
      </c>
      <c r="AU177" s="229" t="s">
        <v>85</v>
      </c>
      <c r="AY177" s="17" t="s">
        <v>128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83</v>
      </c>
      <c r="BK177" s="230">
        <f>ROUND(I177*H177,2)</f>
        <v>0</v>
      </c>
      <c r="BL177" s="17" t="s">
        <v>135</v>
      </c>
      <c r="BM177" s="229" t="s">
        <v>198</v>
      </c>
    </row>
    <row r="178" spans="1:47" s="2" customFormat="1" ht="12">
      <c r="A178" s="38"/>
      <c r="B178" s="39"/>
      <c r="C178" s="40"/>
      <c r="D178" s="231" t="s">
        <v>137</v>
      </c>
      <c r="E178" s="40"/>
      <c r="F178" s="232" t="s">
        <v>197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137</v>
      </c>
      <c r="AU178" s="17" t="s">
        <v>85</v>
      </c>
    </row>
    <row r="179" spans="1:51" s="13" customFormat="1" ht="12">
      <c r="A179" s="13"/>
      <c r="B179" s="236"/>
      <c r="C179" s="237"/>
      <c r="D179" s="231" t="s">
        <v>139</v>
      </c>
      <c r="E179" s="238" t="s">
        <v>1</v>
      </c>
      <c r="F179" s="239" t="s">
        <v>199</v>
      </c>
      <c r="G179" s="237"/>
      <c r="H179" s="238" t="s">
        <v>1</v>
      </c>
      <c r="I179" s="240"/>
      <c r="J179" s="237"/>
      <c r="K179" s="237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139</v>
      </c>
      <c r="AU179" s="245" t="s">
        <v>85</v>
      </c>
      <c r="AV179" s="13" t="s">
        <v>83</v>
      </c>
      <c r="AW179" s="13" t="s">
        <v>32</v>
      </c>
      <c r="AX179" s="13" t="s">
        <v>75</v>
      </c>
      <c r="AY179" s="245" t="s">
        <v>128</v>
      </c>
    </row>
    <row r="180" spans="1:51" s="14" customFormat="1" ht="12">
      <c r="A180" s="14"/>
      <c r="B180" s="246"/>
      <c r="C180" s="247"/>
      <c r="D180" s="231" t="s">
        <v>139</v>
      </c>
      <c r="E180" s="248" t="s">
        <v>1</v>
      </c>
      <c r="F180" s="249" t="s">
        <v>200</v>
      </c>
      <c r="G180" s="247"/>
      <c r="H180" s="250">
        <v>155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139</v>
      </c>
      <c r="AU180" s="256" t="s">
        <v>85</v>
      </c>
      <c r="AV180" s="14" t="s">
        <v>85</v>
      </c>
      <c r="AW180" s="14" t="s">
        <v>32</v>
      </c>
      <c r="AX180" s="14" t="s">
        <v>75</v>
      </c>
      <c r="AY180" s="256" t="s">
        <v>128</v>
      </c>
    </row>
    <row r="181" spans="1:51" s="15" customFormat="1" ht="12">
      <c r="A181" s="15"/>
      <c r="B181" s="257"/>
      <c r="C181" s="258"/>
      <c r="D181" s="231" t="s">
        <v>139</v>
      </c>
      <c r="E181" s="259" t="s">
        <v>1</v>
      </c>
      <c r="F181" s="260" t="s">
        <v>161</v>
      </c>
      <c r="G181" s="258"/>
      <c r="H181" s="261">
        <v>155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7" t="s">
        <v>139</v>
      </c>
      <c r="AU181" s="267" t="s">
        <v>85</v>
      </c>
      <c r="AV181" s="15" t="s">
        <v>135</v>
      </c>
      <c r="AW181" s="15" t="s">
        <v>32</v>
      </c>
      <c r="AX181" s="15" t="s">
        <v>83</v>
      </c>
      <c r="AY181" s="267" t="s">
        <v>128</v>
      </c>
    </row>
    <row r="182" spans="1:65" s="2" customFormat="1" ht="12">
      <c r="A182" s="38"/>
      <c r="B182" s="39"/>
      <c r="C182" s="218" t="s">
        <v>201</v>
      </c>
      <c r="D182" s="218" t="s">
        <v>130</v>
      </c>
      <c r="E182" s="219" t="s">
        <v>202</v>
      </c>
      <c r="F182" s="220" t="s">
        <v>203</v>
      </c>
      <c r="G182" s="221" t="s">
        <v>153</v>
      </c>
      <c r="H182" s="222">
        <v>288</v>
      </c>
      <c r="I182" s="223"/>
      <c r="J182" s="224">
        <f>ROUND(I182*H182,2)</f>
        <v>0</v>
      </c>
      <c r="K182" s="220" t="s">
        <v>1</v>
      </c>
      <c r="L182" s="44"/>
      <c r="M182" s="225" t="s">
        <v>1</v>
      </c>
      <c r="N182" s="226" t="s">
        <v>40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135</v>
      </c>
      <c r="AT182" s="229" t="s">
        <v>130</v>
      </c>
      <c r="AU182" s="229" t="s">
        <v>85</v>
      </c>
      <c r="AY182" s="17" t="s">
        <v>128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83</v>
      </c>
      <c r="BK182" s="230">
        <f>ROUND(I182*H182,2)</f>
        <v>0</v>
      </c>
      <c r="BL182" s="17" t="s">
        <v>135</v>
      </c>
      <c r="BM182" s="229" t="s">
        <v>204</v>
      </c>
    </row>
    <row r="183" spans="1:47" s="2" customFormat="1" ht="12">
      <c r="A183" s="38"/>
      <c r="B183" s="39"/>
      <c r="C183" s="40"/>
      <c r="D183" s="231" t="s">
        <v>137</v>
      </c>
      <c r="E183" s="40"/>
      <c r="F183" s="232" t="s">
        <v>205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137</v>
      </c>
      <c r="AU183" s="17" t="s">
        <v>85</v>
      </c>
    </row>
    <row r="184" spans="1:51" s="13" customFormat="1" ht="12">
      <c r="A184" s="13"/>
      <c r="B184" s="236"/>
      <c r="C184" s="237"/>
      <c r="D184" s="231" t="s">
        <v>139</v>
      </c>
      <c r="E184" s="238" t="s">
        <v>1</v>
      </c>
      <c r="F184" s="239" t="s">
        <v>206</v>
      </c>
      <c r="G184" s="237"/>
      <c r="H184" s="238" t="s">
        <v>1</v>
      </c>
      <c r="I184" s="240"/>
      <c r="J184" s="237"/>
      <c r="K184" s="237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139</v>
      </c>
      <c r="AU184" s="245" t="s">
        <v>85</v>
      </c>
      <c r="AV184" s="13" t="s">
        <v>83</v>
      </c>
      <c r="AW184" s="13" t="s">
        <v>32</v>
      </c>
      <c r="AX184" s="13" t="s">
        <v>75</v>
      </c>
      <c r="AY184" s="245" t="s">
        <v>128</v>
      </c>
    </row>
    <row r="185" spans="1:51" s="14" customFormat="1" ht="12">
      <c r="A185" s="14"/>
      <c r="B185" s="246"/>
      <c r="C185" s="247"/>
      <c r="D185" s="231" t="s">
        <v>139</v>
      </c>
      <c r="E185" s="248" t="s">
        <v>1</v>
      </c>
      <c r="F185" s="249" t="s">
        <v>207</v>
      </c>
      <c r="G185" s="247"/>
      <c r="H185" s="250">
        <v>288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139</v>
      </c>
      <c r="AU185" s="256" t="s">
        <v>85</v>
      </c>
      <c r="AV185" s="14" t="s">
        <v>85</v>
      </c>
      <c r="AW185" s="14" t="s">
        <v>32</v>
      </c>
      <c r="AX185" s="14" t="s">
        <v>75</v>
      </c>
      <c r="AY185" s="256" t="s">
        <v>128</v>
      </c>
    </row>
    <row r="186" spans="1:51" s="15" customFormat="1" ht="12">
      <c r="A186" s="15"/>
      <c r="B186" s="257"/>
      <c r="C186" s="258"/>
      <c r="D186" s="231" t="s">
        <v>139</v>
      </c>
      <c r="E186" s="259" t="s">
        <v>1</v>
      </c>
      <c r="F186" s="260" t="s">
        <v>161</v>
      </c>
      <c r="G186" s="258"/>
      <c r="H186" s="261">
        <v>288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7" t="s">
        <v>139</v>
      </c>
      <c r="AU186" s="267" t="s">
        <v>85</v>
      </c>
      <c r="AV186" s="15" t="s">
        <v>135</v>
      </c>
      <c r="AW186" s="15" t="s">
        <v>32</v>
      </c>
      <c r="AX186" s="15" t="s">
        <v>83</v>
      </c>
      <c r="AY186" s="267" t="s">
        <v>128</v>
      </c>
    </row>
    <row r="187" spans="1:65" s="2" customFormat="1" ht="21.75" customHeight="1">
      <c r="A187" s="38"/>
      <c r="B187" s="39"/>
      <c r="C187" s="218" t="s">
        <v>208</v>
      </c>
      <c r="D187" s="218" t="s">
        <v>130</v>
      </c>
      <c r="E187" s="219" t="s">
        <v>209</v>
      </c>
      <c r="F187" s="220" t="s">
        <v>210</v>
      </c>
      <c r="G187" s="221" t="s">
        <v>179</v>
      </c>
      <c r="H187" s="222">
        <v>1</v>
      </c>
      <c r="I187" s="223"/>
      <c r="J187" s="224">
        <f>ROUND(I187*H187,2)</f>
        <v>0</v>
      </c>
      <c r="K187" s="220" t="s">
        <v>1</v>
      </c>
      <c r="L187" s="44"/>
      <c r="M187" s="225" t="s">
        <v>1</v>
      </c>
      <c r="N187" s="226" t="s">
        <v>40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135</v>
      </c>
      <c r="AT187" s="229" t="s">
        <v>130</v>
      </c>
      <c r="AU187" s="229" t="s">
        <v>85</v>
      </c>
      <c r="AY187" s="17" t="s">
        <v>128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83</v>
      </c>
      <c r="BK187" s="230">
        <f>ROUND(I187*H187,2)</f>
        <v>0</v>
      </c>
      <c r="BL187" s="17" t="s">
        <v>135</v>
      </c>
      <c r="BM187" s="229" t="s">
        <v>211</v>
      </c>
    </row>
    <row r="188" spans="1:47" s="2" customFormat="1" ht="12">
      <c r="A188" s="38"/>
      <c r="B188" s="39"/>
      <c r="C188" s="40"/>
      <c r="D188" s="231" t="s">
        <v>137</v>
      </c>
      <c r="E188" s="40"/>
      <c r="F188" s="232" t="s">
        <v>210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137</v>
      </c>
      <c r="AU188" s="17" t="s">
        <v>85</v>
      </c>
    </row>
    <row r="189" spans="1:65" s="2" customFormat="1" ht="16.5" customHeight="1">
      <c r="A189" s="38"/>
      <c r="B189" s="39"/>
      <c r="C189" s="218" t="s">
        <v>212</v>
      </c>
      <c r="D189" s="218" t="s">
        <v>130</v>
      </c>
      <c r="E189" s="219" t="s">
        <v>213</v>
      </c>
      <c r="F189" s="220" t="s">
        <v>214</v>
      </c>
      <c r="G189" s="221" t="s">
        <v>179</v>
      </c>
      <c r="H189" s="222">
        <v>1</v>
      </c>
      <c r="I189" s="223"/>
      <c r="J189" s="224">
        <f>ROUND(I189*H189,2)</f>
        <v>0</v>
      </c>
      <c r="K189" s="220" t="s">
        <v>1</v>
      </c>
      <c r="L189" s="44"/>
      <c r="M189" s="225" t="s">
        <v>1</v>
      </c>
      <c r="N189" s="226" t="s">
        <v>40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135</v>
      </c>
      <c r="AT189" s="229" t="s">
        <v>130</v>
      </c>
      <c r="AU189" s="229" t="s">
        <v>85</v>
      </c>
      <c r="AY189" s="17" t="s">
        <v>128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83</v>
      </c>
      <c r="BK189" s="230">
        <f>ROUND(I189*H189,2)</f>
        <v>0</v>
      </c>
      <c r="BL189" s="17" t="s">
        <v>135</v>
      </c>
      <c r="BM189" s="229" t="s">
        <v>215</v>
      </c>
    </row>
    <row r="190" spans="1:47" s="2" customFormat="1" ht="12">
      <c r="A190" s="38"/>
      <c r="B190" s="39"/>
      <c r="C190" s="40"/>
      <c r="D190" s="231" t="s">
        <v>137</v>
      </c>
      <c r="E190" s="40"/>
      <c r="F190" s="232" t="s">
        <v>216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137</v>
      </c>
      <c r="AU190" s="17" t="s">
        <v>85</v>
      </c>
    </row>
    <row r="191" spans="1:65" s="2" customFormat="1" ht="12">
      <c r="A191" s="38"/>
      <c r="B191" s="39"/>
      <c r="C191" s="218" t="s">
        <v>217</v>
      </c>
      <c r="D191" s="218" t="s">
        <v>130</v>
      </c>
      <c r="E191" s="219" t="s">
        <v>218</v>
      </c>
      <c r="F191" s="220" t="s">
        <v>219</v>
      </c>
      <c r="G191" s="221" t="s">
        <v>153</v>
      </c>
      <c r="H191" s="222">
        <v>333.113</v>
      </c>
      <c r="I191" s="223"/>
      <c r="J191" s="224">
        <f>ROUND(I191*H191,2)</f>
        <v>0</v>
      </c>
      <c r="K191" s="220" t="s">
        <v>134</v>
      </c>
      <c r="L191" s="44"/>
      <c r="M191" s="225" t="s">
        <v>1</v>
      </c>
      <c r="N191" s="226" t="s">
        <v>40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135</v>
      </c>
      <c r="AT191" s="229" t="s">
        <v>130</v>
      </c>
      <c r="AU191" s="229" t="s">
        <v>85</v>
      </c>
      <c r="AY191" s="17" t="s">
        <v>128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83</v>
      </c>
      <c r="BK191" s="230">
        <f>ROUND(I191*H191,2)</f>
        <v>0</v>
      </c>
      <c r="BL191" s="17" t="s">
        <v>135</v>
      </c>
      <c r="BM191" s="229" t="s">
        <v>220</v>
      </c>
    </row>
    <row r="192" spans="1:47" s="2" customFormat="1" ht="12">
      <c r="A192" s="38"/>
      <c r="B192" s="39"/>
      <c r="C192" s="40"/>
      <c r="D192" s="231" t="s">
        <v>137</v>
      </c>
      <c r="E192" s="40"/>
      <c r="F192" s="232" t="s">
        <v>221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137</v>
      </c>
      <c r="AU192" s="17" t="s">
        <v>85</v>
      </c>
    </row>
    <row r="193" spans="1:51" s="13" customFormat="1" ht="12">
      <c r="A193" s="13"/>
      <c r="B193" s="236"/>
      <c r="C193" s="237"/>
      <c r="D193" s="231" t="s">
        <v>139</v>
      </c>
      <c r="E193" s="238" t="s">
        <v>1</v>
      </c>
      <c r="F193" s="239" t="s">
        <v>222</v>
      </c>
      <c r="G193" s="237"/>
      <c r="H193" s="238" t="s">
        <v>1</v>
      </c>
      <c r="I193" s="240"/>
      <c r="J193" s="237"/>
      <c r="K193" s="237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139</v>
      </c>
      <c r="AU193" s="245" t="s">
        <v>85</v>
      </c>
      <c r="AV193" s="13" t="s">
        <v>83</v>
      </c>
      <c r="AW193" s="13" t="s">
        <v>32</v>
      </c>
      <c r="AX193" s="13" t="s">
        <v>75</v>
      </c>
      <c r="AY193" s="245" t="s">
        <v>128</v>
      </c>
    </row>
    <row r="194" spans="1:51" s="14" customFormat="1" ht="12">
      <c r="A194" s="14"/>
      <c r="B194" s="246"/>
      <c r="C194" s="247"/>
      <c r="D194" s="231" t="s">
        <v>139</v>
      </c>
      <c r="E194" s="248" t="s">
        <v>1</v>
      </c>
      <c r="F194" s="249" t="s">
        <v>193</v>
      </c>
      <c r="G194" s="247"/>
      <c r="H194" s="250">
        <v>333.113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139</v>
      </c>
      <c r="AU194" s="256" t="s">
        <v>85</v>
      </c>
      <c r="AV194" s="14" t="s">
        <v>85</v>
      </c>
      <c r="AW194" s="14" t="s">
        <v>32</v>
      </c>
      <c r="AX194" s="14" t="s">
        <v>75</v>
      </c>
      <c r="AY194" s="256" t="s">
        <v>128</v>
      </c>
    </row>
    <row r="195" spans="1:51" s="15" customFormat="1" ht="12">
      <c r="A195" s="15"/>
      <c r="B195" s="257"/>
      <c r="C195" s="258"/>
      <c r="D195" s="231" t="s">
        <v>139</v>
      </c>
      <c r="E195" s="259" t="s">
        <v>1</v>
      </c>
      <c r="F195" s="260" t="s">
        <v>161</v>
      </c>
      <c r="G195" s="258"/>
      <c r="H195" s="261">
        <v>333.113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7" t="s">
        <v>139</v>
      </c>
      <c r="AU195" s="267" t="s">
        <v>85</v>
      </c>
      <c r="AV195" s="15" t="s">
        <v>135</v>
      </c>
      <c r="AW195" s="15" t="s">
        <v>32</v>
      </c>
      <c r="AX195" s="15" t="s">
        <v>83</v>
      </c>
      <c r="AY195" s="267" t="s">
        <v>128</v>
      </c>
    </row>
    <row r="196" spans="1:65" s="2" customFormat="1" ht="12">
      <c r="A196" s="38"/>
      <c r="B196" s="39"/>
      <c r="C196" s="218" t="s">
        <v>8</v>
      </c>
      <c r="D196" s="218" t="s">
        <v>130</v>
      </c>
      <c r="E196" s="219" t="s">
        <v>223</v>
      </c>
      <c r="F196" s="220" t="s">
        <v>224</v>
      </c>
      <c r="G196" s="221" t="s">
        <v>179</v>
      </c>
      <c r="H196" s="222">
        <v>1</v>
      </c>
      <c r="I196" s="223"/>
      <c r="J196" s="224">
        <f>ROUND(I196*H196,2)</f>
        <v>0</v>
      </c>
      <c r="K196" s="220" t="s">
        <v>1</v>
      </c>
      <c r="L196" s="44"/>
      <c r="M196" s="225" t="s">
        <v>1</v>
      </c>
      <c r="N196" s="226" t="s">
        <v>40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0.00925</v>
      </c>
      <c r="T196" s="228">
        <f>S196*H196</f>
        <v>0.00925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135</v>
      </c>
      <c r="AT196" s="229" t="s">
        <v>130</v>
      </c>
      <c r="AU196" s="229" t="s">
        <v>85</v>
      </c>
      <c r="AY196" s="17" t="s">
        <v>128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83</v>
      </c>
      <c r="BK196" s="230">
        <f>ROUND(I196*H196,2)</f>
        <v>0</v>
      </c>
      <c r="BL196" s="17" t="s">
        <v>135</v>
      </c>
      <c r="BM196" s="229" t="s">
        <v>225</v>
      </c>
    </row>
    <row r="197" spans="1:47" s="2" customFormat="1" ht="12">
      <c r="A197" s="38"/>
      <c r="B197" s="39"/>
      <c r="C197" s="40"/>
      <c r="D197" s="231" t="s">
        <v>137</v>
      </c>
      <c r="E197" s="40"/>
      <c r="F197" s="232" t="s">
        <v>226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137</v>
      </c>
      <c r="AU197" s="17" t="s">
        <v>85</v>
      </c>
    </row>
    <row r="198" spans="1:65" s="2" customFormat="1" ht="12">
      <c r="A198" s="38"/>
      <c r="B198" s="39"/>
      <c r="C198" s="218" t="s">
        <v>227</v>
      </c>
      <c r="D198" s="218" t="s">
        <v>130</v>
      </c>
      <c r="E198" s="219" t="s">
        <v>228</v>
      </c>
      <c r="F198" s="220" t="s">
        <v>229</v>
      </c>
      <c r="G198" s="221" t="s">
        <v>153</v>
      </c>
      <c r="H198" s="222">
        <v>108</v>
      </c>
      <c r="I198" s="223"/>
      <c r="J198" s="224">
        <f>ROUND(I198*H198,2)</f>
        <v>0</v>
      </c>
      <c r="K198" s="220" t="s">
        <v>134</v>
      </c>
      <c r="L198" s="44"/>
      <c r="M198" s="225" t="s">
        <v>1</v>
      </c>
      <c r="N198" s="226" t="s">
        <v>40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0.05</v>
      </c>
      <c r="T198" s="228">
        <f>S198*H198</f>
        <v>5.4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135</v>
      </c>
      <c r="AT198" s="229" t="s">
        <v>130</v>
      </c>
      <c r="AU198" s="229" t="s">
        <v>85</v>
      </c>
      <c r="AY198" s="17" t="s">
        <v>128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83</v>
      </c>
      <c r="BK198" s="230">
        <f>ROUND(I198*H198,2)</f>
        <v>0</v>
      </c>
      <c r="BL198" s="17" t="s">
        <v>135</v>
      </c>
      <c r="BM198" s="229" t="s">
        <v>230</v>
      </c>
    </row>
    <row r="199" spans="1:47" s="2" customFormat="1" ht="12">
      <c r="A199" s="38"/>
      <c r="B199" s="39"/>
      <c r="C199" s="40"/>
      <c r="D199" s="231" t="s">
        <v>137</v>
      </c>
      <c r="E199" s="40"/>
      <c r="F199" s="232" t="s">
        <v>231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137</v>
      </c>
      <c r="AU199" s="17" t="s">
        <v>85</v>
      </c>
    </row>
    <row r="200" spans="1:51" s="13" customFormat="1" ht="12">
      <c r="A200" s="13"/>
      <c r="B200" s="236"/>
      <c r="C200" s="237"/>
      <c r="D200" s="231" t="s">
        <v>139</v>
      </c>
      <c r="E200" s="238" t="s">
        <v>1</v>
      </c>
      <c r="F200" s="239" t="s">
        <v>232</v>
      </c>
      <c r="G200" s="237"/>
      <c r="H200" s="238" t="s">
        <v>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139</v>
      </c>
      <c r="AU200" s="245" t="s">
        <v>85</v>
      </c>
      <c r="AV200" s="13" t="s">
        <v>83</v>
      </c>
      <c r="AW200" s="13" t="s">
        <v>32</v>
      </c>
      <c r="AX200" s="13" t="s">
        <v>75</v>
      </c>
      <c r="AY200" s="245" t="s">
        <v>128</v>
      </c>
    </row>
    <row r="201" spans="1:51" s="14" customFormat="1" ht="12">
      <c r="A201" s="14"/>
      <c r="B201" s="246"/>
      <c r="C201" s="247"/>
      <c r="D201" s="231" t="s">
        <v>139</v>
      </c>
      <c r="E201" s="248" t="s">
        <v>1</v>
      </c>
      <c r="F201" s="249" t="s">
        <v>233</v>
      </c>
      <c r="G201" s="247"/>
      <c r="H201" s="250">
        <v>43.2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139</v>
      </c>
      <c r="AU201" s="256" t="s">
        <v>85</v>
      </c>
      <c r="AV201" s="14" t="s">
        <v>85</v>
      </c>
      <c r="AW201" s="14" t="s">
        <v>32</v>
      </c>
      <c r="AX201" s="14" t="s">
        <v>75</v>
      </c>
      <c r="AY201" s="256" t="s">
        <v>128</v>
      </c>
    </row>
    <row r="202" spans="1:51" s="14" customFormat="1" ht="12">
      <c r="A202" s="14"/>
      <c r="B202" s="246"/>
      <c r="C202" s="247"/>
      <c r="D202" s="231" t="s">
        <v>139</v>
      </c>
      <c r="E202" s="248" t="s">
        <v>1</v>
      </c>
      <c r="F202" s="249" t="s">
        <v>234</v>
      </c>
      <c r="G202" s="247"/>
      <c r="H202" s="250">
        <v>57.6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139</v>
      </c>
      <c r="AU202" s="256" t="s">
        <v>85</v>
      </c>
      <c r="AV202" s="14" t="s">
        <v>85</v>
      </c>
      <c r="AW202" s="14" t="s">
        <v>32</v>
      </c>
      <c r="AX202" s="14" t="s">
        <v>75</v>
      </c>
      <c r="AY202" s="256" t="s">
        <v>128</v>
      </c>
    </row>
    <row r="203" spans="1:51" s="14" customFormat="1" ht="12">
      <c r="A203" s="14"/>
      <c r="B203" s="246"/>
      <c r="C203" s="247"/>
      <c r="D203" s="231" t="s">
        <v>139</v>
      </c>
      <c r="E203" s="248" t="s">
        <v>1</v>
      </c>
      <c r="F203" s="249" t="s">
        <v>235</v>
      </c>
      <c r="G203" s="247"/>
      <c r="H203" s="250">
        <v>7.2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139</v>
      </c>
      <c r="AU203" s="256" t="s">
        <v>85</v>
      </c>
      <c r="AV203" s="14" t="s">
        <v>85</v>
      </c>
      <c r="AW203" s="14" t="s">
        <v>32</v>
      </c>
      <c r="AX203" s="14" t="s">
        <v>75</v>
      </c>
      <c r="AY203" s="256" t="s">
        <v>128</v>
      </c>
    </row>
    <row r="204" spans="1:51" s="15" customFormat="1" ht="12">
      <c r="A204" s="15"/>
      <c r="B204" s="257"/>
      <c r="C204" s="258"/>
      <c r="D204" s="231" t="s">
        <v>139</v>
      </c>
      <c r="E204" s="259" t="s">
        <v>1</v>
      </c>
      <c r="F204" s="260" t="s">
        <v>161</v>
      </c>
      <c r="G204" s="258"/>
      <c r="H204" s="261">
        <v>108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7" t="s">
        <v>139</v>
      </c>
      <c r="AU204" s="267" t="s">
        <v>85</v>
      </c>
      <c r="AV204" s="15" t="s">
        <v>135</v>
      </c>
      <c r="AW204" s="15" t="s">
        <v>32</v>
      </c>
      <c r="AX204" s="15" t="s">
        <v>83</v>
      </c>
      <c r="AY204" s="267" t="s">
        <v>128</v>
      </c>
    </row>
    <row r="205" spans="1:63" s="12" customFormat="1" ht="22.8" customHeight="1">
      <c r="A205" s="12"/>
      <c r="B205" s="202"/>
      <c r="C205" s="203"/>
      <c r="D205" s="204" t="s">
        <v>74</v>
      </c>
      <c r="E205" s="216" t="s">
        <v>236</v>
      </c>
      <c r="F205" s="216" t="s">
        <v>237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SUM(P206:P218)</f>
        <v>0</v>
      </c>
      <c r="Q205" s="210"/>
      <c r="R205" s="211">
        <f>SUM(R206:R218)</f>
        <v>0</v>
      </c>
      <c r="S205" s="210"/>
      <c r="T205" s="212">
        <f>SUM(T206:T218)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83</v>
      </c>
      <c r="AT205" s="214" t="s">
        <v>74</v>
      </c>
      <c r="AU205" s="214" t="s">
        <v>83</v>
      </c>
      <c r="AY205" s="213" t="s">
        <v>128</v>
      </c>
      <c r="BK205" s="215">
        <f>SUM(BK206:BK218)</f>
        <v>0</v>
      </c>
    </row>
    <row r="206" spans="1:65" s="2" customFormat="1" ht="12">
      <c r="A206" s="38"/>
      <c r="B206" s="39"/>
      <c r="C206" s="218" t="s">
        <v>238</v>
      </c>
      <c r="D206" s="218" t="s">
        <v>130</v>
      </c>
      <c r="E206" s="219" t="s">
        <v>239</v>
      </c>
      <c r="F206" s="220" t="s">
        <v>240</v>
      </c>
      <c r="G206" s="221" t="s">
        <v>241</v>
      </c>
      <c r="H206" s="222">
        <v>5.4</v>
      </c>
      <c r="I206" s="223"/>
      <c r="J206" s="224">
        <f>ROUND(I206*H206,2)</f>
        <v>0</v>
      </c>
      <c r="K206" s="220" t="s">
        <v>134</v>
      </c>
      <c r="L206" s="44"/>
      <c r="M206" s="225" t="s">
        <v>1</v>
      </c>
      <c r="N206" s="226" t="s">
        <v>40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135</v>
      </c>
      <c r="AT206" s="229" t="s">
        <v>130</v>
      </c>
      <c r="AU206" s="229" t="s">
        <v>85</v>
      </c>
      <c r="AY206" s="17" t="s">
        <v>128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83</v>
      </c>
      <c r="BK206" s="230">
        <f>ROUND(I206*H206,2)</f>
        <v>0</v>
      </c>
      <c r="BL206" s="17" t="s">
        <v>135</v>
      </c>
      <c r="BM206" s="229" t="s">
        <v>242</v>
      </c>
    </row>
    <row r="207" spans="1:47" s="2" customFormat="1" ht="12">
      <c r="A207" s="38"/>
      <c r="B207" s="39"/>
      <c r="C207" s="40"/>
      <c r="D207" s="231" t="s">
        <v>137</v>
      </c>
      <c r="E207" s="40"/>
      <c r="F207" s="232" t="s">
        <v>243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137</v>
      </c>
      <c r="AU207" s="17" t="s">
        <v>85</v>
      </c>
    </row>
    <row r="208" spans="1:65" s="2" customFormat="1" ht="12">
      <c r="A208" s="38"/>
      <c r="B208" s="39"/>
      <c r="C208" s="218" t="s">
        <v>244</v>
      </c>
      <c r="D208" s="218" t="s">
        <v>130</v>
      </c>
      <c r="E208" s="219" t="s">
        <v>245</v>
      </c>
      <c r="F208" s="220" t="s">
        <v>246</v>
      </c>
      <c r="G208" s="221" t="s">
        <v>241</v>
      </c>
      <c r="H208" s="222">
        <v>5.4</v>
      </c>
      <c r="I208" s="223"/>
      <c r="J208" s="224">
        <f>ROUND(I208*H208,2)</f>
        <v>0</v>
      </c>
      <c r="K208" s="220" t="s">
        <v>1</v>
      </c>
      <c r="L208" s="44"/>
      <c r="M208" s="225" t="s">
        <v>1</v>
      </c>
      <c r="N208" s="226" t="s">
        <v>40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135</v>
      </c>
      <c r="AT208" s="229" t="s">
        <v>130</v>
      </c>
      <c r="AU208" s="229" t="s">
        <v>85</v>
      </c>
      <c r="AY208" s="17" t="s">
        <v>128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83</v>
      </c>
      <c r="BK208" s="230">
        <f>ROUND(I208*H208,2)</f>
        <v>0</v>
      </c>
      <c r="BL208" s="17" t="s">
        <v>135</v>
      </c>
      <c r="BM208" s="229" t="s">
        <v>247</v>
      </c>
    </row>
    <row r="209" spans="1:47" s="2" customFormat="1" ht="12">
      <c r="A209" s="38"/>
      <c r="B209" s="39"/>
      <c r="C209" s="40"/>
      <c r="D209" s="231" t="s">
        <v>137</v>
      </c>
      <c r="E209" s="40"/>
      <c r="F209" s="232" t="s">
        <v>246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137</v>
      </c>
      <c r="AU209" s="17" t="s">
        <v>85</v>
      </c>
    </row>
    <row r="210" spans="1:65" s="2" customFormat="1" ht="33" customHeight="1">
      <c r="A210" s="38"/>
      <c r="B210" s="39"/>
      <c r="C210" s="218" t="s">
        <v>248</v>
      </c>
      <c r="D210" s="218" t="s">
        <v>130</v>
      </c>
      <c r="E210" s="219" t="s">
        <v>249</v>
      </c>
      <c r="F210" s="220" t="s">
        <v>250</v>
      </c>
      <c r="G210" s="221" t="s">
        <v>241</v>
      </c>
      <c r="H210" s="222">
        <v>5.131</v>
      </c>
      <c r="I210" s="223"/>
      <c r="J210" s="224">
        <f>ROUND(I210*H210,2)</f>
        <v>0</v>
      </c>
      <c r="K210" s="220" t="s">
        <v>134</v>
      </c>
      <c r="L210" s="44"/>
      <c r="M210" s="225" t="s">
        <v>1</v>
      </c>
      <c r="N210" s="226" t="s">
        <v>40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135</v>
      </c>
      <c r="AT210" s="229" t="s">
        <v>130</v>
      </c>
      <c r="AU210" s="229" t="s">
        <v>85</v>
      </c>
      <c r="AY210" s="17" t="s">
        <v>128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83</v>
      </c>
      <c r="BK210" s="230">
        <f>ROUND(I210*H210,2)</f>
        <v>0</v>
      </c>
      <c r="BL210" s="17" t="s">
        <v>135</v>
      </c>
      <c r="BM210" s="229" t="s">
        <v>251</v>
      </c>
    </row>
    <row r="211" spans="1:47" s="2" customFormat="1" ht="12">
      <c r="A211" s="38"/>
      <c r="B211" s="39"/>
      <c r="C211" s="40"/>
      <c r="D211" s="231" t="s">
        <v>137</v>
      </c>
      <c r="E211" s="40"/>
      <c r="F211" s="232" t="s">
        <v>252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137</v>
      </c>
      <c r="AU211" s="17" t="s">
        <v>85</v>
      </c>
    </row>
    <row r="212" spans="1:51" s="14" customFormat="1" ht="12">
      <c r="A212" s="14"/>
      <c r="B212" s="246"/>
      <c r="C212" s="247"/>
      <c r="D212" s="231" t="s">
        <v>139</v>
      </c>
      <c r="E212" s="248" t="s">
        <v>1</v>
      </c>
      <c r="F212" s="249" t="s">
        <v>253</v>
      </c>
      <c r="G212" s="247"/>
      <c r="H212" s="250">
        <v>5.4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139</v>
      </c>
      <c r="AU212" s="256" t="s">
        <v>85</v>
      </c>
      <c r="AV212" s="14" t="s">
        <v>85</v>
      </c>
      <c r="AW212" s="14" t="s">
        <v>32</v>
      </c>
      <c r="AX212" s="14" t="s">
        <v>75</v>
      </c>
      <c r="AY212" s="256" t="s">
        <v>128</v>
      </c>
    </row>
    <row r="213" spans="1:51" s="14" customFormat="1" ht="12">
      <c r="A213" s="14"/>
      <c r="B213" s="246"/>
      <c r="C213" s="247"/>
      <c r="D213" s="231" t="s">
        <v>139</v>
      </c>
      <c r="E213" s="248" t="s">
        <v>1</v>
      </c>
      <c r="F213" s="249" t="s">
        <v>254</v>
      </c>
      <c r="G213" s="247"/>
      <c r="H213" s="250">
        <v>-0.269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139</v>
      </c>
      <c r="AU213" s="256" t="s">
        <v>85</v>
      </c>
      <c r="AV213" s="14" t="s">
        <v>85</v>
      </c>
      <c r="AW213" s="14" t="s">
        <v>32</v>
      </c>
      <c r="AX213" s="14" t="s">
        <v>75</v>
      </c>
      <c r="AY213" s="256" t="s">
        <v>128</v>
      </c>
    </row>
    <row r="214" spans="1:51" s="15" customFormat="1" ht="12">
      <c r="A214" s="15"/>
      <c r="B214" s="257"/>
      <c r="C214" s="258"/>
      <c r="D214" s="231" t="s">
        <v>139</v>
      </c>
      <c r="E214" s="259" t="s">
        <v>1</v>
      </c>
      <c r="F214" s="260" t="s">
        <v>161</v>
      </c>
      <c r="G214" s="258"/>
      <c r="H214" s="261">
        <v>5.131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7" t="s">
        <v>139</v>
      </c>
      <c r="AU214" s="267" t="s">
        <v>85</v>
      </c>
      <c r="AV214" s="15" t="s">
        <v>135</v>
      </c>
      <c r="AW214" s="15" t="s">
        <v>32</v>
      </c>
      <c r="AX214" s="15" t="s">
        <v>83</v>
      </c>
      <c r="AY214" s="267" t="s">
        <v>128</v>
      </c>
    </row>
    <row r="215" spans="1:65" s="2" customFormat="1" ht="33" customHeight="1">
      <c r="A215" s="38"/>
      <c r="B215" s="39"/>
      <c r="C215" s="218" t="s">
        <v>255</v>
      </c>
      <c r="D215" s="218" t="s">
        <v>130</v>
      </c>
      <c r="E215" s="219" t="s">
        <v>256</v>
      </c>
      <c r="F215" s="220" t="s">
        <v>257</v>
      </c>
      <c r="G215" s="221" t="s">
        <v>241</v>
      </c>
      <c r="H215" s="222">
        <v>0.269</v>
      </c>
      <c r="I215" s="223"/>
      <c r="J215" s="224">
        <f>ROUND(I215*H215,2)</f>
        <v>0</v>
      </c>
      <c r="K215" s="220" t="s">
        <v>134</v>
      </c>
      <c r="L215" s="44"/>
      <c r="M215" s="225" t="s">
        <v>1</v>
      </c>
      <c r="N215" s="226" t="s">
        <v>40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135</v>
      </c>
      <c r="AT215" s="229" t="s">
        <v>130</v>
      </c>
      <c r="AU215" s="229" t="s">
        <v>85</v>
      </c>
      <c r="AY215" s="17" t="s">
        <v>128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83</v>
      </c>
      <c r="BK215" s="230">
        <f>ROUND(I215*H215,2)</f>
        <v>0</v>
      </c>
      <c r="BL215" s="17" t="s">
        <v>135</v>
      </c>
      <c r="BM215" s="229" t="s">
        <v>258</v>
      </c>
    </row>
    <row r="216" spans="1:47" s="2" customFormat="1" ht="12">
      <c r="A216" s="38"/>
      <c r="B216" s="39"/>
      <c r="C216" s="40"/>
      <c r="D216" s="231" t="s">
        <v>137</v>
      </c>
      <c r="E216" s="40"/>
      <c r="F216" s="232" t="s">
        <v>259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137</v>
      </c>
      <c r="AU216" s="17" t="s">
        <v>85</v>
      </c>
    </row>
    <row r="217" spans="1:51" s="13" customFormat="1" ht="12">
      <c r="A217" s="13"/>
      <c r="B217" s="236"/>
      <c r="C217" s="237"/>
      <c r="D217" s="231" t="s">
        <v>139</v>
      </c>
      <c r="E217" s="238" t="s">
        <v>1</v>
      </c>
      <c r="F217" s="239" t="s">
        <v>260</v>
      </c>
      <c r="G217" s="237"/>
      <c r="H217" s="238" t="s">
        <v>1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139</v>
      </c>
      <c r="AU217" s="245" t="s">
        <v>85</v>
      </c>
      <c r="AV217" s="13" t="s">
        <v>83</v>
      </c>
      <c r="AW217" s="13" t="s">
        <v>32</v>
      </c>
      <c r="AX217" s="13" t="s">
        <v>75</v>
      </c>
      <c r="AY217" s="245" t="s">
        <v>128</v>
      </c>
    </row>
    <row r="218" spans="1:51" s="14" customFormat="1" ht="12">
      <c r="A218" s="14"/>
      <c r="B218" s="246"/>
      <c r="C218" s="247"/>
      <c r="D218" s="231" t="s">
        <v>139</v>
      </c>
      <c r="E218" s="248" t="s">
        <v>1</v>
      </c>
      <c r="F218" s="249" t="s">
        <v>261</v>
      </c>
      <c r="G218" s="247"/>
      <c r="H218" s="250">
        <v>0.269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139</v>
      </c>
      <c r="AU218" s="256" t="s">
        <v>85</v>
      </c>
      <c r="AV218" s="14" t="s">
        <v>85</v>
      </c>
      <c r="AW218" s="14" t="s">
        <v>32</v>
      </c>
      <c r="AX218" s="14" t="s">
        <v>83</v>
      </c>
      <c r="AY218" s="256" t="s">
        <v>128</v>
      </c>
    </row>
    <row r="219" spans="1:63" s="12" customFormat="1" ht="22.8" customHeight="1">
      <c r="A219" s="12"/>
      <c r="B219" s="202"/>
      <c r="C219" s="203"/>
      <c r="D219" s="204" t="s">
        <v>74</v>
      </c>
      <c r="E219" s="216" t="s">
        <v>262</v>
      </c>
      <c r="F219" s="216" t="s">
        <v>263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SUM(P220:P221)</f>
        <v>0</v>
      </c>
      <c r="Q219" s="210"/>
      <c r="R219" s="211">
        <f>SUM(R220:R221)</f>
        <v>0</v>
      </c>
      <c r="S219" s="210"/>
      <c r="T219" s="212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3" t="s">
        <v>83</v>
      </c>
      <c r="AT219" s="214" t="s">
        <v>74</v>
      </c>
      <c r="AU219" s="214" t="s">
        <v>83</v>
      </c>
      <c r="AY219" s="213" t="s">
        <v>128</v>
      </c>
      <c r="BK219" s="215">
        <f>SUM(BK220:BK221)</f>
        <v>0</v>
      </c>
    </row>
    <row r="220" spans="1:65" s="2" customFormat="1" ht="16.5" customHeight="1">
      <c r="A220" s="38"/>
      <c r="B220" s="39"/>
      <c r="C220" s="218" t="s">
        <v>7</v>
      </c>
      <c r="D220" s="218" t="s">
        <v>130</v>
      </c>
      <c r="E220" s="219" t="s">
        <v>264</v>
      </c>
      <c r="F220" s="220" t="s">
        <v>265</v>
      </c>
      <c r="G220" s="221" t="s">
        <v>241</v>
      </c>
      <c r="H220" s="222">
        <v>1.122</v>
      </c>
      <c r="I220" s="223"/>
      <c r="J220" s="224">
        <f>ROUND(I220*H220,2)</f>
        <v>0</v>
      </c>
      <c r="K220" s="220" t="s">
        <v>134</v>
      </c>
      <c r="L220" s="44"/>
      <c r="M220" s="225" t="s">
        <v>1</v>
      </c>
      <c r="N220" s="226" t="s">
        <v>40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135</v>
      </c>
      <c r="AT220" s="229" t="s">
        <v>130</v>
      </c>
      <c r="AU220" s="229" t="s">
        <v>85</v>
      </c>
      <c r="AY220" s="17" t="s">
        <v>128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83</v>
      </c>
      <c r="BK220" s="230">
        <f>ROUND(I220*H220,2)</f>
        <v>0</v>
      </c>
      <c r="BL220" s="17" t="s">
        <v>135</v>
      </c>
      <c r="BM220" s="229" t="s">
        <v>266</v>
      </c>
    </row>
    <row r="221" spans="1:47" s="2" customFormat="1" ht="12">
      <c r="A221" s="38"/>
      <c r="B221" s="39"/>
      <c r="C221" s="40"/>
      <c r="D221" s="231" t="s">
        <v>137</v>
      </c>
      <c r="E221" s="40"/>
      <c r="F221" s="232" t="s">
        <v>267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137</v>
      </c>
      <c r="AU221" s="17" t="s">
        <v>85</v>
      </c>
    </row>
    <row r="222" spans="1:63" s="12" customFormat="1" ht="25.9" customHeight="1">
      <c r="A222" s="12"/>
      <c r="B222" s="202"/>
      <c r="C222" s="203"/>
      <c r="D222" s="204" t="s">
        <v>74</v>
      </c>
      <c r="E222" s="205" t="s">
        <v>268</v>
      </c>
      <c r="F222" s="205" t="s">
        <v>269</v>
      </c>
      <c r="G222" s="203"/>
      <c r="H222" s="203"/>
      <c r="I222" s="206"/>
      <c r="J222" s="207">
        <f>BK222</f>
        <v>0</v>
      </c>
      <c r="K222" s="203"/>
      <c r="L222" s="208"/>
      <c r="M222" s="209"/>
      <c r="N222" s="210"/>
      <c r="O222" s="210"/>
      <c r="P222" s="211">
        <f>P223+P228+P241+P278+P286</f>
        <v>0</v>
      </c>
      <c r="Q222" s="210"/>
      <c r="R222" s="211">
        <f>R223+R228+R241+R278+R286</f>
        <v>0.194625</v>
      </c>
      <c r="S222" s="210"/>
      <c r="T222" s="212">
        <f>T223+T228+T241+T278+T286</f>
        <v>4.176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85</v>
      </c>
      <c r="AT222" s="214" t="s">
        <v>74</v>
      </c>
      <c r="AU222" s="214" t="s">
        <v>75</v>
      </c>
      <c r="AY222" s="213" t="s">
        <v>128</v>
      </c>
      <c r="BK222" s="215">
        <f>BK223+BK228+BK241+BK278+BK286</f>
        <v>0</v>
      </c>
    </row>
    <row r="223" spans="1:63" s="12" customFormat="1" ht="22.8" customHeight="1">
      <c r="A223" s="12"/>
      <c r="B223" s="202"/>
      <c r="C223" s="203"/>
      <c r="D223" s="204" t="s">
        <v>74</v>
      </c>
      <c r="E223" s="216" t="s">
        <v>270</v>
      </c>
      <c r="F223" s="216" t="s">
        <v>271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SUM(P224:P227)</f>
        <v>0</v>
      </c>
      <c r="Q223" s="210"/>
      <c r="R223" s="211">
        <f>SUM(R224:R227)</f>
        <v>0</v>
      </c>
      <c r="S223" s="210"/>
      <c r="T223" s="212">
        <f>SUM(T224:T227)</f>
        <v>2.0160000000000005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85</v>
      </c>
      <c r="AT223" s="214" t="s">
        <v>74</v>
      </c>
      <c r="AU223" s="214" t="s">
        <v>83</v>
      </c>
      <c r="AY223" s="213" t="s">
        <v>128</v>
      </c>
      <c r="BK223" s="215">
        <f>SUM(BK224:BK227)</f>
        <v>0</v>
      </c>
    </row>
    <row r="224" spans="1:65" s="2" customFormat="1" ht="12">
      <c r="A224" s="38"/>
      <c r="B224" s="39"/>
      <c r="C224" s="218" t="s">
        <v>272</v>
      </c>
      <c r="D224" s="218" t="s">
        <v>130</v>
      </c>
      <c r="E224" s="219" t="s">
        <v>273</v>
      </c>
      <c r="F224" s="220" t="s">
        <v>274</v>
      </c>
      <c r="G224" s="221" t="s">
        <v>153</v>
      </c>
      <c r="H224" s="222">
        <v>115.2</v>
      </c>
      <c r="I224" s="223"/>
      <c r="J224" s="224">
        <f>ROUND(I224*H224,2)</f>
        <v>0</v>
      </c>
      <c r="K224" s="220" t="s">
        <v>134</v>
      </c>
      <c r="L224" s="44"/>
      <c r="M224" s="225" t="s">
        <v>1</v>
      </c>
      <c r="N224" s="226" t="s">
        <v>40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0.0175</v>
      </c>
      <c r="T224" s="228">
        <f>S224*H224</f>
        <v>2.0160000000000005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227</v>
      </c>
      <c r="AT224" s="229" t="s">
        <v>130</v>
      </c>
      <c r="AU224" s="229" t="s">
        <v>85</v>
      </c>
      <c r="AY224" s="17" t="s">
        <v>128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83</v>
      </c>
      <c r="BK224" s="230">
        <f>ROUND(I224*H224,2)</f>
        <v>0</v>
      </c>
      <c r="BL224" s="17" t="s">
        <v>227</v>
      </c>
      <c r="BM224" s="229" t="s">
        <v>275</v>
      </c>
    </row>
    <row r="225" spans="1:47" s="2" customFormat="1" ht="12">
      <c r="A225" s="38"/>
      <c r="B225" s="39"/>
      <c r="C225" s="40"/>
      <c r="D225" s="231" t="s">
        <v>137</v>
      </c>
      <c r="E225" s="40"/>
      <c r="F225" s="232" t="s">
        <v>276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137</v>
      </c>
      <c r="AU225" s="17" t="s">
        <v>85</v>
      </c>
    </row>
    <row r="226" spans="1:51" s="13" customFormat="1" ht="12">
      <c r="A226" s="13"/>
      <c r="B226" s="236"/>
      <c r="C226" s="237"/>
      <c r="D226" s="231" t="s">
        <v>139</v>
      </c>
      <c r="E226" s="238" t="s">
        <v>1</v>
      </c>
      <c r="F226" s="239" t="s">
        <v>277</v>
      </c>
      <c r="G226" s="237"/>
      <c r="H226" s="238" t="s">
        <v>1</v>
      </c>
      <c r="I226" s="240"/>
      <c r="J226" s="237"/>
      <c r="K226" s="237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139</v>
      </c>
      <c r="AU226" s="245" t="s">
        <v>85</v>
      </c>
      <c r="AV226" s="13" t="s">
        <v>83</v>
      </c>
      <c r="AW226" s="13" t="s">
        <v>32</v>
      </c>
      <c r="AX226" s="13" t="s">
        <v>75</v>
      </c>
      <c r="AY226" s="245" t="s">
        <v>128</v>
      </c>
    </row>
    <row r="227" spans="1:51" s="14" customFormat="1" ht="12">
      <c r="A227" s="14"/>
      <c r="B227" s="246"/>
      <c r="C227" s="247"/>
      <c r="D227" s="231" t="s">
        <v>139</v>
      </c>
      <c r="E227" s="248" t="s">
        <v>1</v>
      </c>
      <c r="F227" s="249" t="s">
        <v>278</v>
      </c>
      <c r="G227" s="247"/>
      <c r="H227" s="250">
        <v>115.2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139</v>
      </c>
      <c r="AU227" s="256" t="s">
        <v>85</v>
      </c>
      <c r="AV227" s="14" t="s">
        <v>85</v>
      </c>
      <c r="AW227" s="14" t="s">
        <v>32</v>
      </c>
      <c r="AX227" s="14" t="s">
        <v>83</v>
      </c>
      <c r="AY227" s="256" t="s">
        <v>128</v>
      </c>
    </row>
    <row r="228" spans="1:63" s="12" customFormat="1" ht="22.8" customHeight="1">
      <c r="A228" s="12"/>
      <c r="B228" s="202"/>
      <c r="C228" s="203"/>
      <c r="D228" s="204" t="s">
        <v>74</v>
      </c>
      <c r="E228" s="216" t="s">
        <v>279</v>
      </c>
      <c r="F228" s="216" t="s">
        <v>280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SUM(P229:P240)</f>
        <v>0</v>
      </c>
      <c r="Q228" s="210"/>
      <c r="R228" s="211">
        <f>SUM(R229:R240)</f>
        <v>0.10296000000000001</v>
      </c>
      <c r="S228" s="210"/>
      <c r="T228" s="212">
        <f>SUM(T229:T240)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85</v>
      </c>
      <c r="AT228" s="214" t="s">
        <v>74</v>
      </c>
      <c r="AU228" s="214" t="s">
        <v>83</v>
      </c>
      <c r="AY228" s="213" t="s">
        <v>128</v>
      </c>
      <c r="BK228" s="215">
        <f>SUM(BK229:BK240)</f>
        <v>0</v>
      </c>
    </row>
    <row r="229" spans="1:65" s="2" customFormat="1" ht="16.5" customHeight="1">
      <c r="A229" s="38"/>
      <c r="B229" s="39"/>
      <c r="C229" s="218" t="s">
        <v>281</v>
      </c>
      <c r="D229" s="218" t="s">
        <v>130</v>
      </c>
      <c r="E229" s="219" t="s">
        <v>282</v>
      </c>
      <c r="F229" s="220" t="s">
        <v>283</v>
      </c>
      <c r="G229" s="221" t="s">
        <v>169</v>
      </c>
      <c r="H229" s="222">
        <v>24</v>
      </c>
      <c r="I229" s="223"/>
      <c r="J229" s="224">
        <f>ROUND(I229*H229,2)</f>
        <v>0</v>
      </c>
      <c r="K229" s="220" t="s">
        <v>134</v>
      </c>
      <c r="L229" s="44"/>
      <c r="M229" s="225" t="s">
        <v>1</v>
      </c>
      <c r="N229" s="226" t="s">
        <v>40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227</v>
      </c>
      <c r="AT229" s="229" t="s">
        <v>130</v>
      </c>
      <c r="AU229" s="229" t="s">
        <v>85</v>
      </c>
      <c r="AY229" s="17" t="s">
        <v>128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83</v>
      </c>
      <c r="BK229" s="230">
        <f>ROUND(I229*H229,2)</f>
        <v>0</v>
      </c>
      <c r="BL229" s="17" t="s">
        <v>227</v>
      </c>
      <c r="BM229" s="229" t="s">
        <v>284</v>
      </c>
    </row>
    <row r="230" spans="1:47" s="2" customFormat="1" ht="12">
      <c r="A230" s="38"/>
      <c r="B230" s="39"/>
      <c r="C230" s="40"/>
      <c r="D230" s="231" t="s">
        <v>137</v>
      </c>
      <c r="E230" s="40"/>
      <c r="F230" s="232" t="s">
        <v>285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137</v>
      </c>
      <c r="AU230" s="17" t="s">
        <v>85</v>
      </c>
    </row>
    <row r="231" spans="1:51" s="13" customFormat="1" ht="12">
      <c r="A231" s="13"/>
      <c r="B231" s="236"/>
      <c r="C231" s="237"/>
      <c r="D231" s="231" t="s">
        <v>139</v>
      </c>
      <c r="E231" s="238" t="s">
        <v>1</v>
      </c>
      <c r="F231" s="239" t="s">
        <v>286</v>
      </c>
      <c r="G231" s="237"/>
      <c r="H231" s="238" t="s">
        <v>1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139</v>
      </c>
      <c r="AU231" s="245" t="s">
        <v>85</v>
      </c>
      <c r="AV231" s="13" t="s">
        <v>83</v>
      </c>
      <c r="AW231" s="13" t="s">
        <v>32</v>
      </c>
      <c r="AX231" s="13" t="s">
        <v>75</v>
      </c>
      <c r="AY231" s="245" t="s">
        <v>128</v>
      </c>
    </row>
    <row r="232" spans="1:51" s="14" customFormat="1" ht="12">
      <c r="A232" s="14"/>
      <c r="B232" s="246"/>
      <c r="C232" s="247"/>
      <c r="D232" s="231" t="s">
        <v>139</v>
      </c>
      <c r="E232" s="248" t="s">
        <v>1</v>
      </c>
      <c r="F232" s="249" t="s">
        <v>186</v>
      </c>
      <c r="G232" s="247"/>
      <c r="H232" s="250">
        <v>24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139</v>
      </c>
      <c r="AU232" s="256" t="s">
        <v>85</v>
      </c>
      <c r="AV232" s="14" t="s">
        <v>85</v>
      </c>
      <c r="AW232" s="14" t="s">
        <v>32</v>
      </c>
      <c r="AX232" s="14" t="s">
        <v>75</v>
      </c>
      <c r="AY232" s="256" t="s">
        <v>128</v>
      </c>
    </row>
    <row r="233" spans="1:51" s="15" customFormat="1" ht="12">
      <c r="A233" s="15"/>
      <c r="B233" s="257"/>
      <c r="C233" s="258"/>
      <c r="D233" s="231" t="s">
        <v>139</v>
      </c>
      <c r="E233" s="259" t="s">
        <v>1</v>
      </c>
      <c r="F233" s="260" t="s">
        <v>161</v>
      </c>
      <c r="G233" s="258"/>
      <c r="H233" s="261">
        <v>24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7" t="s">
        <v>139</v>
      </c>
      <c r="AU233" s="267" t="s">
        <v>85</v>
      </c>
      <c r="AV233" s="15" t="s">
        <v>135</v>
      </c>
      <c r="AW233" s="15" t="s">
        <v>32</v>
      </c>
      <c r="AX233" s="15" t="s">
        <v>83</v>
      </c>
      <c r="AY233" s="267" t="s">
        <v>128</v>
      </c>
    </row>
    <row r="234" spans="1:65" s="2" customFormat="1" ht="12">
      <c r="A234" s="38"/>
      <c r="B234" s="39"/>
      <c r="C234" s="218" t="s">
        <v>287</v>
      </c>
      <c r="D234" s="218" t="s">
        <v>130</v>
      </c>
      <c r="E234" s="219" t="s">
        <v>288</v>
      </c>
      <c r="F234" s="220" t="s">
        <v>289</v>
      </c>
      <c r="G234" s="221" t="s">
        <v>169</v>
      </c>
      <c r="H234" s="222">
        <v>24</v>
      </c>
      <c r="I234" s="223"/>
      <c r="J234" s="224">
        <f>ROUND(I234*H234,2)</f>
        <v>0</v>
      </c>
      <c r="K234" s="220" t="s">
        <v>134</v>
      </c>
      <c r="L234" s="44"/>
      <c r="M234" s="225" t="s">
        <v>1</v>
      </c>
      <c r="N234" s="226" t="s">
        <v>40</v>
      </c>
      <c r="O234" s="91"/>
      <c r="P234" s="227">
        <f>O234*H234</f>
        <v>0</v>
      </c>
      <c r="Q234" s="227">
        <v>0.00429</v>
      </c>
      <c r="R234" s="227">
        <f>Q234*H234</f>
        <v>0.10296000000000001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227</v>
      </c>
      <c r="AT234" s="229" t="s">
        <v>130</v>
      </c>
      <c r="AU234" s="229" t="s">
        <v>85</v>
      </c>
      <c r="AY234" s="17" t="s">
        <v>128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83</v>
      </c>
      <c r="BK234" s="230">
        <f>ROUND(I234*H234,2)</f>
        <v>0</v>
      </c>
      <c r="BL234" s="17" t="s">
        <v>227</v>
      </c>
      <c r="BM234" s="229" t="s">
        <v>290</v>
      </c>
    </row>
    <row r="235" spans="1:47" s="2" customFormat="1" ht="12">
      <c r="A235" s="38"/>
      <c r="B235" s="39"/>
      <c r="C235" s="40"/>
      <c r="D235" s="231" t="s">
        <v>137</v>
      </c>
      <c r="E235" s="40"/>
      <c r="F235" s="232" t="s">
        <v>291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137</v>
      </c>
      <c r="AU235" s="17" t="s">
        <v>85</v>
      </c>
    </row>
    <row r="236" spans="1:51" s="13" customFormat="1" ht="12">
      <c r="A236" s="13"/>
      <c r="B236" s="236"/>
      <c r="C236" s="237"/>
      <c r="D236" s="231" t="s">
        <v>139</v>
      </c>
      <c r="E236" s="238" t="s">
        <v>1</v>
      </c>
      <c r="F236" s="239" t="s">
        <v>185</v>
      </c>
      <c r="G236" s="237"/>
      <c r="H236" s="238" t="s">
        <v>1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139</v>
      </c>
      <c r="AU236" s="245" t="s">
        <v>85</v>
      </c>
      <c r="AV236" s="13" t="s">
        <v>83</v>
      </c>
      <c r="AW236" s="13" t="s">
        <v>32</v>
      </c>
      <c r="AX236" s="13" t="s">
        <v>75</v>
      </c>
      <c r="AY236" s="245" t="s">
        <v>128</v>
      </c>
    </row>
    <row r="237" spans="1:51" s="14" customFormat="1" ht="12">
      <c r="A237" s="14"/>
      <c r="B237" s="246"/>
      <c r="C237" s="247"/>
      <c r="D237" s="231" t="s">
        <v>139</v>
      </c>
      <c r="E237" s="248" t="s">
        <v>1</v>
      </c>
      <c r="F237" s="249" t="s">
        <v>292</v>
      </c>
      <c r="G237" s="247"/>
      <c r="H237" s="250">
        <v>24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139</v>
      </c>
      <c r="AU237" s="256" t="s">
        <v>85</v>
      </c>
      <c r="AV237" s="14" t="s">
        <v>85</v>
      </c>
      <c r="AW237" s="14" t="s">
        <v>32</v>
      </c>
      <c r="AX237" s="14" t="s">
        <v>75</v>
      </c>
      <c r="AY237" s="256" t="s">
        <v>128</v>
      </c>
    </row>
    <row r="238" spans="1:51" s="15" customFormat="1" ht="12">
      <c r="A238" s="15"/>
      <c r="B238" s="257"/>
      <c r="C238" s="258"/>
      <c r="D238" s="231" t="s">
        <v>139</v>
      </c>
      <c r="E238" s="259" t="s">
        <v>1</v>
      </c>
      <c r="F238" s="260" t="s">
        <v>161</v>
      </c>
      <c r="G238" s="258"/>
      <c r="H238" s="261">
        <v>24</v>
      </c>
      <c r="I238" s="262"/>
      <c r="J238" s="258"/>
      <c r="K238" s="258"/>
      <c r="L238" s="263"/>
      <c r="M238" s="264"/>
      <c r="N238" s="265"/>
      <c r="O238" s="265"/>
      <c r="P238" s="265"/>
      <c r="Q238" s="265"/>
      <c r="R238" s="265"/>
      <c r="S238" s="265"/>
      <c r="T238" s="26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7" t="s">
        <v>139</v>
      </c>
      <c r="AU238" s="267" t="s">
        <v>85</v>
      </c>
      <c r="AV238" s="15" t="s">
        <v>135</v>
      </c>
      <c r="AW238" s="15" t="s">
        <v>32</v>
      </c>
      <c r="AX238" s="15" t="s">
        <v>83</v>
      </c>
      <c r="AY238" s="267" t="s">
        <v>128</v>
      </c>
    </row>
    <row r="239" spans="1:65" s="2" customFormat="1" ht="12">
      <c r="A239" s="38"/>
      <c r="B239" s="39"/>
      <c r="C239" s="218" t="s">
        <v>293</v>
      </c>
      <c r="D239" s="218" t="s">
        <v>130</v>
      </c>
      <c r="E239" s="219" t="s">
        <v>294</v>
      </c>
      <c r="F239" s="220" t="s">
        <v>295</v>
      </c>
      <c r="G239" s="221" t="s">
        <v>296</v>
      </c>
      <c r="H239" s="269"/>
      <c r="I239" s="223"/>
      <c r="J239" s="224">
        <f>ROUND(I239*H239,2)</f>
        <v>0</v>
      </c>
      <c r="K239" s="220" t="s">
        <v>134</v>
      </c>
      <c r="L239" s="44"/>
      <c r="M239" s="225" t="s">
        <v>1</v>
      </c>
      <c r="N239" s="226" t="s">
        <v>40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227</v>
      </c>
      <c r="AT239" s="229" t="s">
        <v>130</v>
      </c>
      <c r="AU239" s="229" t="s">
        <v>85</v>
      </c>
      <c r="AY239" s="17" t="s">
        <v>128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83</v>
      </c>
      <c r="BK239" s="230">
        <f>ROUND(I239*H239,2)</f>
        <v>0</v>
      </c>
      <c r="BL239" s="17" t="s">
        <v>227</v>
      </c>
      <c r="BM239" s="229" t="s">
        <v>297</v>
      </c>
    </row>
    <row r="240" spans="1:47" s="2" customFormat="1" ht="12">
      <c r="A240" s="38"/>
      <c r="B240" s="39"/>
      <c r="C240" s="40"/>
      <c r="D240" s="231" t="s">
        <v>137</v>
      </c>
      <c r="E240" s="40"/>
      <c r="F240" s="232" t="s">
        <v>298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137</v>
      </c>
      <c r="AU240" s="17" t="s">
        <v>85</v>
      </c>
    </row>
    <row r="241" spans="1:63" s="12" customFormat="1" ht="22.8" customHeight="1">
      <c r="A241" s="12"/>
      <c r="B241" s="202"/>
      <c r="C241" s="203"/>
      <c r="D241" s="204" t="s">
        <v>74</v>
      </c>
      <c r="E241" s="216" t="s">
        <v>299</v>
      </c>
      <c r="F241" s="216" t="s">
        <v>300</v>
      </c>
      <c r="G241" s="203"/>
      <c r="H241" s="203"/>
      <c r="I241" s="206"/>
      <c r="J241" s="217">
        <f>BK241</f>
        <v>0</v>
      </c>
      <c r="K241" s="203"/>
      <c r="L241" s="208"/>
      <c r="M241" s="209"/>
      <c r="N241" s="210"/>
      <c r="O241" s="210"/>
      <c r="P241" s="211">
        <f>SUM(P242:P277)</f>
        <v>0</v>
      </c>
      <c r="Q241" s="210"/>
      <c r="R241" s="211">
        <f>SUM(R242:R277)</f>
        <v>0.091665</v>
      </c>
      <c r="S241" s="210"/>
      <c r="T241" s="212">
        <f>SUM(T242:T277)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3" t="s">
        <v>85</v>
      </c>
      <c r="AT241" s="214" t="s">
        <v>74</v>
      </c>
      <c r="AU241" s="214" t="s">
        <v>83</v>
      </c>
      <c r="AY241" s="213" t="s">
        <v>128</v>
      </c>
      <c r="BK241" s="215">
        <f>SUM(BK242:BK277)</f>
        <v>0</v>
      </c>
    </row>
    <row r="242" spans="1:65" s="2" customFormat="1" ht="44.25" customHeight="1">
      <c r="A242" s="38"/>
      <c r="B242" s="39"/>
      <c r="C242" s="218" t="s">
        <v>301</v>
      </c>
      <c r="D242" s="218" t="s">
        <v>130</v>
      </c>
      <c r="E242" s="219" t="s">
        <v>302</v>
      </c>
      <c r="F242" s="220" t="s">
        <v>303</v>
      </c>
      <c r="G242" s="221" t="s">
        <v>133</v>
      </c>
      <c r="H242" s="222">
        <v>6</v>
      </c>
      <c r="I242" s="223"/>
      <c r="J242" s="224">
        <f>ROUND(I242*H242,2)</f>
        <v>0</v>
      </c>
      <c r="K242" s="220" t="s">
        <v>1</v>
      </c>
      <c r="L242" s="44"/>
      <c r="M242" s="225" t="s">
        <v>1</v>
      </c>
      <c r="N242" s="226" t="s">
        <v>40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227</v>
      </c>
      <c r="AT242" s="229" t="s">
        <v>130</v>
      </c>
      <c r="AU242" s="229" t="s">
        <v>85</v>
      </c>
      <c r="AY242" s="17" t="s">
        <v>128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83</v>
      </c>
      <c r="BK242" s="230">
        <f>ROUND(I242*H242,2)</f>
        <v>0</v>
      </c>
      <c r="BL242" s="17" t="s">
        <v>227</v>
      </c>
      <c r="BM242" s="229" t="s">
        <v>304</v>
      </c>
    </row>
    <row r="243" spans="1:47" s="2" customFormat="1" ht="12">
      <c r="A243" s="38"/>
      <c r="B243" s="39"/>
      <c r="C243" s="40"/>
      <c r="D243" s="231" t="s">
        <v>137</v>
      </c>
      <c r="E243" s="40"/>
      <c r="F243" s="232" t="s">
        <v>303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137</v>
      </c>
      <c r="AU243" s="17" t="s">
        <v>85</v>
      </c>
    </row>
    <row r="244" spans="1:47" s="2" customFormat="1" ht="12">
      <c r="A244" s="38"/>
      <c r="B244" s="39"/>
      <c r="C244" s="40"/>
      <c r="D244" s="231" t="s">
        <v>172</v>
      </c>
      <c r="E244" s="40"/>
      <c r="F244" s="268" t="s">
        <v>305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172</v>
      </c>
      <c r="AU244" s="17" t="s">
        <v>85</v>
      </c>
    </row>
    <row r="245" spans="1:65" s="2" customFormat="1" ht="55.5" customHeight="1">
      <c r="A245" s="38"/>
      <c r="B245" s="39"/>
      <c r="C245" s="218" t="s">
        <v>306</v>
      </c>
      <c r="D245" s="218" t="s">
        <v>130</v>
      </c>
      <c r="E245" s="219" t="s">
        <v>307</v>
      </c>
      <c r="F245" s="220" t="s">
        <v>308</v>
      </c>
      <c r="G245" s="221" t="s">
        <v>133</v>
      </c>
      <c r="H245" s="222">
        <v>8</v>
      </c>
      <c r="I245" s="223"/>
      <c r="J245" s="224">
        <f>ROUND(I245*H245,2)</f>
        <v>0</v>
      </c>
      <c r="K245" s="220" t="s">
        <v>1</v>
      </c>
      <c r="L245" s="44"/>
      <c r="M245" s="225" t="s">
        <v>1</v>
      </c>
      <c r="N245" s="226" t="s">
        <v>40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227</v>
      </c>
      <c r="AT245" s="229" t="s">
        <v>130</v>
      </c>
      <c r="AU245" s="229" t="s">
        <v>85</v>
      </c>
      <c r="AY245" s="17" t="s">
        <v>128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83</v>
      </c>
      <c r="BK245" s="230">
        <f>ROUND(I245*H245,2)</f>
        <v>0</v>
      </c>
      <c r="BL245" s="17" t="s">
        <v>227</v>
      </c>
      <c r="BM245" s="229" t="s">
        <v>309</v>
      </c>
    </row>
    <row r="246" spans="1:47" s="2" customFormat="1" ht="12">
      <c r="A246" s="38"/>
      <c r="B246" s="39"/>
      <c r="C246" s="40"/>
      <c r="D246" s="231" t="s">
        <v>137</v>
      </c>
      <c r="E246" s="40"/>
      <c r="F246" s="232" t="s">
        <v>308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137</v>
      </c>
      <c r="AU246" s="17" t="s">
        <v>85</v>
      </c>
    </row>
    <row r="247" spans="1:47" s="2" customFormat="1" ht="12">
      <c r="A247" s="38"/>
      <c r="B247" s="39"/>
      <c r="C247" s="40"/>
      <c r="D247" s="231" t="s">
        <v>172</v>
      </c>
      <c r="E247" s="40"/>
      <c r="F247" s="268" t="s">
        <v>305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172</v>
      </c>
      <c r="AU247" s="17" t="s">
        <v>85</v>
      </c>
    </row>
    <row r="248" spans="1:65" s="2" customFormat="1" ht="44.25" customHeight="1">
      <c r="A248" s="38"/>
      <c r="B248" s="39"/>
      <c r="C248" s="218" t="s">
        <v>310</v>
      </c>
      <c r="D248" s="218" t="s">
        <v>130</v>
      </c>
      <c r="E248" s="219" t="s">
        <v>311</v>
      </c>
      <c r="F248" s="220" t="s">
        <v>312</v>
      </c>
      <c r="G248" s="221" t="s">
        <v>133</v>
      </c>
      <c r="H248" s="222">
        <v>2</v>
      </c>
      <c r="I248" s="223"/>
      <c r="J248" s="224">
        <f>ROUND(I248*H248,2)</f>
        <v>0</v>
      </c>
      <c r="K248" s="220" t="s">
        <v>1</v>
      </c>
      <c r="L248" s="44"/>
      <c r="M248" s="225" t="s">
        <v>1</v>
      </c>
      <c r="N248" s="226" t="s">
        <v>40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227</v>
      </c>
      <c r="AT248" s="229" t="s">
        <v>130</v>
      </c>
      <c r="AU248" s="229" t="s">
        <v>85</v>
      </c>
      <c r="AY248" s="17" t="s">
        <v>128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83</v>
      </c>
      <c r="BK248" s="230">
        <f>ROUND(I248*H248,2)</f>
        <v>0</v>
      </c>
      <c r="BL248" s="17" t="s">
        <v>227</v>
      </c>
      <c r="BM248" s="229" t="s">
        <v>313</v>
      </c>
    </row>
    <row r="249" spans="1:47" s="2" customFormat="1" ht="12">
      <c r="A249" s="38"/>
      <c r="B249" s="39"/>
      <c r="C249" s="40"/>
      <c r="D249" s="231" t="s">
        <v>137</v>
      </c>
      <c r="E249" s="40"/>
      <c r="F249" s="232" t="s">
        <v>312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137</v>
      </c>
      <c r="AU249" s="17" t="s">
        <v>85</v>
      </c>
    </row>
    <row r="250" spans="1:47" s="2" customFormat="1" ht="12">
      <c r="A250" s="38"/>
      <c r="B250" s="39"/>
      <c r="C250" s="40"/>
      <c r="D250" s="231" t="s">
        <v>172</v>
      </c>
      <c r="E250" s="40"/>
      <c r="F250" s="268" t="s">
        <v>305</v>
      </c>
      <c r="G250" s="40"/>
      <c r="H250" s="40"/>
      <c r="I250" s="233"/>
      <c r="J250" s="40"/>
      <c r="K250" s="40"/>
      <c r="L250" s="44"/>
      <c r="M250" s="234"/>
      <c r="N250" s="23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172</v>
      </c>
      <c r="AU250" s="17" t="s">
        <v>85</v>
      </c>
    </row>
    <row r="251" spans="1:65" s="2" customFormat="1" ht="33" customHeight="1">
      <c r="A251" s="38"/>
      <c r="B251" s="39"/>
      <c r="C251" s="218" t="s">
        <v>314</v>
      </c>
      <c r="D251" s="218" t="s">
        <v>130</v>
      </c>
      <c r="E251" s="219" t="s">
        <v>315</v>
      </c>
      <c r="F251" s="220" t="s">
        <v>316</v>
      </c>
      <c r="G251" s="221" t="s">
        <v>169</v>
      </c>
      <c r="H251" s="222">
        <v>57.96</v>
      </c>
      <c r="I251" s="223"/>
      <c r="J251" s="224">
        <f>ROUND(I251*H251,2)</f>
        <v>0</v>
      </c>
      <c r="K251" s="220" t="s">
        <v>1</v>
      </c>
      <c r="L251" s="44"/>
      <c r="M251" s="225" t="s">
        <v>1</v>
      </c>
      <c r="N251" s="226" t="s">
        <v>40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227</v>
      </c>
      <c r="AT251" s="229" t="s">
        <v>130</v>
      </c>
      <c r="AU251" s="229" t="s">
        <v>85</v>
      </c>
      <c r="AY251" s="17" t="s">
        <v>128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83</v>
      </c>
      <c r="BK251" s="230">
        <f>ROUND(I251*H251,2)</f>
        <v>0</v>
      </c>
      <c r="BL251" s="17" t="s">
        <v>227</v>
      </c>
      <c r="BM251" s="229" t="s">
        <v>317</v>
      </c>
    </row>
    <row r="252" spans="1:47" s="2" customFormat="1" ht="12">
      <c r="A252" s="38"/>
      <c r="B252" s="39"/>
      <c r="C252" s="40"/>
      <c r="D252" s="231" t="s">
        <v>137</v>
      </c>
      <c r="E252" s="40"/>
      <c r="F252" s="232" t="s">
        <v>318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137</v>
      </c>
      <c r="AU252" s="17" t="s">
        <v>85</v>
      </c>
    </row>
    <row r="253" spans="1:51" s="13" customFormat="1" ht="12">
      <c r="A253" s="13"/>
      <c r="B253" s="236"/>
      <c r="C253" s="237"/>
      <c r="D253" s="231" t="s">
        <v>139</v>
      </c>
      <c r="E253" s="238" t="s">
        <v>1</v>
      </c>
      <c r="F253" s="239" t="s">
        <v>319</v>
      </c>
      <c r="G253" s="237"/>
      <c r="H253" s="238" t="s">
        <v>1</v>
      </c>
      <c r="I253" s="240"/>
      <c r="J253" s="237"/>
      <c r="K253" s="237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139</v>
      </c>
      <c r="AU253" s="245" t="s">
        <v>85</v>
      </c>
      <c r="AV253" s="13" t="s">
        <v>83</v>
      </c>
      <c r="AW253" s="13" t="s">
        <v>32</v>
      </c>
      <c r="AX253" s="13" t="s">
        <v>75</v>
      </c>
      <c r="AY253" s="245" t="s">
        <v>128</v>
      </c>
    </row>
    <row r="254" spans="1:51" s="13" customFormat="1" ht="12">
      <c r="A254" s="13"/>
      <c r="B254" s="236"/>
      <c r="C254" s="237"/>
      <c r="D254" s="231" t="s">
        <v>139</v>
      </c>
      <c r="E254" s="238" t="s">
        <v>1</v>
      </c>
      <c r="F254" s="239" t="s">
        <v>320</v>
      </c>
      <c r="G254" s="237"/>
      <c r="H254" s="238" t="s">
        <v>1</v>
      </c>
      <c r="I254" s="240"/>
      <c r="J254" s="237"/>
      <c r="K254" s="237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139</v>
      </c>
      <c r="AU254" s="245" t="s">
        <v>85</v>
      </c>
      <c r="AV254" s="13" t="s">
        <v>83</v>
      </c>
      <c r="AW254" s="13" t="s">
        <v>32</v>
      </c>
      <c r="AX254" s="13" t="s">
        <v>75</v>
      </c>
      <c r="AY254" s="245" t="s">
        <v>128</v>
      </c>
    </row>
    <row r="255" spans="1:51" s="14" customFormat="1" ht="12">
      <c r="A255" s="14"/>
      <c r="B255" s="246"/>
      <c r="C255" s="247"/>
      <c r="D255" s="231" t="s">
        <v>139</v>
      </c>
      <c r="E255" s="248" t="s">
        <v>1</v>
      </c>
      <c r="F255" s="249" t="s">
        <v>174</v>
      </c>
      <c r="G255" s="247"/>
      <c r="H255" s="250">
        <v>57.96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6" t="s">
        <v>139</v>
      </c>
      <c r="AU255" s="256" t="s">
        <v>85</v>
      </c>
      <c r="AV255" s="14" t="s">
        <v>85</v>
      </c>
      <c r="AW255" s="14" t="s">
        <v>32</v>
      </c>
      <c r="AX255" s="14" t="s">
        <v>75</v>
      </c>
      <c r="AY255" s="256" t="s">
        <v>128</v>
      </c>
    </row>
    <row r="256" spans="1:51" s="15" customFormat="1" ht="12">
      <c r="A256" s="15"/>
      <c r="B256" s="257"/>
      <c r="C256" s="258"/>
      <c r="D256" s="231" t="s">
        <v>139</v>
      </c>
      <c r="E256" s="259" t="s">
        <v>1</v>
      </c>
      <c r="F256" s="260" t="s">
        <v>161</v>
      </c>
      <c r="G256" s="258"/>
      <c r="H256" s="261">
        <v>57.96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7" t="s">
        <v>139</v>
      </c>
      <c r="AU256" s="267" t="s">
        <v>85</v>
      </c>
      <c r="AV256" s="15" t="s">
        <v>135</v>
      </c>
      <c r="AW256" s="15" t="s">
        <v>32</v>
      </c>
      <c r="AX256" s="15" t="s">
        <v>83</v>
      </c>
      <c r="AY256" s="267" t="s">
        <v>128</v>
      </c>
    </row>
    <row r="257" spans="1:65" s="2" customFormat="1" ht="12">
      <c r="A257" s="38"/>
      <c r="B257" s="39"/>
      <c r="C257" s="218" t="s">
        <v>321</v>
      </c>
      <c r="D257" s="218" t="s">
        <v>130</v>
      </c>
      <c r="E257" s="219" t="s">
        <v>322</v>
      </c>
      <c r="F257" s="220" t="s">
        <v>323</v>
      </c>
      <c r="G257" s="221" t="s">
        <v>169</v>
      </c>
      <c r="H257" s="222">
        <v>57.96</v>
      </c>
      <c r="I257" s="223"/>
      <c r="J257" s="224">
        <f>ROUND(I257*H257,2)</f>
        <v>0</v>
      </c>
      <c r="K257" s="220" t="s">
        <v>1</v>
      </c>
      <c r="L257" s="44"/>
      <c r="M257" s="225" t="s">
        <v>1</v>
      </c>
      <c r="N257" s="226" t="s">
        <v>40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227</v>
      </c>
      <c r="AT257" s="229" t="s">
        <v>130</v>
      </c>
      <c r="AU257" s="229" t="s">
        <v>85</v>
      </c>
      <c r="AY257" s="17" t="s">
        <v>128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83</v>
      </c>
      <c r="BK257" s="230">
        <f>ROUND(I257*H257,2)</f>
        <v>0</v>
      </c>
      <c r="BL257" s="17" t="s">
        <v>227</v>
      </c>
      <c r="BM257" s="229" t="s">
        <v>324</v>
      </c>
    </row>
    <row r="258" spans="1:47" s="2" customFormat="1" ht="12">
      <c r="A258" s="38"/>
      <c r="B258" s="39"/>
      <c r="C258" s="40"/>
      <c r="D258" s="231" t="s">
        <v>137</v>
      </c>
      <c r="E258" s="40"/>
      <c r="F258" s="232" t="s">
        <v>325</v>
      </c>
      <c r="G258" s="40"/>
      <c r="H258" s="40"/>
      <c r="I258" s="233"/>
      <c r="J258" s="40"/>
      <c r="K258" s="40"/>
      <c r="L258" s="44"/>
      <c r="M258" s="234"/>
      <c r="N258" s="23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137</v>
      </c>
      <c r="AU258" s="17" t="s">
        <v>85</v>
      </c>
    </row>
    <row r="259" spans="1:51" s="13" customFormat="1" ht="12">
      <c r="A259" s="13"/>
      <c r="B259" s="236"/>
      <c r="C259" s="237"/>
      <c r="D259" s="231" t="s">
        <v>139</v>
      </c>
      <c r="E259" s="238" t="s">
        <v>1</v>
      </c>
      <c r="F259" s="239" t="s">
        <v>319</v>
      </c>
      <c r="G259" s="237"/>
      <c r="H259" s="238" t="s">
        <v>1</v>
      </c>
      <c r="I259" s="240"/>
      <c r="J259" s="237"/>
      <c r="K259" s="237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139</v>
      </c>
      <c r="AU259" s="245" t="s">
        <v>85</v>
      </c>
      <c r="AV259" s="13" t="s">
        <v>83</v>
      </c>
      <c r="AW259" s="13" t="s">
        <v>32</v>
      </c>
      <c r="AX259" s="13" t="s">
        <v>75</v>
      </c>
      <c r="AY259" s="245" t="s">
        <v>128</v>
      </c>
    </row>
    <row r="260" spans="1:51" s="13" customFormat="1" ht="12">
      <c r="A260" s="13"/>
      <c r="B260" s="236"/>
      <c r="C260" s="237"/>
      <c r="D260" s="231" t="s">
        <v>139</v>
      </c>
      <c r="E260" s="238" t="s">
        <v>1</v>
      </c>
      <c r="F260" s="239" t="s">
        <v>320</v>
      </c>
      <c r="G260" s="237"/>
      <c r="H260" s="238" t="s">
        <v>1</v>
      </c>
      <c r="I260" s="240"/>
      <c r="J260" s="237"/>
      <c r="K260" s="237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139</v>
      </c>
      <c r="AU260" s="245" t="s">
        <v>85</v>
      </c>
      <c r="AV260" s="13" t="s">
        <v>83</v>
      </c>
      <c r="AW260" s="13" t="s">
        <v>32</v>
      </c>
      <c r="AX260" s="13" t="s">
        <v>75</v>
      </c>
      <c r="AY260" s="245" t="s">
        <v>128</v>
      </c>
    </row>
    <row r="261" spans="1:51" s="14" customFormat="1" ht="12">
      <c r="A261" s="14"/>
      <c r="B261" s="246"/>
      <c r="C261" s="247"/>
      <c r="D261" s="231" t="s">
        <v>139</v>
      </c>
      <c r="E261" s="248" t="s">
        <v>1</v>
      </c>
      <c r="F261" s="249" t="s">
        <v>174</v>
      </c>
      <c r="G261" s="247"/>
      <c r="H261" s="250">
        <v>57.96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6" t="s">
        <v>139</v>
      </c>
      <c r="AU261" s="256" t="s">
        <v>85</v>
      </c>
      <c r="AV261" s="14" t="s">
        <v>85</v>
      </c>
      <c r="AW261" s="14" t="s">
        <v>32</v>
      </c>
      <c r="AX261" s="14" t="s">
        <v>75</v>
      </c>
      <c r="AY261" s="256" t="s">
        <v>128</v>
      </c>
    </row>
    <row r="262" spans="1:51" s="15" customFormat="1" ht="12">
      <c r="A262" s="15"/>
      <c r="B262" s="257"/>
      <c r="C262" s="258"/>
      <c r="D262" s="231" t="s">
        <v>139</v>
      </c>
      <c r="E262" s="259" t="s">
        <v>1</v>
      </c>
      <c r="F262" s="260" t="s">
        <v>161</v>
      </c>
      <c r="G262" s="258"/>
      <c r="H262" s="261">
        <v>57.96</v>
      </c>
      <c r="I262" s="262"/>
      <c r="J262" s="258"/>
      <c r="K262" s="258"/>
      <c r="L262" s="263"/>
      <c r="M262" s="264"/>
      <c r="N262" s="265"/>
      <c r="O262" s="265"/>
      <c r="P262" s="265"/>
      <c r="Q262" s="265"/>
      <c r="R262" s="265"/>
      <c r="S262" s="265"/>
      <c r="T262" s="26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7" t="s">
        <v>139</v>
      </c>
      <c r="AU262" s="267" t="s">
        <v>85</v>
      </c>
      <c r="AV262" s="15" t="s">
        <v>135</v>
      </c>
      <c r="AW262" s="15" t="s">
        <v>32</v>
      </c>
      <c r="AX262" s="15" t="s">
        <v>83</v>
      </c>
      <c r="AY262" s="267" t="s">
        <v>128</v>
      </c>
    </row>
    <row r="263" spans="1:65" s="2" customFormat="1" ht="12">
      <c r="A263" s="38"/>
      <c r="B263" s="39"/>
      <c r="C263" s="218" t="s">
        <v>326</v>
      </c>
      <c r="D263" s="218" t="s">
        <v>130</v>
      </c>
      <c r="E263" s="219" t="s">
        <v>327</v>
      </c>
      <c r="F263" s="220" t="s">
        <v>328</v>
      </c>
      <c r="G263" s="221" t="s">
        <v>169</v>
      </c>
      <c r="H263" s="222">
        <v>30</v>
      </c>
      <c r="I263" s="223"/>
      <c r="J263" s="224">
        <f>ROUND(I263*H263,2)</f>
        <v>0</v>
      </c>
      <c r="K263" s="220" t="s">
        <v>1</v>
      </c>
      <c r="L263" s="44"/>
      <c r="M263" s="225" t="s">
        <v>1</v>
      </c>
      <c r="N263" s="226" t="s">
        <v>40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227</v>
      </c>
      <c r="AT263" s="229" t="s">
        <v>130</v>
      </c>
      <c r="AU263" s="229" t="s">
        <v>85</v>
      </c>
      <c r="AY263" s="17" t="s">
        <v>128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83</v>
      </c>
      <c r="BK263" s="230">
        <f>ROUND(I263*H263,2)</f>
        <v>0</v>
      </c>
      <c r="BL263" s="17" t="s">
        <v>227</v>
      </c>
      <c r="BM263" s="229" t="s">
        <v>329</v>
      </c>
    </row>
    <row r="264" spans="1:47" s="2" customFormat="1" ht="12">
      <c r="A264" s="38"/>
      <c r="B264" s="39"/>
      <c r="C264" s="40"/>
      <c r="D264" s="231" t="s">
        <v>137</v>
      </c>
      <c r="E264" s="40"/>
      <c r="F264" s="232" t="s">
        <v>330</v>
      </c>
      <c r="G264" s="40"/>
      <c r="H264" s="40"/>
      <c r="I264" s="233"/>
      <c r="J264" s="40"/>
      <c r="K264" s="40"/>
      <c r="L264" s="44"/>
      <c r="M264" s="234"/>
      <c r="N264" s="23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137</v>
      </c>
      <c r="AU264" s="17" t="s">
        <v>85</v>
      </c>
    </row>
    <row r="265" spans="1:51" s="14" customFormat="1" ht="12">
      <c r="A265" s="14"/>
      <c r="B265" s="246"/>
      <c r="C265" s="247"/>
      <c r="D265" s="231" t="s">
        <v>139</v>
      </c>
      <c r="E265" s="248" t="s">
        <v>1</v>
      </c>
      <c r="F265" s="249" t="s">
        <v>331</v>
      </c>
      <c r="G265" s="247"/>
      <c r="H265" s="250">
        <v>27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139</v>
      </c>
      <c r="AU265" s="256" t="s">
        <v>85</v>
      </c>
      <c r="AV265" s="14" t="s">
        <v>85</v>
      </c>
      <c r="AW265" s="14" t="s">
        <v>32</v>
      </c>
      <c r="AX265" s="14" t="s">
        <v>75</v>
      </c>
      <c r="AY265" s="256" t="s">
        <v>128</v>
      </c>
    </row>
    <row r="266" spans="1:51" s="14" customFormat="1" ht="12">
      <c r="A266" s="14"/>
      <c r="B266" s="246"/>
      <c r="C266" s="247"/>
      <c r="D266" s="231" t="s">
        <v>139</v>
      </c>
      <c r="E266" s="248" t="s">
        <v>1</v>
      </c>
      <c r="F266" s="249" t="s">
        <v>332</v>
      </c>
      <c r="G266" s="247"/>
      <c r="H266" s="250">
        <v>3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139</v>
      </c>
      <c r="AU266" s="256" t="s">
        <v>85</v>
      </c>
      <c r="AV266" s="14" t="s">
        <v>85</v>
      </c>
      <c r="AW266" s="14" t="s">
        <v>32</v>
      </c>
      <c r="AX266" s="14" t="s">
        <v>75</v>
      </c>
      <c r="AY266" s="256" t="s">
        <v>128</v>
      </c>
    </row>
    <row r="267" spans="1:51" s="15" customFormat="1" ht="12">
      <c r="A267" s="15"/>
      <c r="B267" s="257"/>
      <c r="C267" s="258"/>
      <c r="D267" s="231" t="s">
        <v>139</v>
      </c>
      <c r="E267" s="259" t="s">
        <v>1</v>
      </c>
      <c r="F267" s="260" t="s">
        <v>161</v>
      </c>
      <c r="G267" s="258"/>
      <c r="H267" s="261">
        <v>30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7" t="s">
        <v>139</v>
      </c>
      <c r="AU267" s="267" t="s">
        <v>85</v>
      </c>
      <c r="AV267" s="15" t="s">
        <v>135</v>
      </c>
      <c r="AW267" s="15" t="s">
        <v>32</v>
      </c>
      <c r="AX267" s="15" t="s">
        <v>83</v>
      </c>
      <c r="AY267" s="267" t="s">
        <v>128</v>
      </c>
    </row>
    <row r="268" spans="1:65" s="2" customFormat="1" ht="12">
      <c r="A268" s="38"/>
      <c r="B268" s="39"/>
      <c r="C268" s="270" t="s">
        <v>333</v>
      </c>
      <c r="D268" s="270" t="s">
        <v>334</v>
      </c>
      <c r="E268" s="271" t="s">
        <v>335</v>
      </c>
      <c r="F268" s="272" t="s">
        <v>336</v>
      </c>
      <c r="G268" s="273" t="s">
        <v>169</v>
      </c>
      <c r="H268" s="274">
        <v>28.35</v>
      </c>
      <c r="I268" s="275"/>
      <c r="J268" s="276">
        <f>ROUND(I268*H268,2)</f>
        <v>0</v>
      </c>
      <c r="K268" s="272" t="s">
        <v>134</v>
      </c>
      <c r="L268" s="277"/>
      <c r="M268" s="278" t="s">
        <v>1</v>
      </c>
      <c r="N268" s="279" t="s">
        <v>40</v>
      </c>
      <c r="O268" s="91"/>
      <c r="P268" s="227">
        <f>O268*H268</f>
        <v>0</v>
      </c>
      <c r="Q268" s="227">
        <v>0.003</v>
      </c>
      <c r="R268" s="227">
        <f>Q268*H268</f>
        <v>0.08505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337</v>
      </c>
      <c r="AT268" s="229" t="s">
        <v>334</v>
      </c>
      <c r="AU268" s="229" t="s">
        <v>85</v>
      </c>
      <c r="AY268" s="17" t="s">
        <v>128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83</v>
      </c>
      <c r="BK268" s="230">
        <f>ROUND(I268*H268,2)</f>
        <v>0</v>
      </c>
      <c r="BL268" s="17" t="s">
        <v>337</v>
      </c>
      <c r="BM268" s="229" t="s">
        <v>338</v>
      </c>
    </row>
    <row r="269" spans="1:47" s="2" customFormat="1" ht="12">
      <c r="A269" s="38"/>
      <c r="B269" s="39"/>
      <c r="C269" s="40"/>
      <c r="D269" s="231" t="s">
        <v>137</v>
      </c>
      <c r="E269" s="40"/>
      <c r="F269" s="232" t="s">
        <v>339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137</v>
      </c>
      <c r="AU269" s="17" t="s">
        <v>85</v>
      </c>
    </row>
    <row r="270" spans="1:51" s="14" customFormat="1" ht="12">
      <c r="A270" s="14"/>
      <c r="B270" s="246"/>
      <c r="C270" s="247"/>
      <c r="D270" s="231" t="s">
        <v>139</v>
      </c>
      <c r="E270" s="248" t="s">
        <v>1</v>
      </c>
      <c r="F270" s="249" t="s">
        <v>331</v>
      </c>
      <c r="G270" s="247"/>
      <c r="H270" s="250">
        <v>27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139</v>
      </c>
      <c r="AU270" s="256" t="s">
        <v>85</v>
      </c>
      <c r="AV270" s="14" t="s">
        <v>85</v>
      </c>
      <c r="AW270" s="14" t="s">
        <v>32</v>
      </c>
      <c r="AX270" s="14" t="s">
        <v>83</v>
      </c>
      <c r="AY270" s="256" t="s">
        <v>128</v>
      </c>
    </row>
    <row r="271" spans="1:51" s="14" customFormat="1" ht="12">
      <c r="A271" s="14"/>
      <c r="B271" s="246"/>
      <c r="C271" s="247"/>
      <c r="D271" s="231" t="s">
        <v>139</v>
      </c>
      <c r="E271" s="247"/>
      <c r="F271" s="249" t="s">
        <v>340</v>
      </c>
      <c r="G271" s="247"/>
      <c r="H271" s="250">
        <v>28.35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139</v>
      </c>
      <c r="AU271" s="256" t="s">
        <v>85</v>
      </c>
      <c r="AV271" s="14" t="s">
        <v>85</v>
      </c>
      <c r="AW271" s="14" t="s">
        <v>4</v>
      </c>
      <c r="AX271" s="14" t="s">
        <v>83</v>
      </c>
      <c r="AY271" s="256" t="s">
        <v>128</v>
      </c>
    </row>
    <row r="272" spans="1:65" s="2" customFormat="1" ht="12">
      <c r="A272" s="38"/>
      <c r="B272" s="39"/>
      <c r="C272" s="270" t="s">
        <v>341</v>
      </c>
      <c r="D272" s="270" t="s">
        <v>334</v>
      </c>
      <c r="E272" s="271" t="s">
        <v>342</v>
      </c>
      <c r="F272" s="272" t="s">
        <v>343</v>
      </c>
      <c r="G272" s="273" t="s">
        <v>169</v>
      </c>
      <c r="H272" s="274">
        <v>3.15</v>
      </c>
      <c r="I272" s="275"/>
      <c r="J272" s="276">
        <f>ROUND(I272*H272,2)</f>
        <v>0</v>
      </c>
      <c r="K272" s="272" t="s">
        <v>134</v>
      </c>
      <c r="L272" s="277"/>
      <c r="M272" s="278" t="s">
        <v>1</v>
      </c>
      <c r="N272" s="279" t="s">
        <v>40</v>
      </c>
      <c r="O272" s="91"/>
      <c r="P272" s="227">
        <f>O272*H272</f>
        <v>0</v>
      </c>
      <c r="Q272" s="227">
        <v>0.0021</v>
      </c>
      <c r="R272" s="227">
        <f>Q272*H272</f>
        <v>0.006614999999999999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337</v>
      </c>
      <c r="AT272" s="229" t="s">
        <v>334</v>
      </c>
      <c r="AU272" s="229" t="s">
        <v>85</v>
      </c>
      <c r="AY272" s="17" t="s">
        <v>128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83</v>
      </c>
      <c r="BK272" s="230">
        <f>ROUND(I272*H272,2)</f>
        <v>0</v>
      </c>
      <c r="BL272" s="17" t="s">
        <v>337</v>
      </c>
      <c r="BM272" s="229" t="s">
        <v>344</v>
      </c>
    </row>
    <row r="273" spans="1:47" s="2" customFormat="1" ht="12">
      <c r="A273" s="38"/>
      <c r="B273" s="39"/>
      <c r="C273" s="40"/>
      <c r="D273" s="231" t="s">
        <v>137</v>
      </c>
      <c r="E273" s="40"/>
      <c r="F273" s="232" t="s">
        <v>345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137</v>
      </c>
      <c r="AU273" s="17" t="s">
        <v>85</v>
      </c>
    </row>
    <row r="274" spans="1:51" s="14" customFormat="1" ht="12">
      <c r="A274" s="14"/>
      <c r="B274" s="246"/>
      <c r="C274" s="247"/>
      <c r="D274" s="231" t="s">
        <v>139</v>
      </c>
      <c r="E274" s="248" t="s">
        <v>1</v>
      </c>
      <c r="F274" s="249" t="s">
        <v>332</v>
      </c>
      <c r="G274" s="247"/>
      <c r="H274" s="250">
        <v>3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6" t="s">
        <v>139</v>
      </c>
      <c r="AU274" s="256" t="s">
        <v>85</v>
      </c>
      <c r="AV274" s="14" t="s">
        <v>85</v>
      </c>
      <c r="AW274" s="14" t="s">
        <v>32</v>
      </c>
      <c r="AX274" s="14" t="s">
        <v>83</v>
      </c>
      <c r="AY274" s="256" t="s">
        <v>128</v>
      </c>
    </row>
    <row r="275" spans="1:51" s="14" customFormat="1" ht="12">
      <c r="A275" s="14"/>
      <c r="B275" s="246"/>
      <c r="C275" s="247"/>
      <c r="D275" s="231" t="s">
        <v>139</v>
      </c>
      <c r="E275" s="247"/>
      <c r="F275" s="249" t="s">
        <v>346</v>
      </c>
      <c r="G275" s="247"/>
      <c r="H275" s="250">
        <v>3.15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139</v>
      </c>
      <c r="AU275" s="256" t="s">
        <v>85</v>
      </c>
      <c r="AV275" s="14" t="s">
        <v>85</v>
      </c>
      <c r="AW275" s="14" t="s">
        <v>4</v>
      </c>
      <c r="AX275" s="14" t="s">
        <v>83</v>
      </c>
      <c r="AY275" s="256" t="s">
        <v>128</v>
      </c>
    </row>
    <row r="276" spans="1:65" s="2" customFormat="1" ht="12">
      <c r="A276" s="38"/>
      <c r="B276" s="39"/>
      <c r="C276" s="218" t="s">
        <v>347</v>
      </c>
      <c r="D276" s="218" t="s">
        <v>130</v>
      </c>
      <c r="E276" s="219" t="s">
        <v>348</v>
      </c>
      <c r="F276" s="220" t="s">
        <v>349</v>
      </c>
      <c r="G276" s="221" t="s">
        <v>296</v>
      </c>
      <c r="H276" s="269"/>
      <c r="I276" s="223"/>
      <c r="J276" s="224">
        <f>ROUND(I276*H276,2)</f>
        <v>0</v>
      </c>
      <c r="K276" s="220" t="s">
        <v>1</v>
      </c>
      <c r="L276" s="44"/>
      <c r="M276" s="225" t="s">
        <v>1</v>
      </c>
      <c r="N276" s="226" t="s">
        <v>40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227</v>
      </c>
      <c r="AT276" s="229" t="s">
        <v>130</v>
      </c>
      <c r="AU276" s="229" t="s">
        <v>85</v>
      </c>
      <c r="AY276" s="17" t="s">
        <v>128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83</v>
      </c>
      <c r="BK276" s="230">
        <f>ROUND(I276*H276,2)</f>
        <v>0</v>
      </c>
      <c r="BL276" s="17" t="s">
        <v>227</v>
      </c>
      <c r="BM276" s="229" t="s">
        <v>350</v>
      </c>
    </row>
    <row r="277" spans="1:47" s="2" customFormat="1" ht="12">
      <c r="A277" s="38"/>
      <c r="B277" s="39"/>
      <c r="C277" s="40"/>
      <c r="D277" s="231" t="s">
        <v>137</v>
      </c>
      <c r="E277" s="40"/>
      <c r="F277" s="232" t="s">
        <v>351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137</v>
      </c>
      <c r="AU277" s="17" t="s">
        <v>85</v>
      </c>
    </row>
    <row r="278" spans="1:63" s="12" customFormat="1" ht="22.8" customHeight="1">
      <c r="A278" s="12"/>
      <c r="B278" s="202"/>
      <c r="C278" s="203"/>
      <c r="D278" s="204" t="s">
        <v>74</v>
      </c>
      <c r="E278" s="216" t="s">
        <v>352</v>
      </c>
      <c r="F278" s="216" t="s">
        <v>353</v>
      </c>
      <c r="G278" s="203"/>
      <c r="H278" s="203"/>
      <c r="I278" s="206"/>
      <c r="J278" s="217">
        <f>BK278</f>
        <v>0</v>
      </c>
      <c r="K278" s="203"/>
      <c r="L278" s="208"/>
      <c r="M278" s="209"/>
      <c r="N278" s="210"/>
      <c r="O278" s="210"/>
      <c r="P278" s="211">
        <f>SUM(P279:P285)</f>
        <v>0</v>
      </c>
      <c r="Q278" s="210"/>
      <c r="R278" s="211">
        <f>SUM(R279:R285)</f>
        <v>0</v>
      </c>
      <c r="S278" s="210"/>
      <c r="T278" s="212">
        <f>SUM(T279:T285)</f>
        <v>2.16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3" t="s">
        <v>85</v>
      </c>
      <c r="AT278" s="214" t="s">
        <v>74</v>
      </c>
      <c r="AU278" s="214" t="s">
        <v>83</v>
      </c>
      <c r="AY278" s="213" t="s">
        <v>128</v>
      </c>
      <c r="BK278" s="215">
        <f>SUM(BK279:BK285)</f>
        <v>0</v>
      </c>
    </row>
    <row r="279" spans="1:65" s="2" customFormat="1" ht="21.75" customHeight="1">
      <c r="A279" s="38"/>
      <c r="B279" s="39"/>
      <c r="C279" s="218" t="s">
        <v>354</v>
      </c>
      <c r="D279" s="218" t="s">
        <v>130</v>
      </c>
      <c r="E279" s="219" t="s">
        <v>355</v>
      </c>
      <c r="F279" s="220" t="s">
        <v>356</v>
      </c>
      <c r="G279" s="221" t="s">
        <v>153</v>
      </c>
      <c r="H279" s="222">
        <v>108</v>
      </c>
      <c r="I279" s="223"/>
      <c r="J279" s="224">
        <f>ROUND(I279*H279,2)</f>
        <v>0</v>
      </c>
      <c r="K279" s="220" t="s">
        <v>1</v>
      </c>
      <c r="L279" s="44"/>
      <c r="M279" s="225" t="s">
        <v>1</v>
      </c>
      <c r="N279" s="226" t="s">
        <v>40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0.02</v>
      </c>
      <c r="T279" s="228">
        <f>S279*H279</f>
        <v>2.16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227</v>
      </c>
      <c r="AT279" s="229" t="s">
        <v>130</v>
      </c>
      <c r="AU279" s="229" t="s">
        <v>85</v>
      </c>
      <c r="AY279" s="17" t="s">
        <v>128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83</v>
      </c>
      <c r="BK279" s="230">
        <f>ROUND(I279*H279,2)</f>
        <v>0</v>
      </c>
      <c r="BL279" s="17" t="s">
        <v>227</v>
      </c>
      <c r="BM279" s="229" t="s">
        <v>357</v>
      </c>
    </row>
    <row r="280" spans="1:47" s="2" customFormat="1" ht="12">
      <c r="A280" s="38"/>
      <c r="B280" s="39"/>
      <c r="C280" s="40"/>
      <c r="D280" s="231" t="s">
        <v>137</v>
      </c>
      <c r="E280" s="40"/>
      <c r="F280" s="232" t="s">
        <v>356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137</v>
      </c>
      <c r="AU280" s="17" t="s">
        <v>85</v>
      </c>
    </row>
    <row r="281" spans="1:51" s="13" customFormat="1" ht="12">
      <c r="A281" s="13"/>
      <c r="B281" s="236"/>
      <c r="C281" s="237"/>
      <c r="D281" s="231" t="s">
        <v>139</v>
      </c>
      <c r="E281" s="238" t="s">
        <v>1</v>
      </c>
      <c r="F281" s="239" t="s">
        <v>358</v>
      </c>
      <c r="G281" s="237"/>
      <c r="H281" s="238" t="s">
        <v>1</v>
      </c>
      <c r="I281" s="240"/>
      <c r="J281" s="237"/>
      <c r="K281" s="237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139</v>
      </c>
      <c r="AU281" s="245" t="s">
        <v>85</v>
      </c>
      <c r="AV281" s="13" t="s">
        <v>83</v>
      </c>
      <c r="AW281" s="13" t="s">
        <v>32</v>
      </c>
      <c r="AX281" s="13" t="s">
        <v>75</v>
      </c>
      <c r="AY281" s="245" t="s">
        <v>128</v>
      </c>
    </row>
    <row r="282" spans="1:51" s="14" customFormat="1" ht="12">
      <c r="A282" s="14"/>
      <c r="B282" s="246"/>
      <c r="C282" s="247"/>
      <c r="D282" s="231" t="s">
        <v>139</v>
      </c>
      <c r="E282" s="248" t="s">
        <v>1</v>
      </c>
      <c r="F282" s="249" t="s">
        <v>233</v>
      </c>
      <c r="G282" s="247"/>
      <c r="H282" s="250">
        <v>43.2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139</v>
      </c>
      <c r="AU282" s="256" t="s">
        <v>85</v>
      </c>
      <c r="AV282" s="14" t="s">
        <v>85</v>
      </c>
      <c r="AW282" s="14" t="s">
        <v>32</v>
      </c>
      <c r="AX282" s="14" t="s">
        <v>75</v>
      </c>
      <c r="AY282" s="256" t="s">
        <v>128</v>
      </c>
    </row>
    <row r="283" spans="1:51" s="14" customFormat="1" ht="12">
      <c r="A283" s="14"/>
      <c r="B283" s="246"/>
      <c r="C283" s="247"/>
      <c r="D283" s="231" t="s">
        <v>139</v>
      </c>
      <c r="E283" s="248" t="s">
        <v>1</v>
      </c>
      <c r="F283" s="249" t="s">
        <v>234</v>
      </c>
      <c r="G283" s="247"/>
      <c r="H283" s="250">
        <v>57.6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139</v>
      </c>
      <c r="AU283" s="256" t="s">
        <v>85</v>
      </c>
      <c r="AV283" s="14" t="s">
        <v>85</v>
      </c>
      <c r="AW283" s="14" t="s">
        <v>32</v>
      </c>
      <c r="AX283" s="14" t="s">
        <v>75</v>
      </c>
      <c r="AY283" s="256" t="s">
        <v>128</v>
      </c>
    </row>
    <row r="284" spans="1:51" s="14" customFormat="1" ht="12">
      <c r="A284" s="14"/>
      <c r="B284" s="246"/>
      <c r="C284" s="247"/>
      <c r="D284" s="231" t="s">
        <v>139</v>
      </c>
      <c r="E284" s="248" t="s">
        <v>1</v>
      </c>
      <c r="F284" s="249" t="s">
        <v>235</v>
      </c>
      <c r="G284" s="247"/>
      <c r="H284" s="250">
        <v>7.2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139</v>
      </c>
      <c r="AU284" s="256" t="s">
        <v>85</v>
      </c>
      <c r="AV284" s="14" t="s">
        <v>85</v>
      </c>
      <c r="AW284" s="14" t="s">
        <v>32</v>
      </c>
      <c r="AX284" s="14" t="s">
        <v>75</v>
      </c>
      <c r="AY284" s="256" t="s">
        <v>128</v>
      </c>
    </row>
    <row r="285" spans="1:51" s="15" customFormat="1" ht="12">
      <c r="A285" s="15"/>
      <c r="B285" s="257"/>
      <c r="C285" s="258"/>
      <c r="D285" s="231" t="s">
        <v>139</v>
      </c>
      <c r="E285" s="259" t="s">
        <v>1</v>
      </c>
      <c r="F285" s="260" t="s">
        <v>161</v>
      </c>
      <c r="G285" s="258"/>
      <c r="H285" s="261">
        <v>108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7" t="s">
        <v>139</v>
      </c>
      <c r="AU285" s="267" t="s">
        <v>85</v>
      </c>
      <c r="AV285" s="15" t="s">
        <v>135</v>
      </c>
      <c r="AW285" s="15" t="s">
        <v>32</v>
      </c>
      <c r="AX285" s="15" t="s">
        <v>83</v>
      </c>
      <c r="AY285" s="267" t="s">
        <v>128</v>
      </c>
    </row>
    <row r="286" spans="1:63" s="12" customFormat="1" ht="22.8" customHeight="1">
      <c r="A286" s="12"/>
      <c r="B286" s="202"/>
      <c r="C286" s="203"/>
      <c r="D286" s="204" t="s">
        <v>74</v>
      </c>
      <c r="E286" s="216" t="s">
        <v>359</v>
      </c>
      <c r="F286" s="216" t="s">
        <v>360</v>
      </c>
      <c r="G286" s="203"/>
      <c r="H286" s="203"/>
      <c r="I286" s="206"/>
      <c r="J286" s="217">
        <f>BK286</f>
        <v>0</v>
      </c>
      <c r="K286" s="203"/>
      <c r="L286" s="208"/>
      <c r="M286" s="209"/>
      <c r="N286" s="210"/>
      <c r="O286" s="210"/>
      <c r="P286" s="211">
        <f>SUM(P287:P304)</f>
        <v>0</v>
      </c>
      <c r="Q286" s="210"/>
      <c r="R286" s="211">
        <f>SUM(R287:R304)</f>
        <v>0</v>
      </c>
      <c r="S286" s="210"/>
      <c r="T286" s="212">
        <f>SUM(T287:T304)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3" t="s">
        <v>85</v>
      </c>
      <c r="AT286" s="214" t="s">
        <v>74</v>
      </c>
      <c r="AU286" s="214" t="s">
        <v>83</v>
      </c>
      <c r="AY286" s="213" t="s">
        <v>128</v>
      </c>
      <c r="BK286" s="215">
        <f>SUM(BK287:BK304)</f>
        <v>0</v>
      </c>
    </row>
    <row r="287" spans="1:65" s="2" customFormat="1" ht="12">
      <c r="A287" s="38"/>
      <c r="B287" s="39"/>
      <c r="C287" s="218" t="s">
        <v>361</v>
      </c>
      <c r="D287" s="218" t="s">
        <v>130</v>
      </c>
      <c r="E287" s="219" t="s">
        <v>362</v>
      </c>
      <c r="F287" s="220" t="s">
        <v>363</v>
      </c>
      <c r="G287" s="221" t="s">
        <v>153</v>
      </c>
      <c r="H287" s="222">
        <v>51.552</v>
      </c>
      <c r="I287" s="223"/>
      <c r="J287" s="224">
        <f>ROUND(I287*H287,2)</f>
        <v>0</v>
      </c>
      <c r="K287" s="220" t="s">
        <v>364</v>
      </c>
      <c r="L287" s="44"/>
      <c r="M287" s="225" t="s">
        <v>1</v>
      </c>
      <c r="N287" s="226" t="s">
        <v>40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227</v>
      </c>
      <c r="AT287" s="229" t="s">
        <v>130</v>
      </c>
      <c r="AU287" s="229" t="s">
        <v>85</v>
      </c>
      <c r="AY287" s="17" t="s">
        <v>128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83</v>
      </c>
      <c r="BK287" s="230">
        <f>ROUND(I287*H287,2)</f>
        <v>0</v>
      </c>
      <c r="BL287" s="17" t="s">
        <v>227</v>
      </c>
      <c r="BM287" s="229" t="s">
        <v>365</v>
      </c>
    </row>
    <row r="288" spans="1:47" s="2" customFormat="1" ht="12">
      <c r="A288" s="38"/>
      <c r="B288" s="39"/>
      <c r="C288" s="40"/>
      <c r="D288" s="231" t="s">
        <v>137</v>
      </c>
      <c r="E288" s="40"/>
      <c r="F288" s="232" t="s">
        <v>366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137</v>
      </c>
      <c r="AU288" s="17" t="s">
        <v>85</v>
      </c>
    </row>
    <row r="289" spans="1:51" s="13" customFormat="1" ht="12">
      <c r="A289" s="13"/>
      <c r="B289" s="236"/>
      <c r="C289" s="237"/>
      <c r="D289" s="231" t="s">
        <v>139</v>
      </c>
      <c r="E289" s="238" t="s">
        <v>1</v>
      </c>
      <c r="F289" s="239" t="s">
        <v>320</v>
      </c>
      <c r="G289" s="237"/>
      <c r="H289" s="238" t="s">
        <v>1</v>
      </c>
      <c r="I289" s="240"/>
      <c r="J289" s="237"/>
      <c r="K289" s="237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139</v>
      </c>
      <c r="AU289" s="245" t="s">
        <v>85</v>
      </c>
      <c r="AV289" s="13" t="s">
        <v>83</v>
      </c>
      <c r="AW289" s="13" t="s">
        <v>32</v>
      </c>
      <c r="AX289" s="13" t="s">
        <v>75</v>
      </c>
      <c r="AY289" s="245" t="s">
        <v>128</v>
      </c>
    </row>
    <row r="290" spans="1:51" s="14" customFormat="1" ht="12">
      <c r="A290" s="14"/>
      <c r="B290" s="246"/>
      <c r="C290" s="247"/>
      <c r="D290" s="231" t="s">
        <v>139</v>
      </c>
      <c r="E290" s="248" t="s">
        <v>1</v>
      </c>
      <c r="F290" s="249" t="s">
        <v>158</v>
      </c>
      <c r="G290" s="247"/>
      <c r="H290" s="250">
        <v>13.512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139</v>
      </c>
      <c r="AU290" s="256" t="s">
        <v>85</v>
      </c>
      <c r="AV290" s="14" t="s">
        <v>85</v>
      </c>
      <c r="AW290" s="14" t="s">
        <v>32</v>
      </c>
      <c r="AX290" s="14" t="s">
        <v>75</v>
      </c>
      <c r="AY290" s="256" t="s">
        <v>128</v>
      </c>
    </row>
    <row r="291" spans="1:51" s="13" customFormat="1" ht="12">
      <c r="A291" s="13"/>
      <c r="B291" s="236"/>
      <c r="C291" s="237"/>
      <c r="D291" s="231" t="s">
        <v>139</v>
      </c>
      <c r="E291" s="238" t="s">
        <v>1</v>
      </c>
      <c r="F291" s="239" t="s">
        <v>367</v>
      </c>
      <c r="G291" s="237"/>
      <c r="H291" s="238" t="s">
        <v>1</v>
      </c>
      <c r="I291" s="240"/>
      <c r="J291" s="237"/>
      <c r="K291" s="237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139</v>
      </c>
      <c r="AU291" s="245" t="s">
        <v>85</v>
      </c>
      <c r="AV291" s="13" t="s">
        <v>83</v>
      </c>
      <c r="AW291" s="13" t="s">
        <v>32</v>
      </c>
      <c r="AX291" s="13" t="s">
        <v>75</v>
      </c>
      <c r="AY291" s="245" t="s">
        <v>128</v>
      </c>
    </row>
    <row r="292" spans="1:51" s="14" customFormat="1" ht="12">
      <c r="A292" s="14"/>
      <c r="B292" s="246"/>
      <c r="C292" s="247"/>
      <c r="D292" s="231" t="s">
        <v>139</v>
      </c>
      <c r="E292" s="248" t="s">
        <v>1</v>
      </c>
      <c r="F292" s="249" t="s">
        <v>368</v>
      </c>
      <c r="G292" s="247"/>
      <c r="H292" s="250">
        <v>23.04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6" t="s">
        <v>139</v>
      </c>
      <c r="AU292" s="256" t="s">
        <v>85</v>
      </c>
      <c r="AV292" s="14" t="s">
        <v>85</v>
      </c>
      <c r="AW292" s="14" t="s">
        <v>32</v>
      </c>
      <c r="AX292" s="14" t="s">
        <v>75</v>
      </c>
      <c r="AY292" s="256" t="s">
        <v>128</v>
      </c>
    </row>
    <row r="293" spans="1:51" s="13" customFormat="1" ht="12">
      <c r="A293" s="13"/>
      <c r="B293" s="236"/>
      <c r="C293" s="237"/>
      <c r="D293" s="231" t="s">
        <v>139</v>
      </c>
      <c r="E293" s="238" t="s">
        <v>1</v>
      </c>
      <c r="F293" s="239" t="s">
        <v>159</v>
      </c>
      <c r="G293" s="237"/>
      <c r="H293" s="238" t="s">
        <v>1</v>
      </c>
      <c r="I293" s="240"/>
      <c r="J293" s="237"/>
      <c r="K293" s="237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139</v>
      </c>
      <c r="AU293" s="245" t="s">
        <v>85</v>
      </c>
      <c r="AV293" s="13" t="s">
        <v>83</v>
      </c>
      <c r="AW293" s="13" t="s">
        <v>32</v>
      </c>
      <c r="AX293" s="13" t="s">
        <v>75</v>
      </c>
      <c r="AY293" s="245" t="s">
        <v>128</v>
      </c>
    </row>
    <row r="294" spans="1:51" s="14" customFormat="1" ht="12">
      <c r="A294" s="14"/>
      <c r="B294" s="246"/>
      <c r="C294" s="247"/>
      <c r="D294" s="231" t="s">
        <v>139</v>
      </c>
      <c r="E294" s="248" t="s">
        <v>1</v>
      </c>
      <c r="F294" s="249" t="s">
        <v>369</v>
      </c>
      <c r="G294" s="247"/>
      <c r="H294" s="250">
        <v>15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139</v>
      </c>
      <c r="AU294" s="256" t="s">
        <v>85</v>
      </c>
      <c r="AV294" s="14" t="s">
        <v>85</v>
      </c>
      <c r="AW294" s="14" t="s">
        <v>32</v>
      </c>
      <c r="AX294" s="14" t="s">
        <v>75</v>
      </c>
      <c r="AY294" s="256" t="s">
        <v>128</v>
      </c>
    </row>
    <row r="295" spans="1:51" s="15" customFormat="1" ht="12">
      <c r="A295" s="15"/>
      <c r="B295" s="257"/>
      <c r="C295" s="258"/>
      <c r="D295" s="231" t="s">
        <v>139</v>
      </c>
      <c r="E295" s="259" t="s">
        <v>1</v>
      </c>
      <c r="F295" s="260" t="s">
        <v>161</v>
      </c>
      <c r="G295" s="258"/>
      <c r="H295" s="261">
        <v>51.552</v>
      </c>
      <c r="I295" s="262"/>
      <c r="J295" s="258"/>
      <c r="K295" s="258"/>
      <c r="L295" s="263"/>
      <c r="M295" s="264"/>
      <c r="N295" s="265"/>
      <c r="O295" s="265"/>
      <c r="P295" s="265"/>
      <c r="Q295" s="265"/>
      <c r="R295" s="265"/>
      <c r="S295" s="265"/>
      <c r="T295" s="26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7" t="s">
        <v>139</v>
      </c>
      <c r="AU295" s="267" t="s">
        <v>85</v>
      </c>
      <c r="AV295" s="15" t="s">
        <v>135</v>
      </c>
      <c r="AW295" s="15" t="s">
        <v>32</v>
      </c>
      <c r="AX295" s="15" t="s">
        <v>83</v>
      </c>
      <c r="AY295" s="267" t="s">
        <v>128</v>
      </c>
    </row>
    <row r="296" spans="1:65" s="2" customFormat="1" ht="12">
      <c r="A296" s="38"/>
      <c r="B296" s="39"/>
      <c r="C296" s="218" t="s">
        <v>370</v>
      </c>
      <c r="D296" s="218" t="s">
        <v>130</v>
      </c>
      <c r="E296" s="219" t="s">
        <v>371</v>
      </c>
      <c r="F296" s="220" t="s">
        <v>372</v>
      </c>
      <c r="G296" s="221" t="s">
        <v>153</v>
      </c>
      <c r="H296" s="222">
        <v>51.552</v>
      </c>
      <c r="I296" s="223"/>
      <c r="J296" s="224">
        <f>ROUND(I296*H296,2)</f>
        <v>0</v>
      </c>
      <c r="K296" s="220" t="s">
        <v>364</v>
      </c>
      <c r="L296" s="44"/>
      <c r="M296" s="225" t="s">
        <v>1</v>
      </c>
      <c r="N296" s="226" t="s">
        <v>40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227</v>
      </c>
      <c r="AT296" s="229" t="s">
        <v>130</v>
      </c>
      <c r="AU296" s="229" t="s">
        <v>85</v>
      </c>
      <c r="AY296" s="17" t="s">
        <v>128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83</v>
      </c>
      <c r="BK296" s="230">
        <f>ROUND(I296*H296,2)</f>
        <v>0</v>
      </c>
      <c r="BL296" s="17" t="s">
        <v>227</v>
      </c>
      <c r="BM296" s="229" t="s">
        <v>373</v>
      </c>
    </row>
    <row r="297" spans="1:47" s="2" customFormat="1" ht="12">
      <c r="A297" s="38"/>
      <c r="B297" s="39"/>
      <c r="C297" s="40"/>
      <c r="D297" s="231" t="s">
        <v>137</v>
      </c>
      <c r="E297" s="40"/>
      <c r="F297" s="232" t="s">
        <v>374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137</v>
      </c>
      <c r="AU297" s="17" t="s">
        <v>85</v>
      </c>
    </row>
    <row r="298" spans="1:51" s="13" customFormat="1" ht="12">
      <c r="A298" s="13"/>
      <c r="B298" s="236"/>
      <c r="C298" s="237"/>
      <c r="D298" s="231" t="s">
        <v>139</v>
      </c>
      <c r="E298" s="238" t="s">
        <v>1</v>
      </c>
      <c r="F298" s="239" t="s">
        <v>320</v>
      </c>
      <c r="G298" s="237"/>
      <c r="H298" s="238" t="s">
        <v>1</v>
      </c>
      <c r="I298" s="240"/>
      <c r="J298" s="237"/>
      <c r="K298" s="237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139</v>
      </c>
      <c r="AU298" s="245" t="s">
        <v>85</v>
      </c>
      <c r="AV298" s="13" t="s">
        <v>83</v>
      </c>
      <c r="AW298" s="13" t="s">
        <v>32</v>
      </c>
      <c r="AX298" s="13" t="s">
        <v>75</v>
      </c>
      <c r="AY298" s="245" t="s">
        <v>128</v>
      </c>
    </row>
    <row r="299" spans="1:51" s="14" customFormat="1" ht="12">
      <c r="A299" s="14"/>
      <c r="B299" s="246"/>
      <c r="C299" s="247"/>
      <c r="D299" s="231" t="s">
        <v>139</v>
      </c>
      <c r="E299" s="248" t="s">
        <v>1</v>
      </c>
      <c r="F299" s="249" t="s">
        <v>158</v>
      </c>
      <c r="G299" s="247"/>
      <c r="H299" s="250">
        <v>13.512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139</v>
      </c>
      <c r="AU299" s="256" t="s">
        <v>85</v>
      </c>
      <c r="AV299" s="14" t="s">
        <v>85</v>
      </c>
      <c r="AW299" s="14" t="s">
        <v>32</v>
      </c>
      <c r="AX299" s="14" t="s">
        <v>75</v>
      </c>
      <c r="AY299" s="256" t="s">
        <v>128</v>
      </c>
    </row>
    <row r="300" spans="1:51" s="13" customFormat="1" ht="12">
      <c r="A300" s="13"/>
      <c r="B300" s="236"/>
      <c r="C300" s="237"/>
      <c r="D300" s="231" t="s">
        <v>139</v>
      </c>
      <c r="E300" s="238" t="s">
        <v>1</v>
      </c>
      <c r="F300" s="239" t="s">
        <v>367</v>
      </c>
      <c r="G300" s="237"/>
      <c r="H300" s="238" t="s">
        <v>1</v>
      </c>
      <c r="I300" s="240"/>
      <c r="J300" s="237"/>
      <c r="K300" s="237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139</v>
      </c>
      <c r="AU300" s="245" t="s">
        <v>85</v>
      </c>
      <c r="AV300" s="13" t="s">
        <v>83</v>
      </c>
      <c r="AW300" s="13" t="s">
        <v>32</v>
      </c>
      <c r="AX300" s="13" t="s">
        <v>75</v>
      </c>
      <c r="AY300" s="245" t="s">
        <v>128</v>
      </c>
    </row>
    <row r="301" spans="1:51" s="14" customFormat="1" ht="12">
      <c r="A301" s="14"/>
      <c r="B301" s="246"/>
      <c r="C301" s="247"/>
      <c r="D301" s="231" t="s">
        <v>139</v>
      </c>
      <c r="E301" s="248" t="s">
        <v>1</v>
      </c>
      <c r="F301" s="249" t="s">
        <v>368</v>
      </c>
      <c r="G301" s="247"/>
      <c r="H301" s="250">
        <v>23.04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6" t="s">
        <v>139</v>
      </c>
      <c r="AU301" s="256" t="s">
        <v>85</v>
      </c>
      <c r="AV301" s="14" t="s">
        <v>85</v>
      </c>
      <c r="AW301" s="14" t="s">
        <v>32</v>
      </c>
      <c r="AX301" s="14" t="s">
        <v>75</v>
      </c>
      <c r="AY301" s="256" t="s">
        <v>128</v>
      </c>
    </row>
    <row r="302" spans="1:51" s="13" customFormat="1" ht="12">
      <c r="A302" s="13"/>
      <c r="B302" s="236"/>
      <c r="C302" s="237"/>
      <c r="D302" s="231" t="s">
        <v>139</v>
      </c>
      <c r="E302" s="238" t="s">
        <v>1</v>
      </c>
      <c r="F302" s="239" t="s">
        <v>159</v>
      </c>
      <c r="G302" s="237"/>
      <c r="H302" s="238" t="s">
        <v>1</v>
      </c>
      <c r="I302" s="240"/>
      <c r="J302" s="237"/>
      <c r="K302" s="237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139</v>
      </c>
      <c r="AU302" s="245" t="s">
        <v>85</v>
      </c>
      <c r="AV302" s="13" t="s">
        <v>83</v>
      </c>
      <c r="AW302" s="13" t="s">
        <v>32</v>
      </c>
      <c r="AX302" s="13" t="s">
        <v>75</v>
      </c>
      <c r="AY302" s="245" t="s">
        <v>128</v>
      </c>
    </row>
    <row r="303" spans="1:51" s="14" customFormat="1" ht="12">
      <c r="A303" s="14"/>
      <c r="B303" s="246"/>
      <c r="C303" s="247"/>
      <c r="D303" s="231" t="s">
        <v>139</v>
      </c>
      <c r="E303" s="248" t="s">
        <v>1</v>
      </c>
      <c r="F303" s="249" t="s">
        <v>369</v>
      </c>
      <c r="G303" s="247"/>
      <c r="H303" s="250">
        <v>15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139</v>
      </c>
      <c r="AU303" s="256" t="s">
        <v>85</v>
      </c>
      <c r="AV303" s="14" t="s">
        <v>85</v>
      </c>
      <c r="AW303" s="14" t="s">
        <v>32</v>
      </c>
      <c r="AX303" s="14" t="s">
        <v>75</v>
      </c>
      <c r="AY303" s="256" t="s">
        <v>128</v>
      </c>
    </row>
    <row r="304" spans="1:51" s="15" customFormat="1" ht="12">
      <c r="A304" s="15"/>
      <c r="B304" s="257"/>
      <c r="C304" s="258"/>
      <c r="D304" s="231" t="s">
        <v>139</v>
      </c>
      <c r="E304" s="259" t="s">
        <v>1</v>
      </c>
      <c r="F304" s="260" t="s">
        <v>161</v>
      </c>
      <c r="G304" s="258"/>
      <c r="H304" s="261">
        <v>51.552</v>
      </c>
      <c r="I304" s="262"/>
      <c r="J304" s="258"/>
      <c r="K304" s="258"/>
      <c r="L304" s="263"/>
      <c r="M304" s="280"/>
      <c r="N304" s="281"/>
      <c r="O304" s="281"/>
      <c r="P304" s="281"/>
      <c r="Q304" s="281"/>
      <c r="R304" s="281"/>
      <c r="S304" s="281"/>
      <c r="T304" s="282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7" t="s">
        <v>139</v>
      </c>
      <c r="AU304" s="267" t="s">
        <v>85</v>
      </c>
      <c r="AV304" s="15" t="s">
        <v>135</v>
      </c>
      <c r="AW304" s="15" t="s">
        <v>32</v>
      </c>
      <c r="AX304" s="15" t="s">
        <v>83</v>
      </c>
      <c r="AY304" s="267" t="s">
        <v>128</v>
      </c>
    </row>
    <row r="305" spans="1:31" s="2" customFormat="1" ht="6.95" customHeight="1">
      <c r="A305" s="38"/>
      <c r="B305" s="66"/>
      <c r="C305" s="67"/>
      <c r="D305" s="67"/>
      <c r="E305" s="67"/>
      <c r="F305" s="67"/>
      <c r="G305" s="67"/>
      <c r="H305" s="67"/>
      <c r="I305" s="67"/>
      <c r="J305" s="67"/>
      <c r="K305" s="67"/>
      <c r="L305" s="44"/>
      <c r="M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</row>
  </sheetData>
  <sheetProtection password="CA9C" sheet="1" objects="1" scenarios="1" formatColumns="0" formatRows="0" autoFilter="0"/>
  <autoFilter ref="C127:K30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ZŠ Sever- výměna oken tělocvičen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375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25. 3. 2020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95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ROUND((SUM(BE126:BE286)),2)</f>
        <v>0</v>
      </c>
      <c r="G33" s="38"/>
      <c r="H33" s="38"/>
      <c r="I33" s="155">
        <v>0.21</v>
      </c>
      <c r="J33" s="154">
        <f>ROUND(((SUM(BE126:BE286))*I33),2)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ROUND((SUM(BF126:BF286)),2)</f>
        <v>0</v>
      </c>
      <c r="G34" s="38"/>
      <c r="H34" s="38"/>
      <c r="I34" s="155">
        <v>0.15</v>
      </c>
      <c r="J34" s="154">
        <f>ROUND(((SUM(BF126:BF286))*I34),2)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ROUND((SUM(BG126:BG286)),2)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ROUND((SUM(BH126:BH286)),2)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ROUND((SUM(BI126:BI286)),2)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ZŠ Sever- výměna oken tělocvičen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SO2 - Malá tělocvična a chodba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Česká Lípa</v>
      </c>
      <c r="G89" s="40"/>
      <c r="H89" s="40"/>
      <c r="I89" s="32" t="s">
        <v>22</v>
      </c>
      <c r="J89" s="79" t="str">
        <f>IF(J12="","",J12)</f>
        <v>25. 3. 2020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Česká Lípa</v>
      </c>
      <c r="G91" s="40"/>
      <c r="H91" s="40"/>
      <c r="I91" s="32" t="s">
        <v>30</v>
      </c>
      <c r="J91" s="36" t="str">
        <f>E21</f>
        <v>Petr Kubiš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J137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J174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J204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J211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107</v>
      </c>
      <c r="E103" s="182"/>
      <c r="F103" s="182"/>
      <c r="G103" s="182"/>
      <c r="H103" s="182"/>
      <c r="I103" s="182"/>
      <c r="J103" s="183">
        <f>J214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109</v>
      </c>
      <c r="E104" s="188"/>
      <c r="F104" s="188"/>
      <c r="G104" s="188"/>
      <c r="H104" s="188"/>
      <c r="I104" s="188"/>
      <c r="J104" s="189">
        <f>J215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110</v>
      </c>
      <c r="E105" s="188"/>
      <c r="F105" s="188"/>
      <c r="G105" s="188"/>
      <c r="H105" s="188"/>
      <c r="I105" s="188"/>
      <c r="J105" s="189">
        <f>J228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112</v>
      </c>
      <c r="E106" s="188"/>
      <c r="F106" s="188"/>
      <c r="G106" s="188"/>
      <c r="H106" s="188"/>
      <c r="I106" s="188"/>
      <c r="J106" s="189">
        <f>J266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ZŠ Sever- výměna oken tělocvičen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SO2 - Malá tělocvična a chodba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Česká Lípa</v>
      </c>
      <c r="G120" s="40"/>
      <c r="H120" s="40"/>
      <c r="I120" s="32" t="s">
        <v>22</v>
      </c>
      <c r="J120" s="79" t="str">
        <f>IF(J12="","",J12)</f>
        <v>25. 3. 2020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>Město Česká Lípa</v>
      </c>
      <c r="G122" s="40"/>
      <c r="H122" s="40"/>
      <c r="I122" s="32" t="s">
        <v>30</v>
      </c>
      <c r="J122" s="36" t="str">
        <f>E21</f>
        <v>Petr Kubiš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32" t="s">
        <v>33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114</v>
      </c>
      <c r="D125" s="194" t="s">
        <v>60</v>
      </c>
      <c r="E125" s="194" t="s">
        <v>56</v>
      </c>
      <c r="F125" s="194" t="s">
        <v>57</v>
      </c>
      <c r="G125" s="194" t="s">
        <v>115</v>
      </c>
      <c r="H125" s="194" t="s">
        <v>116</v>
      </c>
      <c r="I125" s="194" t="s">
        <v>117</v>
      </c>
      <c r="J125" s="194" t="s">
        <v>98</v>
      </c>
      <c r="K125" s="195" t="s">
        <v>118</v>
      </c>
      <c r="L125" s="196"/>
      <c r="M125" s="100" t="s">
        <v>1</v>
      </c>
      <c r="N125" s="101" t="s">
        <v>39</v>
      </c>
      <c r="O125" s="101" t="s">
        <v>119</v>
      </c>
      <c r="P125" s="101" t="s">
        <v>120</v>
      </c>
      <c r="Q125" s="101" t="s">
        <v>121</v>
      </c>
      <c r="R125" s="101" t="s">
        <v>122</v>
      </c>
      <c r="S125" s="101" t="s">
        <v>123</v>
      </c>
      <c r="T125" s="102" t="s">
        <v>124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125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P127+P214</f>
        <v>0</v>
      </c>
      <c r="Q126" s="104"/>
      <c r="R126" s="199">
        <f>R127+R214</f>
        <v>0.6262384</v>
      </c>
      <c r="S126" s="104"/>
      <c r="T126" s="200">
        <f>T127+T214</f>
        <v>2.9792500000000004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74</v>
      </c>
      <c r="AU126" s="17" t="s">
        <v>100</v>
      </c>
      <c r="BK126" s="201">
        <f>BK127+BK214</f>
        <v>0</v>
      </c>
    </row>
    <row r="127" spans="1:63" s="12" customFormat="1" ht="25.9" customHeight="1">
      <c r="A127" s="12"/>
      <c r="B127" s="202"/>
      <c r="C127" s="203"/>
      <c r="D127" s="204" t="s">
        <v>74</v>
      </c>
      <c r="E127" s="205" t="s">
        <v>126</v>
      </c>
      <c r="F127" s="205" t="s">
        <v>127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P128+P137+P174+P204+P211</f>
        <v>0</v>
      </c>
      <c r="Q127" s="210"/>
      <c r="R127" s="211">
        <f>R128+R137+R174+R204+R211</f>
        <v>0.49195839999999996</v>
      </c>
      <c r="S127" s="210"/>
      <c r="T127" s="212">
        <f>T128+T137+T174+T204+T211</f>
        <v>2.9792500000000004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83</v>
      </c>
      <c r="AT127" s="214" t="s">
        <v>74</v>
      </c>
      <c r="AU127" s="214" t="s">
        <v>75</v>
      </c>
      <c r="AY127" s="213" t="s">
        <v>128</v>
      </c>
      <c r="BK127" s="215">
        <f>BK128+BK137+BK174+BK204+BK211</f>
        <v>0</v>
      </c>
    </row>
    <row r="128" spans="1:63" s="12" customFormat="1" ht="22.8" customHeight="1">
      <c r="A128" s="12"/>
      <c r="B128" s="202"/>
      <c r="C128" s="203"/>
      <c r="D128" s="204" t="s">
        <v>74</v>
      </c>
      <c r="E128" s="216" t="s">
        <v>83</v>
      </c>
      <c r="F128" s="216" t="s">
        <v>129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SUM(P129:P136)</f>
        <v>0</v>
      </c>
      <c r="Q128" s="210"/>
      <c r="R128" s="211">
        <f>SUM(R129:R136)</f>
        <v>0</v>
      </c>
      <c r="S128" s="210"/>
      <c r="T128" s="212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83</v>
      </c>
      <c r="AT128" s="214" t="s">
        <v>74</v>
      </c>
      <c r="AU128" s="214" t="s">
        <v>83</v>
      </c>
      <c r="AY128" s="213" t="s">
        <v>128</v>
      </c>
      <c r="BK128" s="215">
        <f>SUM(BK129:BK136)</f>
        <v>0</v>
      </c>
    </row>
    <row r="129" spans="1:65" s="2" customFormat="1" ht="12">
      <c r="A129" s="38"/>
      <c r="B129" s="39"/>
      <c r="C129" s="218" t="s">
        <v>83</v>
      </c>
      <c r="D129" s="218" t="s">
        <v>130</v>
      </c>
      <c r="E129" s="219" t="s">
        <v>131</v>
      </c>
      <c r="F129" s="220" t="s">
        <v>132</v>
      </c>
      <c r="G129" s="221" t="s">
        <v>133</v>
      </c>
      <c r="H129" s="222">
        <v>1</v>
      </c>
      <c r="I129" s="223"/>
      <c r="J129" s="224">
        <f>ROUND(I129*H129,2)</f>
        <v>0</v>
      </c>
      <c r="K129" s="220" t="s">
        <v>134</v>
      </c>
      <c r="L129" s="44"/>
      <c r="M129" s="225" t="s">
        <v>1</v>
      </c>
      <c r="N129" s="226" t="s">
        <v>40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135</v>
      </c>
      <c r="AT129" s="229" t="s">
        <v>130</v>
      </c>
      <c r="AU129" s="229" t="s">
        <v>85</v>
      </c>
      <c r="AY129" s="17" t="s">
        <v>128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83</v>
      </c>
      <c r="BK129" s="230">
        <f>ROUND(I129*H129,2)</f>
        <v>0</v>
      </c>
      <c r="BL129" s="17" t="s">
        <v>135</v>
      </c>
      <c r="BM129" s="229" t="s">
        <v>376</v>
      </c>
    </row>
    <row r="130" spans="1:47" s="2" customFormat="1" ht="12">
      <c r="A130" s="38"/>
      <c r="B130" s="39"/>
      <c r="C130" s="40"/>
      <c r="D130" s="231" t="s">
        <v>137</v>
      </c>
      <c r="E130" s="40"/>
      <c r="F130" s="232" t="s">
        <v>138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137</v>
      </c>
      <c r="AU130" s="17" t="s">
        <v>85</v>
      </c>
    </row>
    <row r="131" spans="1:51" s="13" customFormat="1" ht="12">
      <c r="A131" s="13"/>
      <c r="B131" s="236"/>
      <c r="C131" s="237"/>
      <c r="D131" s="231" t="s">
        <v>139</v>
      </c>
      <c r="E131" s="238" t="s">
        <v>1</v>
      </c>
      <c r="F131" s="239" t="s">
        <v>140</v>
      </c>
      <c r="G131" s="237"/>
      <c r="H131" s="238" t="s">
        <v>1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139</v>
      </c>
      <c r="AU131" s="245" t="s">
        <v>85</v>
      </c>
      <c r="AV131" s="13" t="s">
        <v>83</v>
      </c>
      <c r="AW131" s="13" t="s">
        <v>32</v>
      </c>
      <c r="AX131" s="13" t="s">
        <v>75</v>
      </c>
      <c r="AY131" s="245" t="s">
        <v>128</v>
      </c>
    </row>
    <row r="132" spans="1:51" s="14" customFormat="1" ht="12">
      <c r="A132" s="14"/>
      <c r="B132" s="246"/>
      <c r="C132" s="247"/>
      <c r="D132" s="231" t="s">
        <v>139</v>
      </c>
      <c r="E132" s="248" t="s">
        <v>1</v>
      </c>
      <c r="F132" s="249" t="s">
        <v>83</v>
      </c>
      <c r="G132" s="247"/>
      <c r="H132" s="250">
        <v>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139</v>
      </c>
      <c r="AU132" s="256" t="s">
        <v>85</v>
      </c>
      <c r="AV132" s="14" t="s">
        <v>85</v>
      </c>
      <c r="AW132" s="14" t="s">
        <v>32</v>
      </c>
      <c r="AX132" s="14" t="s">
        <v>83</v>
      </c>
      <c r="AY132" s="256" t="s">
        <v>128</v>
      </c>
    </row>
    <row r="133" spans="1:65" s="2" customFormat="1" ht="16.5" customHeight="1">
      <c r="A133" s="38"/>
      <c r="B133" s="39"/>
      <c r="C133" s="218" t="s">
        <v>85</v>
      </c>
      <c r="D133" s="218" t="s">
        <v>130</v>
      </c>
      <c r="E133" s="219" t="s">
        <v>141</v>
      </c>
      <c r="F133" s="220" t="s">
        <v>142</v>
      </c>
      <c r="G133" s="221" t="s">
        <v>133</v>
      </c>
      <c r="H133" s="222">
        <v>1</v>
      </c>
      <c r="I133" s="223"/>
      <c r="J133" s="224">
        <f>ROUND(I133*H133,2)</f>
        <v>0</v>
      </c>
      <c r="K133" s="220" t="s">
        <v>134</v>
      </c>
      <c r="L133" s="44"/>
      <c r="M133" s="225" t="s">
        <v>1</v>
      </c>
      <c r="N133" s="226" t="s">
        <v>40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135</v>
      </c>
      <c r="AT133" s="229" t="s">
        <v>130</v>
      </c>
      <c r="AU133" s="229" t="s">
        <v>85</v>
      </c>
      <c r="AY133" s="17" t="s">
        <v>128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83</v>
      </c>
      <c r="BK133" s="230">
        <f>ROUND(I133*H133,2)</f>
        <v>0</v>
      </c>
      <c r="BL133" s="17" t="s">
        <v>135</v>
      </c>
      <c r="BM133" s="229" t="s">
        <v>377</v>
      </c>
    </row>
    <row r="134" spans="1:47" s="2" customFormat="1" ht="12">
      <c r="A134" s="38"/>
      <c r="B134" s="39"/>
      <c r="C134" s="40"/>
      <c r="D134" s="231" t="s">
        <v>137</v>
      </c>
      <c r="E134" s="40"/>
      <c r="F134" s="232" t="s">
        <v>144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137</v>
      </c>
      <c r="AU134" s="17" t="s">
        <v>85</v>
      </c>
    </row>
    <row r="135" spans="1:65" s="2" customFormat="1" ht="16.5" customHeight="1">
      <c r="A135" s="38"/>
      <c r="B135" s="39"/>
      <c r="C135" s="218" t="s">
        <v>145</v>
      </c>
      <c r="D135" s="218" t="s">
        <v>130</v>
      </c>
      <c r="E135" s="219" t="s">
        <v>146</v>
      </c>
      <c r="F135" s="220" t="s">
        <v>147</v>
      </c>
      <c r="G135" s="221" t="s">
        <v>133</v>
      </c>
      <c r="H135" s="222">
        <v>1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40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135</v>
      </c>
      <c r="AT135" s="229" t="s">
        <v>130</v>
      </c>
      <c r="AU135" s="229" t="s">
        <v>85</v>
      </c>
      <c r="AY135" s="17" t="s">
        <v>128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83</v>
      </c>
      <c r="BK135" s="230">
        <f>ROUND(I135*H135,2)</f>
        <v>0</v>
      </c>
      <c r="BL135" s="17" t="s">
        <v>135</v>
      </c>
      <c r="BM135" s="229" t="s">
        <v>378</v>
      </c>
    </row>
    <row r="136" spans="1:47" s="2" customFormat="1" ht="12">
      <c r="A136" s="38"/>
      <c r="B136" s="39"/>
      <c r="C136" s="40"/>
      <c r="D136" s="231" t="s">
        <v>137</v>
      </c>
      <c r="E136" s="40"/>
      <c r="F136" s="232" t="s">
        <v>147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137</v>
      </c>
      <c r="AU136" s="17" t="s">
        <v>85</v>
      </c>
    </row>
    <row r="137" spans="1:63" s="12" customFormat="1" ht="22.8" customHeight="1">
      <c r="A137" s="12"/>
      <c r="B137" s="202"/>
      <c r="C137" s="203"/>
      <c r="D137" s="204" t="s">
        <v>74</v>
      </c>
      <c r="E137" s="216" t="s">
        <v>149</v>
      </c>
      <c r="F137" s="216" t="s">
        <v>150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SUM(P138:P173)</f>
        <v>0</v>
      </c>
      <c r="Q137" s="210"/>
      <c r="R137" s="211">
        <f>SUM(R138:R173)</f>
        <v>0.49195839999999996</v>
      </c>
      <c r="S137" s="210"/>
      <c r="T137" s="212">
        <f>SUM(T138:T173)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83</v>
      </c>
      <c r="AT137" s="214" t="s">
        <v>74</v>
      </c>
      <c r="AU137" s="214" t="s">
        <v>83</v>
      </c>
      <c r="AY137" s="213" t="s">
        <v>128</v>
      </c>
      <c r="BK137" s="215">
        <f>SUM(BK138:BK173)</f>
        <v>0</v>
      </c>
    </row>
    <row r="138" spans="1:65" s="2" customFormat="1" ht="12">
      <c r="A138" s="38"/>
      <c r="B138" s="39"/>
      <c r="C138" s="218" t="s">
        <v>135</v>
      </c>
      <c r="D138" s="218" t="s">
        <v>130</v>
      </c>
      <c r="E138" s="219" t="s">
        <v>151</v>
      </c>
      <c r="F138" s="220" t="s">
        <v>152</v>
      </c>
      <c r="G138" s="221" t="s">
        <v>153</v>
      </c>
      <c r="H138" s="222">
        <v>17.84</v>
      </c>
      <c r="I138" s="223"/>
      <c r="J138" s="224">
        <f>ROUND(I138*H138,2)</f>
        <v>0</v>
      </c>
      <c r="K138" s="220" t="s">
        <v>134</v>
      </c>
      <c r="L138" s="44"/>
      <c r="M138" s="225" t="s">
        <v>1</v>
      </c>
      <c r="N138" s="226" t="s">
        <v>40</v>
      </c>
      <c r="O138" s="91"/>
      <c r="P138" s="227">
        <f>O138*H138</f>
        <v>0</v>
      </c>
      <c r="Q138" s="227">
        <v>0.00026</v>
      </c>
      <c r="R138" s="227">
        <f>Q138*H138</f>
        <v>0.0046384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135</v>
      </c>
      <c r="AT138" s="229" t="s">
        <v>130</v>
      </c>
      <c r="AU138" s="229" t="s">
        <v>85</v>
      </c>
      <c r="AY138" s="17" t="s">
        <v>128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83</v>
      </c>
      <c r="BK138" s="230">
        <f>ROUND(I138*H138,2)</f>
        <v>0</v>
      </c>
      <c r="BL138" s="17" t="s">
        <v>135</v>
      </c>
      <c r="BM138" s="229" t="s">
        <v>379</v>
      </c>
    </row>
    <row r="139" spans="1:47" s="2" customFormat="1" ht="12">
      <c r="A139" s="38"/>
      <c r="B139" s="39"/>
      <c r="C139" s="40"/>
      <c r="D139" s="231" t="s">
        <v>137</v>
      </c>
      <c r="E139" s="40"/>
      <c r="F139" s="232" t="s">
        <v>155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85</v>
      </c>
    </row>
    <row r="140" spans="1:51" s="13" customFormat="1" ht="12">
      <c r="A140" s="13"/>
      <c r="B140" s="236"/>
      <c r="C140" s="237"/>
      <c r="D140" s="231" t="s">
        <v>139</v>
      </c>
      <c r="E140" s="238" t="s">
        <v>1</v>
      </c>
      <c r="F140" s="239" t="s">
        <v>156</v>
      </c>
      <c r="G140" s="237"/>
      <c r="H140" s="238" t="s">
        <v>1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139</v>
      </c>
      <c r="AU140" s="245" t="s">
        <v>85</v>
      </c>
      <c r="AV140" s="13" t="s">
        <v>83</v>
      </c>
      <c r="AW140" s="13" t="s">
        <v>32</v>
      </c>
      <c r="AX140" s="13" t="s">
        <v>75</v>
      </c>
      <c r="AY140" s="245" t="s">
        <v>128</v>
      </c>
    </row>
    <row r="141" spans="1:51" s="13" customFormat="1" ht="12">
      <c r="A141" s="13"/>
      <c r="B141" s="236"/>
      <c r="C141" s="237"/>
      <c r="D141" s="231" t="s">
        <v>139</v>
      </c>
      <c r="E141" s="238" t="s">
        <v>1</v>
      </c>
      <c r="F141" s="239" t="s">
        <v>157</v>
      </c>
      <c r="G141" s="237"/>
      <c r="H141" s="238" t="s">
        <v>1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139</v>
      </c>
      <c r="AU141" s="245" t="s">
        <v>85</v>
      </c>
      <c r="AV141" s="13" t="s">
        <v>83</v>
      </c>
      <c r="AW141" s="13" t="s">
        <v>32</v>
      </c>
      <c r="AX141" s="13" t="s">
        <v>75</v>
      </c>
      <c r="AY141" s="245" t="s">
        <v>128</v>
      </c>
    </row>
    <row r="142" spans="1:51" s="14" customFormat="1" ht="12">
      <c r="A142" s="14"/>
      <c r="B142" s="246"/>
      <c r="C142" s="247"/>
      <c r="D142" s="231" t="s">
        <v>139</v>
      </c>
      <c r="E142" s="248" t="s">
        <v>1</v>
      </c>
      <c r="F142" s="249" t="s">
        <v>380</v>
      </c>
      <c r="G142" s="247"/>
      <c r="H142" s="250">
        <v>9.84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139</v>
      </c>
      <c r="AU142" s="256" t="s">
        <v>85</v>
      </c>
      <c r="AV142" s="14" t="s">
        <v>85</v>
      </c>
      <c r="AW142" s="14" t="s">
        <v>32</v>
      </c>
      <c r="AX142" s="14" t="s">
        <v>75</v>
      </c>
      <c r="AY142" s="256" t="s">
        <v>128</v>
      </c>
    </row>
    <row r="143" spans="1:51" s="13" customFormat="1" ht="12">
      <c r="A143" s="13"/>
      <c r="B143" s="236"/>
      <c r="C143" s="237"/>
      <c r="D143" s="231" t="s">
        <v>139</v>
      </c>
      <c r="E143" s="238" t="s">
        <v>1</v>
      </c>
      <c r="F143" s="239" t="s">
        <v>159</v>
      </c>
      <c r="G143" s="237"/>
      <c r="H143" s="238" t="s">
        <v>1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139</v>
      </c>
      <c r="AU143" s="245" t="s">
        <v>85</v>
      </c>
      <c r="AV143" s="13" t="s">
        <v>83</v>
      </c>
      <c r="AW143" s="13" t="s">
        <v>32</v>
      </c>
      <c r="AX143" s="13" t="s">
        <v>75</v>
      </c>
      <c r="AY143" s="245" t="s">
        <v>128</v>
      </c>
    </row>
    <row r="144" spans="1:51" s="14" customFormat="1" ht="12">
      <c r="A144" s="14"/>
      <c r="B144" s="246"/>
      <c r="C144" s="247"/>
      <c r="D144" s="231" t="s">
        <v>139</v>
      </c>
      <c r="E144" s="248" t="s">
        <v>1</v>
      </c>
      <c r="F144" s="249" t="s">
        <v>381</v>
      </c>
      <c r="G144" s="247"/>
      <c r="H144" s="250">
        <v>8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139</v>
      </c>
      <c r="AU144" s="256" t="s">
        <v>85</v>
      </c>
      <c r="AV144" s="14" t="s">
        <v>85</v>
      </c>
      <c r="AW144" s="14" t="s">
        <v>32</v>
      </c>
      <c r="AX144" s="14" t="s">
        <v>75</v>
      </c>
      <c r="AY144" s="256" t="s">
        <v>128</v>
      </c>
    </row>
    <row r="145" spans="1:51" s="15" customFormat="1" ht="12">
      <c r="A145" s="15"/>
      <c r="B145" s="257"/>
      <c r="C145" s="258"/>
      <c r="D145" s="231" t="s">
        <v>139</v>
      </c>
      <c r="E145" s="259" t="s">
        <v>1</v>
      </c>
      <c r="F145" s="260" t="s">
        <v>161</v>
      </c>
      <c r="G145" s="258"/>
      <c r="H145" s="261">
        <v>17.84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7" t="s">
        <v>139</v>
      </c>
      <c r="AU145" s="267" t="s">
        <v>85</v>
      </c>
      <c r="AV145" s="15" t="s">
        <v>135</v>
      </c>
      <c r="AW145" s="15" t="s">
        <v>32</v>
      </c>
      <c r="AX145" s="15" t="s">
        <v>83</v>
      </c>
      <c r="AY145" s="267" t="s">
        <v>128</v>
      </c>
    </row>
    <row r="146" spans="1:65" s="2" customFormat="1" ht="12">
      <c r="A146" s="38"/>
      <c r="B146" s="39"/>
      <c r="C146" s="218" t="s">
        <v>162</v>
      </c>
      <c r="D146" s="218" t="s">
        <v>130</v>
      </c>
      <c r="E146" s="219" t="s">
        <v>163</v>
      </c>
      <c r="F146" s="220" t="s">
        <v>164</v>
      </c>
      <c r="G146" s="221" t="s">
        <v>153</v>
      </c>
      <c r="H146" s="222">
        <v>17.84</v>
      </c>
      <c r="I146" s="223"/>
      <c r="J146" s="224">
        <f>ROUND(I146*H146,2)</f>
        <v>0</v>
      </c>
      <c r="K146" s="220" t="s">
        <v>1</v>
      </c>
      <c r="L146" s="44"/>
      <c r="M146" s="225" t="s">
        <v>1</v>
      </c>
      <c r="N146" s="226" t="s">
        <v>40</v>
      </c>
      <c r="O146" s="91"/>
      <c r="P146" s="227">
        <f>O146*H146</f>
        <v>0</v>
      </c>
      <c r="Q146" s="227">
        <v>0.003</v>
      </c>
      <c r="R146" s="227">
        <f>Q146*H146</f>
        <v>0.05352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135</v>
      </c>
      <c r="AT146" s="229" t="s">
        <v>130</v>
      </c>
      <c r="AU146" s="229" t="s">
        <v>85</v>
      </c>
      <c r="AY146" s="17" t="s">
        <v>128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83</v>
      </c>
      <c r="BK146" s="230">
        <f>ROUND(I146*H146,2)</f>
        <v>0</v>
      </c>
      <c r="BL146" s="17" t="s">
        <v>135</v>
      </c>
      <c r="BM146" s="229" t="s">
        <v>382</v>
      </c>
    </row>
    <row r="147" spans="1:47" s="2" customFormat="1" ht="12">
      <c r="A147" s="38"/>
      <c r="B147" s="39"/>
      <c r="C147" s="40"/>
      <c r="D147" s="231" t="s">
        <v>137</v>
      </c>
      <c r="E147" s="40"/>
      <c r="F147" s="232" t="s">
        <v>166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85</v>
      </c>
    </row>
    <row r="148" spans="1:51" s="13" customFormat="1" ht="12">
      <c r="A148" s="13"/>
      <c r="B148" s="236"/>
      <c r="C148" s="237"/>
      <c r="D148" s="231" t="s">
        <v>139</v>
      </c>
      <c r="E148" s="238" t="s">
        <v>1</v>
      </c>
      <c r="F148" s="239" t="s">
        <v>156</v>
      </c>
      <c r="G148" s="237"/>
      <c r="H148" s="238" t="s">
        <v>1</v>
      </c>
      <c r="I148" s="240"/>
      <c r="J148" s="237"/>
      <c r="K148" s="237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139</v>
      </c>
      <c r="AU148" s="245" t="s">
        <v>85</v>
      </c>
      <c r="AV148" s="13" t="s">
        <v>83</v>
      </c>
      <c r="AW148" s="13" t="s">
        <v>32</v>
      </c>
      <c r="AX148" s="13" t="s">
        <v>75</v>
      </c>
      <c r="AY148" s="245" t="s">
        <v>128</v>
      </c>
    </row>
    <row r="149" spans="1:51" s="13" customFormat="1" ht="12">
      <c r="A149" s="13"/>
      <c r="B149" s="236"/>
      <c r="C149" s="237"/>
      <c r="D149" s="231" t="s">
        <v>139</v>
      </c>
      <c r="E149" s="238" t="s">
        <v>1</v>
      </c>
      <c r="F149" s="239" t="s">
        <v>157</v>
      </c>
      <c r="G149" s="237"/>
      <c r="H149" s="238" t="s">
        <v>1</v>
      </c>
      <c r="I149" s="240"/>
      <c r="J149" s="237"/>
      <c r="K149" s="237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139</v>
      </c>
      <c r="AU149" s="245" t="s">
        <v>85</v>
      </c>
      <c r="AV149" s="13" t="s">
        <v>83</v>
      </c>
      <c r="AW149" s="13" t="s">
        <v>32</v>
      </c>
      <c r="AX149" s="13" t="s">
        <v>75</v>
      </c>
      <c r="AY149" s="245" t="s">
        <v>128</v>
      </c>
    </row>
    <row r="150" spans="1:51" s="14" customFormat="1" ht="12">
      <c r="A150" s="14"/>
      <c r="B150" s="246"/>
      <c r="C150" s="247"/>
      <c r="D150" s="231" t="s">
        <v>139</v>
      </c>
      <c r="E150" s="248" t="s">
        <v>1</v>
      </c>
      <c r="F150" s="249" t="s">
        <v>380</v>
      </c>
      <c r="G150" s="247"/>
      <c r="H150" s="250">
        <v>9.84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139</v>
      </c>
      <c r="AU150" s="256" t="s">
        <v>85</v>
      </c>
      <c r="AV150" s="14" t="s">
        <v>85</v>
      </c>
      <c r="AW150" s="14" t="s">
        <v>32</v>
      </c>
      <c r="AX150" s="14" t="s">
        <v>75</v>
      </c>
      <c r="AY150" s="256" t="s">
        <v>128</v>
      </c>
    </row>
    <row r="151" spans="1:51" s="13" customFormat="1" ht="12">
      <c r="A151" s="13"/>
      <c r="B151" s="236"/>
      <c r="C151" s="237"/>
      <c r="D151" s="231" t="s">
        <v>139</v>
      </c>
      <c r="E151" s="238" t="s">
        <v>1</v>
      </c>
      <c r="F151" s="239" t="s">
        <v>159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139</v>
      </c>
      <c r="AU151" s="245" t="s">
        <v>85</v>
      </c>
      <c r="AV151" s="13" t="s">
        <v>83</v>
      </c>
      <c r="AW151" s="13" t="s">
        <v>32</v>
      </c>
      <c r="AX151" s="13" t="s">
        <v>75</v>
      </c>
      <c r="AY151" s="245" t="s">
        <v>128</v>
      </c>
    </row>
    <row r="152" spans="1:51" s="14" customFormat="1" ht="12">
      <c r="A152" s="14"/>
      <c r="B152" s="246"/>
      <c r="C152" s="247"/>
      <c r="D152" s="231" t="s">
        <v>139</v>
      </c>
      <c r="E152" s="248" t="s">
        <v>1</v>
      </c>
      <c r="F152" s="249" t="s">
        <v>381</v>
      </c>
      <c r="G152" s="247"/>
      <c r="H152" s="250">
        <v>8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139</v>
      </c>
      <c r="AU152" s="256" t="s">
        <v>85</v>
      </c>
      <c r="AV152" s="14" t="s">
        <v>85</v>
      </c>
      <c r="AW152" s="14" t="s">
        <v>32</v>
      </c>
      <c r="AX152" s="14" t="s">
        <v>75</v>
      </c>
      <c r="AY152" s="256" t="s">
        <v>128</v>
      </c>
    </row>
    <row r="153" spans="1:51" s="15" customFormat="1" ht="12">
      <c r="A153" s="15"/>
      <c r="B153" s="257"/>
      <c r="C153" s="258"/>
      <c r="D153" s="231" t="s">
        <v>139</v>
      </c>
      <c r="E153" s="259" t="s">
        <v>1</v>
      </c>
      <c r="F153" s="260" t="s">
        <v>161</v>
      </c>
      <c r="G153" s="258"/>
      <c r="H153" s="261">
        <v>17.84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7" t="s">
        <v>139</v>
      </c>
      <c r="AU153" s="267" t="s">
        <v>85</v>
      </c>
      <c r="AV153" s="15" t="s">
        <v>135</v>
      </c>
      <c r="AW153" s="15" t="s">
        <v>32</v>
      </c>
      <c r="AX153" s="15" t="s">
        <v>83</v>
      </c>
      <c r="AY153" s="267" t="s">
        <v>128</v>
      </c>
    </row>
    <row r="154" spans="1:65" s="2" customFormat="1" ht="12">
      <c r="A154" s="38"/>
      <c r="B154" s="39"/>
      <c r="C154" s="218" t="s">
        <v>149</v>
      </c>
      <c r="D154" s="218" t="s">
        <v>130</v>
      </c>
      <c r="E154" s="219" t="s">
        <v>167</v>
      </c>
      <c r="F154" s="220" t="s">
        <v>168</v>
      </c>
      <c r="G154" s="221" t="s">
        <v>169</v>
      </c>
      <c r="H154" s="222">
        <v>79.2</v>
      </c>
      <c r="I154" s="223"/>
      <c r="J154" s="224">
        <f>ROUND(I154*H154,2)</f>
        <v>0</v>
      </c>
      <c r="K154" s="220" t="s">
        <v>134</v>
      </c>
      <c r="L154" s="44"/>
      <c r="M154" s="225" t="s">
        <v>1</v>
      </c>
      <c r="N154" s="226" t="s">
        <v>40</v>
      </c>
      <c r="O154" s="91"/>
      <c r="P154" s="227">
        <f>O154*H154</f>
        <v>0</v>
      </c>
      <c r="Q154" s="227">
        <v>0.0015</v>
      </c>
      <c r="R154" s="227">
        <f>Q154*H154</f>
        <v>0.1188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135</v>
      </c>
      <c r="AT154" s="229" t="s">
        <v>130</v>
      </c>
      <c r="AU154" s="229" t="s">
        <v>85</v>
      </c>
      <c r="AY154" s="17" t="s">
        <v>128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83</v>
      </c>
      <c r="BK154" s="230">
        <f>ROUND(I154*H154,2)</f>
        <v>0</v>
      </c>
      <c r="BL154" s="17" t="s">
        <v>135</v>
      </c>
      <c r="BM154" s="229" t="s">
        <v>383</v>
      </c>
    </row>
    <row r="155" spans="1:47" s="2" customFormat="1" ht="12">
      <c r="A155" s="38"/>
      <c r="B155" s="39"/>
      <c r="C155" s="40"/>
      <c r="D155" s="231" t="s">
        <v>137</v>
      </c>
      <c r="E155" s="40"/>
      <c r="F155" s="232" t="s">
        <v>171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137</v>
      </c>
      <c r="AU155" s="17" t="s">
        <v>85</v>
      </c>
    </row>
    <row r="156" spans="1:47" s="2" customFormat="1" ht="12">
      <c r="A156" s="38"/>
      <c r="B156" s="39"/>
      <c r="C156" s="40"/>
      <c r="D156" s="231" t="s">
        <v>172</v>
      </c>
      <c r="E156" s="40"/>
      <c r="F156" s="268" t="s">
        <v>173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172</v>
      </c>
      <c r="AU156" s="17" t="s">
        <v>85</v>
      </c>
    </row>
    <row r="157" spans="1:51" s="13" customFormat="1" ht="12">
      <c r="A157" s="13"/>
      <c r="B157" s="236"/>
      <c r="C157" s="237"/>
      <c r="D157" s="231" t="s">
        <v>139</v>
      </c>
      <c r="E157" s="238" t="s">
        <v>1</v>
      </c>
      <c r="F157" s="239" t="s">
        <v>384</v>
      </c>
      <c r="G157" s="237"/>
      <c r="H157" s="238" t="s">
        <v>1</v>
      </c>
      <c r="I157" s="240"/>
      <c r="J157" s="237"/>
      <c r="K157" s="237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139</v>
      </c>
      <c r="AU157" s="245" t="s">
        <v>85</v>
      </c>
      <c r="AV157" s="13" t="s">
        <v>83</v>
      </c>
      <c r="AW157" s="13" t="s">
        <v>32</v>
      </c>
      <c r="AX157" s="13" t="s">
        <v>75</v>
      </c>
      <c r="AY157" s="245" t="s">
        <v>128</v>
      </c>
    </row>
    <row r="158" spans="1:51" s="14" customFormat="1" ht="12">
      <c r="A158" s="14"/>
      <c r="B158" s="246"/>
      <c r="C158" s="247"/>
      <c r="D158" s="231" t="s">
        <v>139</v>
      </c>
      <c r="E158" s="248" t="s">
        <v>1</v>
      </c>
      <c r="F158" s="249" t="s">
        <v>385</v>
      </c>
      <c r="G158" s="247"/>
      <c r="H158" s="250">
        <v>39.6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139</v>
      </c>
      <c r="AU158" s="256" t="s">
        <v>85</v>
      </c>
      <c r="AV158" s="14" t="s">
        <v>85</v>
      </c>
      <c r="AW158" s="14" t="s">
        <v>32</v>
      </c>
      <c r="AX158" s="14" t="s">
        <v>75</v>
      </c>
      <c r="AY158" s="256" t="s">
        <v>128</v>
      </c>
    </row>
    <row r="159" spans="1:51" s="15" customFormat="1" ht="12">
      <c r="A159" s="15"/>
      <c r="B159" s="257"/>
      <c r="C159" s="258"/>
      <c r="D159" s="231" t="s">
        <v>139</v>
      </c>
      <c r="E159" s="259" t="s">
        <v>1</v>
      </c>
      <c r="F159" s="260" t="s">
        <v>161</v>
      </c>
      <c r="G159" s="258"/>
      <c r="H159" s="261">
        <v>39.6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7" t="s">
        <v>139</v>
      </c>
      <c r="AU159" s="267" t="s">
        <v>85</v>
      </c>
      <c r="AV159" s="15" t="s">
        <v>135</v>
      </c>
      <c r="AW159" s="15" t="s">
        <v>32</v>
      </c>
      <c r="AX159" s="15" t="s">
        <v>75</v>
      </c>
      <c r="AY159" s="267" t="s">
        <v>128</v>
      </c>
    </row>
    <row r="160" spans="1:51" s="14" customFormat="1" ht="12">
      <c r="A160" s="14"/>
      <c r="B160" s="246"/>
      <c r="C160" s="247"/>
      <c r="D160" s="231" t="s">
        <v>139</v>
      </c>
      <c r="E160" s="248" t="s">
        <v>1</v>
      </c>
      <c r="F160" s="249" t="s">
        <v>386</v>
      </c>
      <c r="G160" s="247"/>
      <c r="H160" s="250">
        <v>79.2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139</v>
      </c>
      <c r="AU160" s="256" t="s">
        <v>85</v>
      </c>
      <c r="AV160" s="14" t="s">
        <v>85</v>
      </c>
      <c r="AW160" s="14" t="s">
        <v>32</v>
      </c>
      <c r="AX160" s="14" t="s">
        <v>75</v>
      </c>
      <c r="AY160" s="256" t="s">
        <v>128</v>
      </c>
    </row>
    <row r="161" spans="1:51" s="15" customFormat="1" ht="12">
      <c r="A161" s="15"/>
      <c r="B161" s="257"/>
      <c r="C161" s="258"/>
      <c r="D161" s="231" t="s">
        <v>139</v>
      </c>
      <c r="E161" s="259" t="s">
        <v>1</v>
      </c>
      <c r="F161" s="260" t="s">
        <v>161</v>
      </c>
      <c r="G161" s="258"/>
      <c r="H161" s="261">
        <v>79.2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7" t="s">
        <v>139</v>
      </c>
      <c r="AU161" s="267" t="s">
        <v>85</v>
      </c>
      <c r="AV161" s="15" t="s">
        <v>135</v>
      </c>
      <c r="AW161" s="15" t="s">
        <v>32</v>
      </c>
      <c r="AX161" s="15" t="s">
        <v>83</v>
      </c>
      <c r="AY161" s="267" t="s">
        <v>128</v>
      </c>
    </row>
    <row r="162" spans="1:65" s="2" customFormat="1" ht="12">
      <c r="A162" s="38"/>
      <c r="B162" s="39"/>
      <c r="C162" s="218" t="s">
        <v>176</v>
      </c>
      <c r="D162" s="218" t="s">
        <v>130</v>
      </c>
      <c r="E162" s="219" t="s">
        <v>177</v>
      </c>
      <c r="F162" s="220" t="s">
        <v>178</v>
      </c>
      <c r="G162" s="221" t="s">
        <v>179</v>
      </c>
      <c r="H162" s="222">
        <v>1</v>
      </c>
      <c r="I162" s="223"/>
      <c r="J162" s="224">
        <f>ROUND(I162*H162,2)</f>
        <v>0</v>
      </c>
      <c r="K162" s="220" t="s">
        <v>1</v>
      </c>
      <c r="L162" s="44"/>
      <c r="M162" s="225" t="s">
        <v>1</v>
      </c>
      <c r="N162" s="226" t="s">
        <v>40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135</v>
      </c>
      <c r="AT162" s="229" t="s">
        <v>130</v>
      </c>
      <c r="AU162" s="229" t="s">
        <v>85</v>
      </c>
      <c r="AY162" s="17" t="s">
        <v>128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83</v>
      </c>
      <c r="BK162" s="230">
        <f>ROUND(I162*H162,2)</f>
        <v>0</v>
      </c>
      <c r="BL162" s="17" t="s">
        <v>135</v>
      </c>
      <c r="BM162" s="229" t="s">
        <v>387</v>
      </c>
    </row>
    <row r="163" spans="1:47" s="2" customFormat="1" ht="12">
      <c r="A163" s="38"/>
      <c r="B163" s="39"/>
      <c r="C163" s="40"/>
      <c r="D163" s="231" t="s">
        <v>137</v>
      </c>
      <c r="E163" s="40"/>
      <c r="F163" s="232" t="s">
        <v>178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137</v>
      </c>
      <c r="AU163" s="17" t="s">
        <v>85</v>
      </c>
    </row>
    <row r="164" spans="1:65" s="2" customFormat="1" ht="12">
      <c r="A164" s="38"/>
      <c r="B164" s="39"/>
      <c r="C164" s="218" t="s">
        <v>181</v>
      </c>
      <c r="D164" s="218" t="s">
        <v>130</v>
      </c>
      <c r="E164" s="219" t="s">
        <v>182</v>
      </c>
      <c r="F164" s="220" t="s">
        <v>183</v>
      </c>
      <c r="G164" s="221" t="s">
        <v>169</v>
      </c>
      <c r="H164" s="222">
        <v>15</v>
      </c>
      <c r="I164" s="223"/>
      <c r="J164" s="224">
        <f>ROUND(I164*H164,2)</f>
        <v>0</v>
      </c>
      <c r="K164" s="220" t="s">
        <v>1</v>
      </c>
      <c r="L164" s="44"/>
      <c r="M164" s="225" t="s">
        <v>1</v>
      </c>
      <c r="N164" s="226" t="s">
        <v>40</v>
      </c>
      <c r="O164" s="91"/>
      <c r="P164" s="227">
        <f>O164*H164</f>
        <v>0</v>
      </c>
      <c r="Q164" s="227">
        <v>0.021</v>
      </c>
      <c r="R164" s="227">
        <f>Q164*H164</f>
        <v>0.315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135</v>
      </c>
      <c r="AT164" s="229" t="s">
        <v>130</v>
      </c>
      <c r="AU164" s="229" t="s">
        <v>85</v>
      </c>
      <c r="AY164" s="17" t="s">
        <v>128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83</v>
      </c>
      <c r="BK164" s="230">
        <f>ROUND(I164*H164,2)</f>
        <v>0</v>
      </c>
      <c r="BL164" s="17" t="s">
        <v>135</v>
      </c>
      <c r="BM164" s="229" t="s">
        <v>388</v>
      </c>
    </row>
    <row r="165" spans="1:47" s="2" customFormat="1" ht="12">
      <c r="A165" s="38"/>
      <c r="B165" s="39"/>
      <c r="C165" s="40"/>
      <c r="D165" s="231" t="s">
        <v>137</v>
      </c>
      <c r="E165" s="40"/>
      <c r="F165" s="232" t="s">
        <v>183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137</v>
      </c>
      <c r="AU165" s="17" t="s">
        <v>85</v>
      </c>
    </row>
    <row r="166" spans="1:51" s="13" customFormat="1" ht="12">
      <c r="A166" s="13"/>
      <c r="B166" s="236"/>
      <c r="C166" s="237"/>
      <c r="D166" s="231" t="s">
        <v>139</v>
      </c>
      <c r="E166" s="238" t="s">
        <v>1</v>
      </c>
      <c r="F166" s="239" t="s">
        <v>185</v>
      </c>
      <c r="G166" s="237"/>
      <c r="H166" s="238" t="s">
        <v>1</v>
      </c>
      <c r="I166" s="240"/>
      <c r="J166" s="237"/>
      <c r="K166" s="237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139</v>
      </c>
      <c r="AU166" s="245" t="s">
        <v>85</v>
      </c>
      <c r="AV166" s="13" t="s">
        <v>83</v>
      </c>
      <c r="AW166" s="13" t="s">
        <v>32</v>
      </c>
      <c r="AX166" s="13" t="s">
        <v>75</v>
      </c>
      <c r="AY166" s="245" t="s">
        <v>128</v>
      </c>
    </row>
    <row r="167" spans="1:51" s="14" customFormat="1" ht="12">
      <c r="A167" s="14"/>
      <c r="B167" s="246"/>
      <c r="C167" s="247"/>
      <c r="D167" s="231" t="s">
        <v>139</v>
      </c>
      <c r="E167" s="248" t="s">
        <v>1</v>
      </c>
      <c r="F167" s="249" t="s">
        <v>389</v>
      </c>
      <c r="G167" s="247"/>
      <c r="H167" s="250">
        <v>15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139</v>
      </c>
      <c r="AU167" s="256" t="s">
        <v>85</v>
      </c>
      <c r="AV167" s="14" t="s">
        <v>85</v>
      </c>
      <c r="AW167" s="14" t="s">
        <v>32</v>
      </c>
      <c r="AX167" s="14" t="s">
        <v>75</v>
      </c>
      <c r="AY167" s="256" t="s">
        <v>128</v>
      </c>
    </row>
    <row r="168" spans="1:51" s="15" customFormat="1" ht="12">
      <c r="A168" s="15"/>
      <c r="B168" s="257"/>
      <c r="C168" s="258"/>
      <c r="D168" s="231" t="s">
        <v>139</v>
      </c>
      <c r="E168" s="259" t="s">
        <v>1</v>
      </c>
      <c r="F168" s="260" t="s">
        <v>161</v>
      </c>
      <c r="G168" s="258"/>
      <c r="H168" s="261">
        <v>15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7" t="s">
        <v>139</v>
      </c>
      <c r="AU168" s="267" t="s">
        <v>85</v>
      </c>
      <c r="AV168" s="15" t="s">
        <v>135</v>
      </c>
      <c r="AW168" s="15" t="s">
        <v>32</v>
      </c>
      <c r="AX168" s="15" t="s">
        <v>83</v>
      </c>
      <c r="AY168" s="267" t="s">
        <v>128</v>
      </c>
    </row>
    <row r="169" spans="1:65" s="2" customFormat="1" ht="16.5" customHeight="1">
      <c r="A169" s="38"/>
      <c r="B169" s="39"/>
      <c r="C169" s="218" t="s">
        <v>187</v>
      </c>
      <c r="D169" s="218" t="s">
        <v>130</v>
      </c>
      <c r="E169" s="219" t="s">
        <v>188</v>
      </c>
      <c r="F169" s="220" t="s">
        <v>189</v>
      </c>
      <c r="G169" s="221" t="s">
        <v>153</v>
      </c>
      <c r="H169" s="222">
        <v>244.67</v>
      </c>
      <c r="I169" s="223"/>
      <c r="J169" s="224">
        <f>ROUND(I169*H169,2)</f>
        <v>0</v>
      </c>
      <c r="K169" s="220" t="s">
        <v>134</v>
      </c>
      <c r="L169" s="44"/>
      <c r="M169" s="225" t="s">
        <v>1</v>
      </c>
      <c r="N169" s="226" t="s">
        <v>40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135</v>
      </c>
      <c r="AT169" s="229" t="s">
        <v>130</v>
      </c>
      <c r="AU169" s="229" t="s">
        <v>85</v>
      </c>
      <c r="AY169" s="17" t="s">
        <v>128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83</v>
      </c>
      <c r="BK169" s="230">
        <f>ROUND(I169*H169,2)</f>
        <v>0</v>
      </c>
      <c r="BL169" s="17" t="s">
        <v>135</v>
      </c>
      <c r="BM169" s="229" t="s">
        <v>390</v>
      </c>
    </row>
    <row r="170" spans="1:47" s="2" customFormat="1" ht="12">
      <c r="A170" s="38"/>
      <c r="B170" s="39"/>
      <c r="C170" s="40"/>
      <c r="D170" s="231" t="s">
        <v>137</v>
      </c>
      <c r="E170" s="40"/>
      <c r="F170" s="232" t="s">
        <v>191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137</v>
      </c>
      <c r="AU170" s="17" t="s">
        <v>85</v>
      </c>
    </row>
    <row r="171" spans="1:51" s="13" customFormat="1" ht="12">
      <c r="A171" s="13"/>
      <c r="B171" s="236"/>
      <c r="C171" s="237"/>
      <c r="D171" s="231" t="s">
        <v>139</v>
      </c>
      <c r="E171" s="238" t="s">
        <v>1</v>
      </c>
      <c r="F171" s="239" t="s">
        <v>391</v>
      </c>
      <c r="G171" s="237"/>
      <c r="H171" s="238" t="s">
        <v>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139</v>
      </c>
      <c r="AU171" s="245" t="s">
        <v>85</v>
      </c>
      <c r="AV171" s="13" t="s">
        <v>83</v>
      </c>
      <c r="AW171" s="13" t="s">
        <v>32</v>
      </c>
      <c r="AX171" s="13" t="s">
        <v>75</v>
      </c>
      <c r="AY171" s="245" t="s">
        <v>128</v>
      </c>
    </row>
    <row r="172" spans="1:51" s="14" customFormat="1" ht="12">
      <c r="A172" s="14"/>
      <c r="B172" s="246"/>
      <c r="C172" s="247"/>
      <c r="D172" s="231" t="s">
        <v>139</v>
      </c>
      <c r="E172" s="248" t="s">
        <v>1</v>
      </c>
      <c r="F172" s="249" t="s">
        <v>392</v>
      </c>
      <c r="G172" s="247"/>
      <c r="H172" s="250">
        <v>244.67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139</v>
      </c>
      <c r="AU172" s="256" t="s">
        <v>85</v>
      </c>
      <c r="AV172" s="14" t="s">
        <v>85</v>
      </c>
      <c r="AW172" s="14" t="s">
        <v>32</v>
      </c>
      <c r="AX172" s="14" t="s">
        <v>75</v>
      </c>
      <c r="AY172" s="256" t="s">
        <v>128</v>
      </c>
    </row>
    <row r="173" spans="1:51" s="15" customFormat="1" ht="12">
      <c r="A173" s="15"/>
      <c r="B173" s="257"/>
      <c r="C173" s="258"/>
      <c r="D173" s="231" t="s">
        <v>139</v>
      </c>
      <c r="E173" s="259" t="s">
        <v>1</v>
      </c>
      <c r="F173" s="260" t="s">
        <v>161</v>
      </c>
      <c r="G173" s="258"/>
      <c r="H173" s="261">
        <v>244.67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7" t="s">
        <v>139</v>
      </c>
      <c r="AU173" s="267" t="s">
        <v>85</v>
      </c>
      <c r="AV173" s="15" t="s">
        <v>135</v>
      </c>
      <c r="AW173" s="15" t="s">
        <v>32</v>
      </c>
      <c r="AX173" s="15" t="s">
        <v>83</v>
      </c>
      <c r="AY173" s="267" t="s">
        <v>128</v>
      </c>
    </row>
    <row r="174" spans="1:63" s="12" customFormat="1" ht="22.8" customHeight="1">
      <c r="A174" s="12"/>
      <c r="B174" s="202"/>
      <c r="C174" s="203"/>
      <c r="D174" s="204" t="s">
        <v>74</v>
      </c>
      <c r="E174" s="216" t="s">
        <v>187</v>
      </c>
      <c r="F174" s="216" t="s">
        <v>194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SUM(P175:P203)</f>
        <v>0</v>
      </c>
      <c r="Q174" s="210"/>
      <c r="R174" s="211">
        <f>SUM(R175:R203)</f>
        <v>0</v>
      </c>
      <c r="S174" s="210"/>
      <c r="T174" s="212">
        <f>SUM(T175:T203)</f>
        <v>2.9792500000000004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83</v>
      </c>
      <c r="AT174" s="214" t="s">
        <v>74</v>
      </c>
      <c r="AU174" s="214" t="s">
        <v>83</v>
      </c>
      <c r="AY174" s="213" t="s">
        <v>128</v>
      </c>
      <c r="BK174" s="215">
        <f>SUM(BK175:BK203)</f>
        <v>0</v>
      </c>
    </row>
    <row r="175" spans="1:65" s="2" customFormat="1" ht="12">
      <c r="A175" s="38"/>
      <c r="B175" s="39"/>
      <c r="C175" s="218" t="s">
        <v>195</v>
      </c>
      <c r="D175" s="218" t="s">
        <v>130</v>
      </c>
      <c r="E175" s="219" t="s">
        <v>196</v>
      </c>
      <c r="F175" s="220" t="s">
        <v>197</v>
      </c>
      <c r="G175" s="221" t="s">
        <v>153</v>
      </c>
      <c r="H175" s="222">
        <v>93</v>
      </c>
      <c r="I175" s="223"/>
      <c r="J175" s="224">
        <f>ROUND(I175*H175,2)</f>
        <v>0</v>
      </c>
      <c r="K175" s="220" t="s">
        <v>1</v>
      </c>
      <c r="L175" s="44"/>
      <c r="M175" s="225" t="s">
        <v>1</v>
      </c>
      <c r="N175" s="226" t="s">
        <v>40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135</v>
      </c>
      <c r="AT175" s="229" t="s">
        <v>130</v>
      </c>
      <c r="AU175" s="229" t="s">
        <v>85</v>
      </c>
      <c r="AY175" s="17" t="s">
        <v>128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83</v>
      </c>
      <c r="BK175" s="230">
        <f>ROUND(I175*H175,2)</f>
        <v>0</v>
      </c>
      <c r="BL175" s="17" t="s">
        <v>135</v>
      </c>
      <c r="BM175" s="229" t="s">
        <v>393</v>
      </c>
    </row>
    <row r="176" spans="1:47" s="2" customFormat="1" ht="12">
      <c r="A176" s="38"/>
      <c r="B176" s="39"/>
      <c r="C176" s="40"/>
      <c r="D176" s="231" t="s">
        <v>137</v>
      </c>
      <c r="E176" s="40"/>
      <c r="F176" s="232" t="s">
        <v>197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85</v>
      </c>
    </row>
    <row r="177" spans="1:51" s="13" customFormat="1" ht="12">
      <c r="A177" s="13"/>
      <c r="B177" s="236"/>
      <c r="C177" s="237"/>
      <c r="D177" s="231" t="s">
        <v>139</v>
      </c>
      <c r="E177" s="238" t="s">
        <v>1</v>
      </c>
      <c r="F177" s="239" t="s">
        <v>199</v>
      </c>
      <c r="G177" s="237"/>
      <c r="H177" s="238" t="s">
        <v>1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139</v>
      </c>
      <c r="AU177" s="245" t="s">
        <v>85</v>
      </c>
      <c r="AV177" s="13" t="s">
        <v>83</v>
      </c>
      <c r="AW177" s="13" t="s">
        <v>32</v>
      </c>
      <c r="AX177" s="13" t="s">
        <v>75</v>
      </c>
      <c r="AY177" s="245" t="s">
        <v>128</v>
      </c>
    </row>
    <row r="178" spans="1:51" s="14" customFormat="1" ht="12">
      <c r="A178" s="14"/>
      <c r="B178" s="246"/>
      <c r="C178" s="247"/>
      <c r="D178" s="231" t="s">
        <v>139</v>
      </c>
      <c r="E178" s="248" t="s">
        <v>1</v>
      </c>
      <c r="F178" s="249" t="s">
        <v>394</v>
      </c>
      <c r="G178" s="247"/>
      <c r="H178" s="250">
        <v>93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139</v>
      </c>
      <c r="AU178" s="256" t="s">
        <v>85</v>
      </c>
      <c r="AV178" s="14" t="s">
        <v>85</v>
      </c>
      <c r="AW178" s="14" t="s">
        <v>32</v>
      </c>
      <c r="AX178" s="14" t="s">
        <v>75</v>
      </c>
      <c r="AY178" s="256" t="s">
        <v>128</v>
      </c>
    </row>
    <row r="179" spans="1:51" s="15" customFormat="1" ht="12">
      <c r="A179" s="15"/>
      <c r="B179" s="257"/>
      <c r="C179" s="258"/>
      <c r="D179" s="231" t="s">
        <v>139</v>
      </c>
      <c r="E179" s="259" t="s">
        <v>1</v>
      </c>
      <c r="F179" s="260" t="s">
        <v>161</v>
      </c>
      <c r="G179" s="258"/>
      <c r="H179" s="261">
        <v>93</v>
      </c>
      <c r="I179" s="262"/>
      <c r="J179" s="258"/>
      <c r="K179" s="258"/>
      <c r="L179" s="263"/>
      <c r="M179" s="264"/>
      <c r="N179" s="265"/>
      <c r="O179" s="265"/>
      <c r="P179" s="265"/>
      <c r="Q179" s="265"/>
      <c r="R179" s="265"/>
      <c r="S179" s="265"/>
      <c r="T179" s="26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7" t="s">
        <v>139</v>
      </c>
      <c r="AU179" s="267" t="s">
        <v>85</v>
      </c>
      <c r="AV179" s="15" t="s">
        <v>135</v>
      </c>
      <c r="AW179" s="15" t="s">
        <v>32</v>
      </c>
      <c r="AX179" s="15" t="s">
        <v>83</v>
      </c>
      <c r="AY179" s="267" t="s">
        <v>128</v>
      </c>
    </row>
    <row r="180" spans="1:65" s="2" customFormat="1" ht="12">
      <c r="A180" s="38"/>
      <c r="B180" s="39"/>
      <c r="C180" s="218" t="s">
        <v>201</v>
      </c>
      <c r="D180" s="218" t="s">
        <v>130</v>
      </c>
      <c r="E180" s="219" t="s">
        <v>202</v>
      </c>
      <c r="F180" s="220" t="s">
        <v>203</v>
      </c>
      <c r="G180" s="221" t="s">
        <v>153</v>
      </c>
      <c r="H180" s="222">
        <v>180</v>
      </c>
      <c r="I180" s="223"/>
      <c r="J180" s="224">
        <f>ROUND(I180*H180,2)</f>
        <v>0</v>
      </c>
      <c r="K180" s="220" t="s">
        <v>1</v>
      </c>
      <c r="L180" s="44"/>
      <c r="M180" s="225" t="s">
        <v>1</v>
      </c>
      <c r="N180" s="226" t="s">
        <v>40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135</v>
      </c>
      <c r="AT180" s="229" t="s">
        <v>130</v>
      </c>
      <c r="AU180" s="229" t="s">
        <v>85</v>
      </c>
      <c r="AY180" s="17" t="s">
        <v>128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83</v>
      </c>
      <c r="BK180" s="230">
        <f>ROUND(I180*H180,2)</f>
        <v>0</v>
      </c>
      <c r="BL180" s="17" t="s">
        <v>135</v>
      </c>
      <c r="BM180" s="229" t="s">
        <v>395</v>
      </c>
    </row>
    <row r="181" spans="1:47" s="2" customFormat="1" ht="12">
      <c r="A181" s="38"/>
      <c r="B181" s="39"/>
      <c r="C181" s="40"/>
      <c r="D181" s="231" t="s">
        <v>137</v>
      </c>
      <c r="E181" s="40"/>
      <c r="F181" s="232" t="s">
        <v>205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137</v>
      </c>
      <c r="AU181" s="17" t="s">
        <v>85</v>
      </c>
    </row>
    <row r="182" spans="1:51" s="13" customFormat="1" ht="12">
      <c r="A182" s="13"/>
      <c r="B182" s="236"/>
      <c r="C182" s="237"/>
      <c r="D182" s="231" t="s">
        <v>139</v>
      </c>
      <c r="E182" s="238" t="s">
        <v>1</v>
      </c>
      <c r="F182" s="239" t="s">
        <v>396</v>
      </c>
      <c r="G182" s="237"/>
      <c r="H182" s="238" t="s">
        <v>1</v>
      </c>
      <c r="I182" s="240"/>
      <c r="J182" s="237"/>
      <c r="K182" s="237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139</v>
      </c>
      <c r="AU182" s="245" t="s">
        <v>85</v>
      </c>
      <c r="AV182" s="13" t="s">
        <v>83</v>
      </c>
      <c r="AW182" s="13" t="s">
        <v>32</v>
      </c>
      <c r="AX182" s="13" t="s">
        <v>75</v>
      </c>
      <c r="AY182" s="245" t="s">
        <v>128</v>
      </c>
    </row>
    <row r="183" spans="1:51" s="14" customFormat="1" ht="12">
      <c r="A183" s="14"/>
      <c r="B183" s="246"/>
      <c r="C183" s="247"/>
      <c r="D183" s="231" t="s">
        <v>139</v>
      </c>
      <c r="E183" s="248" t="s">
        <v>1</v>
      </c>
      <c r="F183" s="249" t="s">
        <v>397</v>
      </c>
      <c r="G183" s="247"/>
      <c r="H183" s="250">
        <v>180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139</v>
      </c>
      <c r="AU183" s="256" t="s">
        <v>85</v>
      </c>
      <c r="AV183" s="14" t="s">
        <v>85</v>
      </c>
      <c r="AW183" s="14" t="s">
        <v>32</v>
      </c>
      <c r="AX183" s="14" t="s">
        <v>75</v>
      </c>
      <c r="AY183" s="256" t="s">
        <v>128</v>
      </c>
    </row>
    <row r="184" spans="1:51" s="15" customFormat="1" ht="12">
      <c r="A184" s="15"/>
      <c r="B184" s="257"/>
      <c r="C184" s="258"/>
      <c r="D184" s="231" t="s">
        <v>139</v>
      </c>
      <c r="E184" s="259" t="s">
        <v>1</v>
      </c>
      <c r="F184" s="260" t="s">
        <v>161</v>
      </c>
      <c r="G184" s="258"/>
      <c r="H184" s="261">
        <v>180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7" t="s">
        <v>139</v>
      </c>
      <c r="AU184" s="267" t="s">
        <v>85</v>
      </c>
      <c r="AV184" s="15" t="s">
        <v>135</v>
      </c>
      <c r="AW184" s="15" t="s">
        <v>32</v>
      </c>
      <c r="AX184" s="15" t="s">
        <v>83</v>
      </c>
      <c r="AY184" s="267" t="s">
        <v>128</v>
      </c>
    </row>
    <row r="185" spans="1:65" s="2" customFormat="1" ht="16.5" customHeight="1">
      <c r="A185" s="38"/>
      <c r="B185" s="39"/>
      <c r="C185" s="218" t="s">
        <v>208</v>
      </c>
      <c r="D185" s="218" t="s">
        <v>130</v>
      </c>
      <c r="E185" s="219" t="s">
        <v>209</v>
      </c>
      <c r="F185" s="220" t="s">
        <v>398</v>
      </c>
      <c r="G185" s="221" t="s">
        <v>179</v>
      </c>
      <c r="H185" s="222">
        <v>1</v>
      </c>
      <c r="I185" s="223"/>
      <c r="J185" s="224">
        <f>ROUND(I185*H185,2)</f>
        <v>0</v>
      </c>
      <c r="K185" s="220" t="s">
        <v>1</v>
      </c>
      <c r="L185" s="44"/>
      <c r="M185" s="225" t="s">
        <v>1</v>
      </c>
      <c r="N185" s="226" t="s">
        <v>40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135</v>
      </c>
      <c r="AT185" s="229" t="s">
        <v>130</v>
      </c>
      <c r="AU185" s="229" t="s">
        <v>85</v>
      </c>
      <c r="AY185" s="17" t="s">
        <v>128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83</v>
      </c>
      <c r="BK185" s="230">
        <f>ROUND(I185*H185,2)</f>
        <v>0</v>
      </c>
      <c r="BL185" s="17" t="s">
        <v>135</v>
      </c>
      <c r="BM185" s="229" t="s">
        <v>399</v>
      </c>
    </row>
    <row r="186" spans="1:47" s="2" customFormat="1" ht="12">
      <c r="A186" s="38"/>
      <c r="B186" s="39"/>
      <c r="C186" s="40"/>
      <c r="D186" s="231" t="s">
        <v>137</v>
      </c>
      <c r="E186" s="40"/>
      <c r="F186" s="232" t="s">
        <v>398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137</v>
      </c>
      <c r="AU186" s="17" t="s">
        <v>85</v>
      </c>
    </row>
    <row r="187" spans="1:65" s="2" customFormat="1" ht="16.5" customHeight="1">
      <c r="A187" s="38"/>
      <c r="B187" s="39"/>
      <c r="C187" s="218" t="s">
        <v>212</v>
      </c>
      <c r="D187" s="218" t="s">
        <v>130</v>
      </c>
      <c r="E187" s="219" t="s">
        <v>213</v>
      </c>
      <c r="F187" s="220" t="s">
        <v>214</v>
      </c>
      <c r="G187" s="221" t="s">
        <v>179</v>
      </c>
      <c r="H187" s="222">
        <v>1</v>
      </c>
      <c r="I187" s="223"/>
      <c r="J187" s="224">
        <f>ROUND(I187*H187,2)</f>
        <v>0</v>
      </c>
      <c r="K187" s="220" t="s">
        <v>1</v>
      </c>
      <c r="L187" s="44"/>
      <c r="M187" s="225" t="s">
        <v>1</v>
      </c>
      <c r="N187" s="226" t="s">
        <v>40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135</v>
      </c>
      <c r="AT187" s="229" t="s">
        <v>130</v>
      </c>
      <c r="AU187" s="229" t="s">
        <v>85</v>
      </c>
      <c r="AY187" s="17" t="s">
        <v>128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83</v>
      </c>
      <c r="BK187" s="230">
        <f>ROUND(I187*H187,2)</f>
        <v>0</v>
      </c>
      <c r="BL187" s="17" t="s">
        <v>135</v>
      </c>
      <c r="BM187" s="229" t="s">
        <v>400</v>
      </c>
    </row>
    <row r="188" spans="1:47" s="2" customFormat="1" ht="12">
      <c r="A188" s="38"/>
      <c r="B188" s="39"/>
      <c r="C188" s="40"/>
      <c r="D188" s="231" t="s">
        <v>137</v>
      </c>
      <c r="E188" s="40"/>
      <c r="F188" s="232" t="s">
        <v>216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137</v>
      </c>
      <c r="AU188" s="17" t="s">
        <v>85</v>
      </c>
    </row>
    <row r="189" spans="1:65" s="2" customFormat="1" ht="12">
      <c r="A189" s="38"/>
      <c r="B189" s="39"/>
      <c r="C189" s="218" t="s">
        <v>217</v>
      </c>
      <c r="D189" s="218" t="s">
        <v>130</v>
      </c>
      <c r="E189" s="219" t="s">
        <v>218</v>
      </c>
      <c r="F189" s="220" t="s">
        <v>219</v>
      </c>
      <c r="G189" s="221" t="s">
        <v>153</v>
      </c>
      <c r="H189" s="222">
        <v>244.67</v>
      </c>
      <c r="I189" s="223"/>
      <c r="J189" s="224">
        <f>ROUND(I189*H189,2)</f>
        <v>0</v>
      </c>
      <c r="K189" s="220" t="s">
        <v>134</v>
      </c>
      <c r="L189" s="44"/>
      <c r="M189" s="225" t="s">
        <v>1</v>
      </c>
      <c r="N189" s="226" t="s">
        <v>40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135</v>
      </c>
      <c r="AT189" s="229" t="s">
        <v>130</v>
      </c>
      <c r="AU189" s="229" t="s">
        <v>85</v>
      </c>
      <c r="AY189" s="17" t="s">
        <v>128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83</v>
      </c>
      <c r="BK189" s="230">
        <f>ROUND(I189*H189,2)</f>
        <v>0</v>
      </c>
      <c r="BL189" s="17" t="s">
        <v>135</v>
      </c>
      <c r="BM189" s="229" t="s">
        <v>401</v>
      </c>
    </row>
    <row r="190" spans="1:47" s="2" customFormat="1" ht="12">
      <c r="A190" s="38"/>
      <c r="B190" s="39"/>
      <c r="C190" s="40"/>
      <c r="D190" s="231" t="s">
        <v>137</v>
      </c>
      <c r="E190" s="40"/>
      <c r="F190" s="232" t="s">
        <v>221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137</v>
      </c>
      <c r="AU190" s="17" t="s">
        <v>85</v>
      </c>
    </row>
    <row r="191" spans="1:51" s="13" customFormat="1" ht="12">
      <c r="A191" s="13"/>
      <c r="B191" s="236"/>
      <c r="C191" s="237"/>
      <c r="D191" s="231" t="s">
        <v>139</v>
      </c>
      <c r="E191" s="238" t="s">
        <v>1</v>
      </c>
      <c r="F191" s="239" t="s">
        <v>222</v>
      </c>
      <c r="G191" s="237"/>
      <c r="H191" s="238" t="s">
        <v>1</v>
      </c>
      <c r="I191" s="240"/>
      <c r="J191" s="237"/>
      <c r="K191" s="237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139</v>
      </c>
      <c r="AU191" s="245" t="s">
        <v>85</v>
      </c>
      <c r="AV191" s="13" t="s">
        <v>83</v>
      </c>
      <c r="AW191" s="13" t="s">
        <v>32</v>
      </c>
      <c r="AX191" s="13" t="s">
        <v>75</v>
      </c>
      <c r="AY191" s="245" t="s">
        <v>128</v>
      </c>
    </row>
    <row r="192" spans="1:51" s="14" customFormat="1" ht="12">
      <c r="A192" s="14"/>
      <c r="B192" s="246"/>
      <c r="C192" s="247"/>
      <c r="D192" s="231" t="s">
        <v>139</v>
      </c>
      <c r="E192" s="248" t="s">
        <v>1</v>
      </c>
      <c r="F192" s="249" t="s">
        <v>392</v>
      </c>
      <c r="G192" s="247"/>
      <c r="H192" s="250">
        <v>244.67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139</v>
      </c>
      <c r="AU192" s="256" t="s">
        <v>85</v>
      </c>
      <c r="AV192" s="14" t="s">
        <v>85</v>
      </c>
      <c r="AW192" s="14" t="s">
        <v>32</v>
      </c>
      <c r="AX192" s="14" t="s">
        <v>75</v>
      </c>
      <c r="AY192" s="256" t="s">
        <v>128</v>
      </c>
    </row>
    <row r="193" spans="1:51" s="15" customFormat="1" ht="12">
      <c r="A193" s="15"/>
      <c r="B193" s="257"/>
      <c r="C193" s="258"/>
      <c r="D193" s="231" t="s">
        <v>139</v>
      </c>
      <c r="E193" s="259" t="s">
        <v>1</v>
      </c>
      <c r="F193" s="260" t="s">
        <v>161</v>
      </c>
      <c r="G193" s="258"/>
      <c r="H193" s="261">
        <v>244.67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7" t="s">
        <v>139</v>
      </c>
      <c r="AU193" s="267" t="s">
        <v>85</v>
      </c>
      <c r="AV193" s="15" t="s">
        <v>135</v>
      </c>
      <c r="AW193" s="15" t="s">
        <v>32</v>
      </c>
      <c r="AX193" s="15" t="s">
        <v>83</v>
      </c>
      <c r="AY193" s="267" t="s">
        <v>128</v>
      </c>
    </row>
    <row r="194" spans="1:65" s="2" customFormat="1" ht="12">
      <c r="A194" s="38"/>
      <c r="B194" s="39"/>
      <c r="C194" s="218" t="s">
        <v>8</v>
      </c>
      <c r="D194" s="218" t="s">
        <v>130</v>
      </c>
      <c r="E194" s="219" t="s">
        <v>223</v>
      </c>
      <c r="F194" s="220" t="s">
        <v>224</v>
      </c>
      <c r="G194" s="221" t="s">
        <v>179</v>
      </c>
      <c r="H194" s="222">
        <v>1</v>
      </c>
      <c r="I194" s="223"/>
      <c r="J194" s="224">
        <f>ROUND(I194*H194,2)</f>
        <v>0</v>
      </c>
      <c r="K194" s="220" t="s">
        <v>1</v>
      </c>
      <c r="L194" s="44"/>
      <c r="M194" s="225" t="s">
        <v>1</v>
      </c>
      <c r="N194" s="226" t="s">
        <v>40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0.00925</v>
      </c>
      <c r="T194" s="228">
        <f>S194*H194</f>
        <v>0.00925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135</v>
      </c>
      <c r="AT194" s="229" t="s">
        <v>130</v>
      </c>
      <c r="AU194" s="229" t="s">
        <v>85</v>
      </c>
      <c r="AY194" s="17" t="s">
        <v>128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83</v>
      </c>
      <c r="BK194" s="230">
        <f>ROUND(I194*H194,2)</f>
        <v>0</v>
      </c>
      <c r="BL194" s="17" t="s">
        <v>135</v>
      </c>
      <c r="BM194" s="229" t="s">
        <v>402</v>
      </c>
    </row>
    <row r="195" spans="1:47" s="2" customFormat="1" ht="12">
      <c r="A195" s="38"/>
      <c r="B195" s="39"/>
      <c r="C195" s="40"/>
      <c r="D195" s="231" t="s">
        <v>137</v>
      </c>
      <c r="E195" s="40"/>
      <c r="F195" s="232" t="s">
        <v>226</v>
      </c>
      <c r="G195" s="40"/>
      <c r="H195" s="40"/>
      <c r="I195" s="233"/>
      <c r="J195" s="40"/>
      <c r="K195" s="40"/>
      <c r="L195" s="44"/>
      <c r="M195" s="234"/>
      <c r="N195" s="23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137</v>
      </c>
      <c r="AU195" s="17" t="s">
        <v>85</v>
      </c>
    </row>
    <row r="196" spans="1:65" s="2" customFormat="1" ht="12">
      <c r="A196" s="38"/>
      <c r="B196" s="39"/>
      <c r="C196" s="218" t="s">
        <v>227</v>
      </c>
      <c r="D196" s="218" t="s">
        <v>130</v>
      </c>
      <c r="E196" s="219" t="s">
        <v>228</v>
      </c>
      <c r="F196" s="220" t="s">
        <v>229</v>
      </c>
      <c r="G196" s="221" t="s">
        <v>153</v>
      </c>
      <c r="H196" s="222">
        <v>59.4</v>
      </c>
      <c r="I196" s="223"/>
      <c r="J196" s="224">
        <f>ROUND(I196*H196,2)</f>
        <v>0</v>
      </c>
      <c r="K196" s="220" t="s">
        <v>134</v>
      </c>
      <c r="L196" s="44"/>
      <c r="M196" s="225" t="s">
        <v>1</v>
      </c>
      <c r="N196" s="226" t="s">
        <v>40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0.05</v>
      </c>
      <c r="T196" s="228">
        <f>S196*H196</f>
        <v>2.97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135</v>
      </c>
      <c r="AT196" s="229" t="s">
        <v>130</v>
      </c>
      <c r="AU196" s="229" t="s">
        <v>85</v>
      </c>
      <c r="AY196" s="17" t="s">
        <v>128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83</v>
      </c>
      <c r="BK196" s="230">
        <f>ROUND(I196*H196,2)</f>
        <v>0</v>
      </c>
      <c r="BL196" s="17" t="s">
        <v>135</v>
      </c>
      <c r="BM196" s="229" t="s">
        <v>403</v>
      </c>
    </row>
    <row r="197" spans="1:47" s="2" customFormat="1" ht="12">
      <c r="A197" s="38"/>
      <c r="B197" s="39"/>
      <c r="C197" s="40"/>
      <c r="D197" s="231" t="s">
        <v>137</v>
      </c>
      <c r="E197" s="40"/>
      <c r="F197" s="232" t="s">
        <v>231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137</v>
      </c>
      <c r="AU197" s="17" t="s">
        <v>85</v>
      </c>
    </row>
    <row r="198" spans="1:51" s="13" customFormat="1" ht="12">
      <c r="A198" s="13"/>
      <c r="B198" s="236"/>
      <c r="C198" s="237"/>
      <c r="D198" s="231" t="s">
        <v>139</v>
      </c>
      <c r="E198" s="238" t="s">
        <v>1</v>
      </c>
      <c r="F198" s="239" t="s">
        <v>232</v>
      </c>
      <c r="G198" s="237"/>
      <c r="H198" s="238" t="s">
        <v>1</v>
      </c>
      <c r="I198" s="240"/>
      <c r="J198" s="237"/>
      <c r="K198" s="237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139</v>
      </c>
      <c r="AU198" s="245" t="s">
        <v>85</v>
      </c>
      <c r="AV198" s="13" t="s">
        <v>83</v>
      </c>
      <c r="AW198" s="13" t="s">
        <v>32</v>
      </c>
      <c r="AX198" s="13" t="s">
        <v>75</v>
      </c>
      <c r="AY198" s="245" t="s">
        <v>128</v>
      </c>
    </row>
    <row r="199" spans="1:51" s="14" customFormat="1" ht="12">
      <c r="A199" s="14"/>
      <c r="B199" s="246"/>
      <c r="C199" s="247"/>
      <c r="D199" s="231" t="s">
        <v>139</v>
      </c>
      <c r="E199" s="248" t="s">
        <v>1</v>
      </c>
      <c r="F199" s="249" t="s">
        <v>404</v>
      </c>
      <c r="G199" s="247"/>
      <c r="H199" s="250">
        <v>14.4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139</v>
      </c>
      <c r="AU199" s="256" t="s">
        <v>85</v>
      </c>
      <c r="AV199" s="14" t="s">
        <v>85</v>
      </c>
      <c r="AW199" s="14" t="s">
        <v>32</v>
      </c>
      <c r="AX199" s="14" t="s">
        <v>75</v>
      </c>
      <c r="AY199" s="256" t="s">
        <v>128</v>
      </c>
    </row>
    <row r="200" spans="1:51" s="14" customFormat="1" ht="12">
      <c r="A200" s="14"/>
      <c r="B200" s="246"/>
      <c r="C200" s="247"/>
      <c r="D200" s="231" t="s">
        <v>139</v>
      </c>
      <c r="E200" s="248" t="s">
        <v>1</v>
      </c>
      <c r="F200" s="249" t="s">
        <v>405</v>
      </c>
      <c r="G200" s="247"/>
      <c r="H200" s="250">
        <v>28.8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139</v>
      </c>
      <c r="AU200" s="256" t="s">
        <v>85</v>
      </c>
      <c r="AV200" s="14" t="s">
        <v>85</v>
      </c>
      <c r="AW200" s="14" t="s">
        <v>32</v>
      </c>
      <c r="AX200" s="14" t="s">
        <v>75</v>
      </c>
      <c r="AY200" s="256" t="s">
        <v>128</v>
      </c>
    </row>
    <row r="201" spans="1:51" s="14" customFormat="1" ht="12">
      <c r="A201" s="14"/>
      <c r="B201" s="246"/>
      <c r="C201" s="247"/>
      <c r="D201" s="231" t="s">
        <v>139</v>
      </c>
      <c r="E201" s="248" t="s">
        <v>1</v>
      </c>
      <c r="F201" s="249" t="s">
        <v>406</v>
      </c>
      <c r="G201" s="247"/>
      <c r="H201" s="250">
        <v>10.8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139</v>
      </c>
      <c r="AU201" s="256" t="s">
        <v>85</v>
      </c>
      <c r="AV201" s="14" t="s">
        <v>85</v>
      </c>
      <c r="AW201" s="14" t="s">
        <v>32</v>
      </c>
      <c r="AX201" s="14" t="s">
        <v>75</v>
      </c>
      <c r="AY201" s="256" t="s">
        <v>128</v>
      </c>
    </row>
    <row r="202" spans="1:51" s="14" customFormat="1" ht="12">
      <c r="A202" s="14"/>
      <c r="B202" s="246"/>
      <c r="C202" s="247"/>
      <c r="D202" s="231" t="s">
        <v>139</v>
      </c>
      <c r="E202" s="248" t="s">
        <v>1</v>
      </c>
      <c r="F202" s="249" t="s">
        <v>407</v>
      </c>
      <c r="G202" s="247"/>
      <c r="H202" s="250">
        <v>5.4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139</v>
      </c>
      <c r="AU202" s="256" t="s">
        <v>85</v>
      </c>
      <c r="AV202" s="14" t="s">
        <v>85</v>
      </c>
      <c r="AW202" s="14" t="s">
        <v>32</v>
      </c>
      <c r="AX202" s="14" t="s">
        <v>75</v>
      </c>
      <c r="AY202" s="256" t="s">
        <v>128</v>
      </c>
    </row>
    <row r="203" spans="1:51" s="15" customFormat="1" ht="12">
      <c r="A203" s="15"/>
      <c r="B203" s="257"/>
      <c r="C203" s="258"/>
      <c r="D203" s="231" t="s">
        <v>139</v>
      </c>
      <c r="E203" s="259" t="s">
        <v>1</v>
      </c>
      <c r="F203" s="260" t="s">
        <v>161</v>
      </c>
      <c r="G203" s="258"/>
      <c r="H203" s="261">
        <v>59.4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7" t="s">
        <v>139</v>
      </c>
      <c r="AU203" s="267" t="s">
        <v>85</v>
      </c>
      <c r="AV203" s="15" t="s">
        <v>135</v>
      </c>
      <c r="AW203" s="15" t="s">
        <v>32</v>
      </c>
      <c r="AX203" s="15" t="s">
        <v>83</v>
      </c>
      <c r="AY203" s="267" t="s">
        <v>128</v>
      </c>
    </row>
    <row r="204" spans="1:63" s="12" customFormat="1" ht="22.8" customHeight="1">
      <c r="A204" s="12"/>
      <c r="B204" s="202"/>
      <c r="C204" s="203"/>
      <c r="D204" s="204" t="s">
        <v>74</v>
      </c>
      <c r="E204" s="216" t="s">
        <v>236</v>
      </c>
      <c r="F204" s="216" t="s">
        <v>237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SUM(P205:P210)</f>
        <v>0</v>
      </c>
      <c r="Q204" s="210"/>
      <c r="R204" s="211">
        <f>SUM(R205:R210)</f>
        <v>0</v>
      </c>
      <c r="S204" s="210"/>
      <c r="T204" s="212">
        <f>SUM(T205:T210)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83</v>
      </c>
      <c r="AT204" s="214" t="s">
        <v>74</v>
      </c>
      <c r="AU204" s="214" t="s">
        <v>83</v>
      </c>
      <c r="AY204" s="213" t="s">
        <v>128</v>
      </c>
      <c r="BK204" s="215">
        <f>SUM(BK205:BK210)</f>
        <v>0</v>
      </c>
    </row>
    <row r="205" spans="1:65" s="2" customFormat="1" ht="12">
      <c r="A205" s="38"/>
      <c r="B205" s="39"/>
      <c r="C205" s="218" t="s">
        <v>238</v>
      </c>
      <c r="D205" s="218" t="s">
        <v>130</v>
      </c>
      <c r="E205" s="219" t="s">
        <v>239</v>
      </c>
      <c r="F205" s="220" t="s">
        <v>240</v>
      </c>
      <c r="G205" s="221" t="s">
        <v>241</v>
      </c>
      <c r="H205" s="222">
        <v>2.97</v>
      </c>
      <c r="I205" s="223"/>
      <c r="J205" s="224">
        <f>ROUND(I205*H205,2)</f>
        <v>0</v>
      </c>
      <c r="K205" s="220" t="s">
        <v>134</v>
      </c>
      <c r="L205" s="44"/>
      <c r="M205" s="225" t="s">
        <v>1</v>
      </c>
      <c r="N205" s="226" t="s">
        <v>40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135</v>
      </c>
      <c r="AT205" s="229" t="s">
        <v>130</v>
      </c>
      <c r="AU205" s="229" t="s">
        <v>85</v>
      </c>
      <c r="AY205" s="17" t="s">
        <v>128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83</v>
      </c>
      <c r="BK205" s="230">
        <f>ROUND(I205*H205,2)</f>
        <v>0</v>
      </c>
      <c r="BL205" s="17" t="s">
        <v>135</v>
      </c>
      <c r="BM205" s="229" t="s">
        <v>408</v>
      </c>
    </row>
    <row r="206" spans="1:47" s="2" customFormat="1" ht="12">
      <c r="A206" s="38"/>
      <c r="B206" s="39"/>
      <c r="C206" s="40"/>
      <c r="D206" s="231" t="s">
        <v>137</v>
      </c>
      <c r="E206" s="40"/>
      <c r="F206" s="232" t="s">
        <v>243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137</v>
      </c>
      <c r="AU206" s="17" t="s">
        <v>85</v>
      </c>
    </row>
    <row r="207" spans="1:65" s="2" customFormat="1" ht="12">
      <c r="A207" s="38"/>
      <c r="B207" s="39"/>
      <c r="C207" s="218" t="s">
        <v>244</v>
      </c>
      <c r="D207" s="218" t="s">
        <v>130</v>
      </c>
      <c r="E207" s="219" t="s">
        <v>245</v>
      </c>
      <c r="F207" s="220" t="s">
        <v>246</v>
      </c>
      <c r="G207" s="221" t="s">
        <v>241</v>
      </c>
      <c r="H207" s="222">
        <v>2.97</v>
      </c>
      <c r="I207" s="223"/>
      <c r="J207" s="224">
        <f>ROUND(I207*H207,2)</f>
        <v>0</v>
      </c>
      <c r="K207" s="220" t="s">
        <v>1</v>
      </c>
      <c r="L207" s="44"/>
      <c r="M207" s="225" t="s">
        <v>1</v>
      </c>
      <c r="N207" s="226" t="s">
        <v>40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135</v>
      </c>
      <c r="AT207" s="229" t="s">
        <v>130</v>
      </c>
      <c r="AU207" s="229" t="s">
        <v>85</v>
      </c>
      <c r="AY207" s="17" t="s">
        <v>128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83</v>
      </c>
      <c r="BK207" s="230">
        <f>ROUND(I207*H207,2)</f>
        <v>0</v>
      </c>
      <c r="BL207" s="17" t="s">
        <v>135</v>
      </c>
      <c r="BM207" s="229" t="s">
        <v>409</v>
      </c>
    </row>
    <row r="208" spans="1:47" s="2" customFormat="1" ht="12">
      <c r="A208" s="38"/>
      <c r="B208" s="39"/>
      <c r="C208" s="40"/>
      <c r="D208" s="231" t="s">
        <v>137</v>
      </c>
      <c r="E208" s="40"/>
      <c r="F208" s="232" t="s">
        <v>246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137</v>
      </c>
      <c r="AU208" s="17" t="s">
        <v>85</v>
      </c>
    </row>
    <row r="209" spans="1:65" s="2" customFormat="1" ht="33" customHeight="1">
      <c r="A209" s="38"/>
      <c r="B209" s="39"/>
      <c r="C209" s="218" t="s">
        <v>248</v>
      </c>
      <c r="D209" s="218" t="s">
        <v>130</v>
      </c>
      <c r="E209" s="219" t="s">
        <v>249</v>
      </c>
      <c r="F209" s="220" t="s">
        <v>250</v>
      </c>
      <c r="G209" s="221" t="s">
        <v>241</v>
      </c>
      <c r="H209" s="222">
        <v>2.97</v>
      </c>
      <c r="I209" s="223"/>
      <c r="J209" s="224">
        <f>ROUND(I209*H209,2)</f>
        <v>0</v>
      </c>
      <c r="K209" s="220" t="s">
        <v>134</v>
      </c>
      <c r="L209" s="44"/>
      <c r="M209" s="225" t="s">
        <v>1</v>
      </c>
      <c r="N209" s="226" t="s">
        <v>40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135</v>
      </c>
      <c r="AT209" s="229" t="s">
        <v>130</v>
      </c>
      <c r="AU209" s="229" t="s">
        <v>85</v>
      </c>
      <c r="AY209" s="17" t="s">
        <v>128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83</v>
      </c>
      <c r="BK209" s="230">
        <f>ROUND(I209*H209,2)</f>
        <v>0</v>
      </c>
      <c r="BL209" s="17" t="s">
        <v>135</v>
      </c>
      <c r="BM209" s="229" t="s">
        <v>410</v>
      </c>
    </row>
    <row r="210" spans="1:47" s="2" customFormat="1" ht="12">
      <c r="A210" s="38"/>
      <c r="B210" s="39"/>
      <c r="C210" s="40"/>
      <c r="D210" s="231" t="s">
        <v>137</v>
      </c>
      <c r="E210" s="40"/>
      <c r="F210" s="232" t="s">
        <v>252</v>
      </c>
      <c r="G210" s="40"/>
      <c r="H210" s="40"/>
      <c r="I210" s="233"/>
      <c r="J210" s="40"/>
      <c r="K210" s="40"/>
      <c r="L210" s="44"/>
      <c r="M210" s="234"/>
      <c r="N210" s="23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137</v>
      </c>
      <c r="AU210" s="17" t="s">
        <v>85</v>
      </c>
    </row>
    <row r="211" spans="1:63" s="12" customFormat="1" ht="22.8" customHeight="1">
      <c r="A211" s="12"/>
      <c r="B211" s="202"/>
      <c r="C211" s="203"/>
      <c r="D211" s="204" t="s">
        <v>74</v>
      </c>
      <c r="E211" s="216" t="s">
        <v>262</v>
      </c>
      <c r="F211" s="216" t="s">
        <v>263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SUM(P212:P213)</f>
        <v>0</v>
      </c>
      <c r="Q211" s="210"/>
      <c r="R211" s="211">
        <f>SUM(R212:R213)</f>
        <v>0</v>
      </c>
      <c r="S211" s="210"/>
      <c r="T211" s="212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83</v>
      </c>
      <c r="AT211" s="214" t="s">
        <v>74</v>
      </c>
      <c r="AU211" s="214" t="s">
        <v>83</v>
      </c>
      <c r="AY211" s="213" t="s">
        <v>128</v>
      </c>
      <c r="BK211" s="215">
        <f>SUM(BK212:BK213)</f>
        <v>0</v>
      </c>
    </row>
    <row r="212" spans="1:65" s="2" customFormat="1" ht="16.5" customHeight="1">
      <c r="A212" s="38"/>
      <c r="B212" s="39"/>
      <c r="C212" s="218" t="s">
        <v>255</v>
      </c>
      <c r="D212" s="218" t="s">
        <v>130</v>
      </c>
      <c r="E212" s="219" t="s">
        <v>264</v>
      </c>
      <c r="F212" s="220" t="s">
        <v>265</v>
      </c>
      <c r="G212" s="221" t="s">
        <v>241</v>
      </c>
      <c r="H212" s="222">
        <v>0.492</v>
      </c>
      <c r="I212" s="223"/>
      <c r="J212" s="224">
        <f>ROUND(I212*H212,2)</f>
        <v>0</v>
      </c>
      <c r="K212" s="220" t="s">
        <v>134</v>
      </c>
      <c r="L212" s="44"/>
      <c r="M212" s="225" t="s">
        <v>1</v>
      </c>
      <c r="N212" s="226" t="s">
        <v>40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135</v>
      </c>
      <c r="AT212" s="229" t="s">
        <v>130</v>
      </c>
      <c r="AU212" s="229" t="s">
        <v>85</v>
      </c>
      <c r="AY212" s="17" t="s">
        <v>128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83</v>
      </c>
      <c r="BK212" s="230">
        <f>ROUND(I212*H212,2)</f>
        <v>0</v>
      </c>
      <c r="BL212" s="17" t="s">
        <v>135</v>
      </c>
      <c r="BM212" s="229" t="s">
        <v>411</v>
      </c>
    </row>
    <row r="213" spans="1:47" s="2" customFormat="1" ht="12">
      <c r="A213" s="38"/>
      <c r="B213" s="39"/>
      <c r="C213" s="40"/>
      <c r="D213" s="231" t="s">
        <v>137</v>
      </c>
      <c r="E213" s="40"/>
      <c r="F213" s="232" t="s">
        <v>267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137</v>
      </c>
      <c r="AU213" s="17" t="s">
        <v>85</v>
      </c>
    </row>
    <row r="214" spans="1:63" s="12" customFormat="1" ht="25.9" customHeight="1">
      <c r="A214" s="12"/>
      <c r="B214" s="202"/>
      <c r="C214" s="203"/>
      <c r="D214" s="204" t="s">
        <v>74</v>
      </c>
      <c r="E214" s="205" t="s">
        <v>268</v>
      </c>
      <c r="F214" s="205" t="s">
        <v>269</v>
      </c>
      <c r="G214" s="203"/>
      <c r="H214" s="203"/>
      <c r="I214" s="206"/>
      <c r="J214" s="207">
        <f>BK214</f>
        <v>0</v>
      </c>
      <c r="K214" s="203"/>
      <c r="L214" s="208"/>
      <c r="M214" s="209"/>
      <c r="N214" s="210"/>
      <c r="O214" s="210"/>
      <c r="P214" s="211">
        <f>P215+P228+P266</f>
        <v>0</v>
      </c>
      <c r="Q214" s="210"/>
      <c r="R214" s="211">
        <f>R215+R228+R266</f>
        <v>0.13428</v>
      </c>
      <c r="S214" s="210"/>
      <c r="T214" s="212">
        <f>T215+T228+T266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85</v>
      </c>
      <c r="AT214" s="214" t="s">
        <v>74</v>
      </c>
      <c r="AU214" s="214" t="s">
        <v>75</v>
      </c>
      <c r="AY214" s="213" t="s">
        <v>128</v>
      </c>
      <c r="BK214" s="215">
        <f>BK215+BK228+BK266</f>
        <v>0</v>
      </c>
    </row>
    <row r="215" spans="1:63" s="12" customFormat="1" ht="22.8" customHeight="1">
      <c r="A215" s="12"/>
      <c r="B215" s="202"/>
      <c r="C215" s="203"/>
      <c r="D215" s="204" t="s">
        <v>74</v>
      </c>
      <c r="E215" s="216" t="s">
        <v>279</v>
      </c>
      <c r="F215" s="216" t="s">
        <v>280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SUM(P216:P227)</f>
        <v>0</v>
      </c>
      <c r="Q215" s="210"/>
      <c r="R215" s="211">
        <f>SUM(R216:R227)</f>
        <v>0.06435</v>
      </c>
      <c r="S215" s="210"/>
      <c r="T215" s="212">
        <f>SUM(T216:T227)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85</v>
      </c>
      <c r="AT215" s="214" t="s">
        <v>74</v>
      </c>
      <c r="AU215" s="214" t="s">
        <v>83</v>
      </c>
      <c r="AY215" s="213" t="s">
        <v>128</v>
      </c>
      <c r="BK215" s="215">
        <f>SUM(BK216:BK227)</f>
        <v>0</v>
      </c>
    </row>
    <row r="216" spans="1:65" s="2" customFormat="1" ht="16.5" customHeight="1">
      <c r="A216" s="38"/>
      <c r="B216" s="39"/>
      <c r="C216" s="218" t="s">
        <v>7</v>
      </c>
      <c r="D216" s="218" t="s">
        <v>130</v>
      </c>
      <c r="E216" s="219" t="s">
        <v>282</v>
      </c>
      <c r="F216" s="220" t="s">
        <v>283</v>
      </c>
      <c r="G216" s="221" t="s">
        <v>169</v>
      </c>
      <c r="H216" s="222">
        <v>15</v>
      </c>
      <c r="I216" s="223"/>
      <c r="J216" s="224">
        <f>ROUND(I216*H216,2)</f>
        <v>0</v>
      </c>
      <c r="K216" s="220" t="s">
        <v>1</v>
      </c>
      <c r="L216" s="44"/>
      <c r="M216" s="225" t="s">
        <v>1</v>
      </c>
      <c r="N216" s="226" t="s">
        <v>40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227</v>
      </c>
      <c r="AT216" s="229" t="s">
        <v>130</v>
      </c>
      <c r="AU216" s="229" t="s">
        <v>85</v>
      </c>
      <c r="AY216" s="17" t="s">
        <v>128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83</v>
      </c>
      <c r="BK216" s="230">
        <f>ROUND(I216*H216,2)</f>
        <v>0</v>
      </c>
      <c r="BL216" s="17" t="s">
        <v>227</v>
      </c>
      <c r="BM216" s="229" t="s">
        <v>412</v>
      </c>
    </row>
    <row r="217" spans="1:47" s="2" customFormat="1" ht="12">
      <c r="A217" s="38"/>
      <c r="B217" s="39"/>
      <c r="C217" s="40"/>
      <c r="D217" s="231" t="s">
        <v>137</v>
      </c>
      <c r="E217" s="40"/>
      <c r="F217" s="232" t="s">
        <v>285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137</v>
      </c>
      <c r="AU217" s="17" t="s">
        <v>85</v>
      </c>
    </row>
    <row r="218" spans="1:51" s="13" customFormat="1" ht="12">
      <c r="A218" s="13"/>
      <c r="B218" s="236"/>
      <c r="C218" s="237"/>
      <c r="D218" s="231" t="s">
        <v>139</v>
      </c>
      <c r="E218" s="238" t="s">
        <v>1</v>
      </c>
      <c r="F218" s="239" t="s">
        <v>286</v>
      </c>
      <c r="G218" s="237"/>
      <c r="H218" s="238" t="s">
        <v>1</v>
      </c>
      <c r="I218" s="240"/>
      <c r="J218" s="237"/>
      <c r="K218" s="237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139</v>
      </c>
      <c r="AU218" s="245" t="s">
        <v>85</v>
      </c>
      <c r="AV218" s="13" t="s">
        <v>83</v>
      </c>
      <c r="AW218" s="13" t="s">
        <v>32</v>
      </c>
      <c r="AX218" s="13" t="s">
        <v>75</v>
      </c>
      <c r="AY218" s="245" t="s">
        <v>128</v>
      </c>
    </row>
    <row r="219" spans="1:51" s="14" customFormat="1" ht="12">
      <c r="A219" s="14"/>
      <c r="B219" s="246"/>
      <c r="C219" s="247"/>
      <c r="D219" s="231" t="s">
        <v>139</v>
      </c>
      <c r="E219" s="248" t="s">
        <v>1</v>
      </c>
      <c r="F219" s="249" t="s">
        <v>389</v>
      </c>
      <c r="G219" s="247"/>
      <c r="H219" s="250">
        <v>15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139</v>
      </c>
      <c r="AU219" s="256" t="s">
        <v>85</v>
      </c>
      <c r="AV219" s="14" t="s">
        <v>85</v>
      </c>
      <c r="AW219" s="14" t="s">
        <v>32</v>
      </c>
      <c r="AX219" s="14" t="s">
        <v>75</v>
      </c>
      <c r="AY219" s="256" t="s">
        <v>128</v>
      </c>
    </row>
    <row r="220" spans="1:51" s="15" customFormat="1" ht="12">
      <c r="A220" s="15"/>
      <c r="B220" s="257"/>
      <c r="C220" s="258"/>
      <c r="D220" s="231" t="s">
        <v>139</v>
      </c>
      <c r="E220" s="259" t="s">
        <v>1</v>
      </c>
      <c r="F220" s="260" t="s">
        <v>161</v>
      </c>
      <c r="G220" s="258"/>
      <c r="H220" s="261">
        <v>15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7" t="s">
        <v>139</v>
      </c>
      <c r="AU220" s="267" t="s">
        <v>85</v>
      </c>
      <c r="AV220" s="15" t="s">
        <v>135</v>
      </c>
      <c r="AW220" s="15" t="s">
        <v>32</v>
      </c>
      <c r="AX220" s="15" t="s">
        <v>83</v>
      </c>
      <c r="AY220" s="267" t="s">
        <v>128</v>
      </c>
    </row>
    <row r="221" spans="1:65" s="2" customFormat="1" ht="12">
      <c r="A221" s="38"/>
      <c r="B221" s="39"/>
      <c r="C221" s="218" t="s">
        <v>272</v>
      </c>
      <c r="D221" s="218" t="s">
        <v>130</v>
      </c>
      <c r="E221" s="219" t="s">
        <v>288</v>
      </c>
      <c r="F221" s="220" t="s">
        <v>289</v>
      </c>
      <c r="G221" s="221" t="s">
        <v>169</v>
      </c>
      <c r="H221" s="222">
        <v>15</v>
      </c>
      <c r="I221" s="223"/>
      <c r="J221" s="224">
        <f>ROUND(I221*H221,2)</f>
        <v>0</v>
      </c>
      <c r="K221" s="220" t="s">
        <v>134</v>
      </c>
      <c r="L221" s="44"/>
      <c r="M221" s="225" t="s">
        <v>1</v>
      </c>
      <c r="N221" s="226" t="s">
        <v>40</v>
      </c>
      <c r="O221" s="91"/>
      <c r="P221" s="227">
        <f>O221*H221</f>
        <v>0</v>
      </c>
      <c r="Q221" s="227">
        <v>0.00429</v>
      </c>
      <c r="R221" s="227">
        <f>Q221*H221</f>
        <v>0.06435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227</v>
      </c>
      <c r="AT221" s="229" t="s">
        <v>130</v>
      </c>
      <c r="AU221" s="229" t="s">
        <v>85</v>
      </c>
      <c r="AY221" s="17" t="s">
        <v>128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83</v>
      </c>
      <c r="BK221" s="230">
        <f>ROUND(I221*H221,2)</f>
        <v>0</v>
      </c>
      <c r="BL221" s="17" t="s">
        <v>227</v>
      </c>
      <c r="BM221" s="229" t="s">
        <v>413</v>
      </c>
    </row>
    <row r="222" spans="1:47" s="2" customFormat="1" ht="12">
      <c r="A222" s="38"/>
      <c r="B222" s="39"/>
      <c r="C222" s="40"/>
      <c r="D222" s="231" t="s">
        <v>137</v>
      </c>
      <c r="E222" s="40"/>
      <c r="F222" s="232" t="s">
        <v>291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137</v>
      </c>
      <c r="AU222" s="17" t="s">
        <v>85</v>
      </c>
    </row>
    <row r="223" spans="1:51" s="13" customFormat="1" ht="12">
      <c r="A223" s="13"/>
      <c r="B223" s="236"/>
      <c r="C223" s="237"/>
      <c r="D223" s="231" t="s">
        <v>139</v>
      </c>
      <c r="E223" s="238" t="s">
        <v>1</v>
      </c>
      <c r="F223" s="239" t="s">
        <v>185</v>
      </c>
      <c r="G223" s="237"/>
      <c r="H223" s="238" t="s">
        <v>1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139</v>
      </c>
      <c r="AU223" s="245" t="s">
        <v>85</v>
      </c>
      <c r="AV223" s="13" t="s">
        <v>83</v>
      </c>
      <c r="AW223" s="13" t="s">
        <v>32</v>
      </c>
      <c r="AX223" s="13" t="s">
        <v>75</v>
      </c>
      <c r="AY223" s="245" t="s">
        <v>128</v>
      </c>
    </row>
    <row r="224" spans="1:51" s="14" customFormat="1" ht="12">
      <c r="A224" s="14"/>
      <c r="B224" s="246"/>
      <c r="C224" s="247"/>
      <c r="D224" s="231" t="s">
        <v>139</v>
      </c>
      <c r="E224" s="248" t="s">
        <v>1</v>
      </c>
      <c r="F224" s="249" t="s">
        <v>414</v>
      </c>
      <c r="G224" s="247"/>
      <c r="H224" s="250">
        <v>15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139</v>
      </c>
      <c r="AU224" s="256" t="s">
        <v>85</v>
      </c>
      <c r="AV224" s="14" t="s">
        <v>85</v>
      </c>
      <c r="AW224" s="14" t="s">
        <v>32</v>
      </c>
      <c r="AX224" s="14" t="s">
        <v>75</v>
      </c>
      <c r="AY224" s="256" t="s">
        <v>128</v>
      </c>
    </row>
    <row r="225" spans="1:51" s="15" customFormat="1" ht="12">
      <c r="A225" s="15"/>
      <c r="B225" s="257"/>
      <c r="C225" s="258"/>
      <c r="D225" s="231" t="s">
        <v>139</v>
      </c>
      <c r="E225" s="259" t="s">
        <v>1</v>
      </c>
      <c r="F225" s="260" t="s">
        <v>161</v>
      </c>
      <c r="G225" s="258"/>
      <c r="H225" s="261">
        <v>15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7" t="s">
        <v>139</v>
      </c>
      <c r="AU225" s="267" t="s">
        <v>85</v>
      </c>
      <c r="AV225" s="15" t="s">
        <v>135</v>
      </c>
      <c r="AW225" s="15" t="s">
        <v>32</v>
      </c>
      <c r="AX225" s="15" t="s">
        <v>83</v>
      </c>
      <c r="AY225" s="267" t="s">
        <v>128</v>
      </c>
    </row>
    <row r="226" spans="1:65" s="2" customFormat="1" ht="12">
      <c r="A226" s="38"/>
      <c r="B226" s="39"/>
      <c r="C226" s="218" t="s">
        <v>281</v>
      </c>
      <c r="D226" s="218" t="s">
        <v>130</v>
      </c>
      <c r="E226" s="219" t="s">
        <v>294</v>
      </c>
      <c r="F226" s="220" t="s">
        <v>295</v>
      </c>
      <c r="G226" s="221" t="s">
        <v>296</v>
      </c>
      <c r="H226" s="269"/>
      <c r="I226" s="223"/>
      <c r="J226" s="224">
        <f>ROUND(I226*H226,2)</f>
        <v>0</v>
      </c>
      <c r="K226" s="220" t="s">
        <v>134</v>
      </c>
      <c r="L226" s="44"/>
      <c r="M226" s="225" t="s">
        <v>1</v>
      </c>
      <c r="N226" s="226" t="s">
        <v>40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227</v>
      </c>
      <c r="AT226" s="229" t="s">
        <v>130</v>
      </c>
      <c r="AU226" s="229" t="s">
        <v>85</v>
      </c>
      <c r="AY226" s="17" t="s">
        <v>128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83</v>
      </c>
      <c r="BK226" s="230">
        <f>ROUND(I226*H226,2)</f>
        <v>0</v>
      </c>
      <c r="BL226" s="17" t="s">
        <v>227</v>
      </c>
      <c r="BM226" s="229" t="s">
        <v>415</v>
      </c>
    </row>
    <row r="227" spans="1:47" s="2" customFormat="1" ht="12">
      <c r="A227" s="38"/>
      <c r="B227" s="39"/>
      <c r="C227" s="40"/>
      <c r="D227" s="231" t="s">
        <v>137</v>
      </c>
      <c r="E227" s="40"/>
      <c r="F227" s="232" t="s">
        <v>298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137</v>
      </c>
      <c r="AU227" s="17" t="s">
        <v>85</v>
      </c>
    </row>
    <row r="228" spans="1:63" s="12" customFormat="1" ht="22.8" customHeight="1">
      <c r="A228" s="12"/>
      <c r="B228" s="202"/>
      <c r="C228" s="203"/>
      <c r="D228" s="204" t="s">
        <v>74</v>
      </c>
      <c r="E228" s="216" t="s">
        <v>299</v>
      </c>
      <c r="F228" s="216" t="s">
        <v>300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SUM(P229:P265)</f>
        <v>0</v>
      </c>
      <c r="Q228" s="210"/>
      <c r="R228" s="211">
        <f>SUM(R229:R265)</f>
        <v>0.06992999999999999</v>
      </c>
      <c r="S228" s="210"/>
      <c r="T228" s="212">
        <f>SUM(T229:T265)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85</v>
      </c>
      <c r="AT228" s="214" t="s">
        <v>74</v>
      </c>
      <c r="AU228" s="214" t="s">
        <v>83</v>
      </c>
      <c r="AY228" s="213" t="s">
        <v>128</v>
      </c>
      <c r="BK228" s="215">
        <f>SUM(BK229:BK265)</f>
        <v>0</v>
      </c>
    </row>
    <row r="229" spans="1:65" s="2" customFormat="1" ht="44.25" customHeight="1">
      <c r="A229" s="38"/>
      <c r="B229" s="39"/>
      <c r="C229" s="218" t="s">
        <v>287</v>
      </c>
      <c r="D229" s="218" t="s">
        <v>130</v>
      </c>
      <c r="E229" s="219" t="s">
        <v>302</v>
      </c>
      <c r="F229" s="220" t="s">
        <v>303</v>
      </c>
      <c r="G229" s="221" t="s">
        <v>133</v>
      </c>
      <c r="H229" s="222">
        <v>2</v>
      </c>
      <c r="I229" s="223"/>
      <c r="J229" s="224">
        <f>ROUND(I229*H229,2)</f>
        <v>0</v>
      </c>
      <c r="K229" s="220" t="s">
        <v>1</v>
      </c>
      <c r="L229" s="44"/>
      <c r="M229" s="225" t="s">
        <v>1</v>
      </c>
      <c r="N229" s="226" t="s">
        <v>40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227</v>
      </c>
      <c r="AT229" s="229" t="s">
        <v>130</v>
      </c>
      <c r="AU229" s="229" t="s">
        <v>85</v>
      </c>
      <c r="AY229" s="17" t="s">
        <v>128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83</v>
      </c>
      <c r="BK229" s="230">
        <f>ROUND(I229*H229,2)</f>
        <v>0</v>
      </c>
      <c r="BL229" s="17" t="s">
        <v>227</v>
      </c>
      <c r="BM229" s="229" t="s">
        <v>416</v>
      </c>
    </row>
    <row r="230" spans="1:47" s="2" customFormat="1" ht="12">
      <c r="A230" s="38"/>
      <c r="B230" s="39"/>
      <c r="C230" s="40"/>
      <c r="D230" s="231" t="s">
        <v>137</v>
      </c>
      <c r="E230" s="40"/>
      <c r="F230" s="232" t="s">
        <v>303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137</v>
      </c>
      <c r="AU230" s="17" t="s">
        <v>85</v>
      </c>
    </row>
    <row r="231" spans="1:47" s="2" customFormat="1" ht="12">
      <c r="A231" s="38"/>
      <c r="B231" s="39"/>
      <c r="C231" s="40"/>
      <c r="D231" s="231" t="s">
        <v>172</v>
      </c>
      <c r="E231" s="40"/>
      <c r="F231" s="268" t="s">
        <v>305</v>
      </c>
      <c r="G231" s="40"/>
      <c r="H231" s="40"/>
      <c r="I231" s="233"/>
      <c r="J231" s="40"/>
      <c r="K231" s="40"/>
      <c r="L231" s="44"/>
      <c r="M231" s="234"/>
      <c r="N231" s="23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172</v>
      </c>
      <c r="AU231" s="17" t="s">
        <v>85</v>
      </c>
    </row>
    <row r="232" spans="1:65" s="2" customFormat="1" ht="55.5" customHeight="1">
      <c r="A232" s="38"/>
      <c r="B232" s="39"/>
      <c r="C232" s="218" t="s">
        <v>293</v>
      </c>
      <c r="D232" s="218" t="s">
        <v>130</v>
      </c>
      <c r="E232" s="219" t="s">
        <v>307</v>
      </c>
      <c r="F232" s="220" t="s">
        <v>308</v>
      </c>
      <c r="G232" s="221" t="s">
        <v>133</v>
      </c>
      <c r="H232" s="222">
        <v>4</v>
      </c>
      <c r="I232" s="223"/>
      <c r="J232" s="224">
        <f>ROUND(I232*H232,2)</f>
        <v>0</v>
      </c>
      <c r="K232" s="220" t="s">
        <v>1</v>
      </c>
      <c r="L232" s="44"/>
      <c r="M232" s="225" t="s">
        <v>1</v>
      </c>
      <c r="N232" s="226" t="s">
        <v>40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227</v>
      </c>
      <c r="AT232" s="229" t="s">
        <v>130</v>
      </c>
      <c r="AU232" s="229" t="s">
        <v>85</v>
      </c>
      <c r="AY232" s="17" t="s">
        <v>128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83</v>
      </c>
      <c r="BK232" s="230">
        <f>ROUND(I232*H232,2)</f>
        <v>0</v>
      </c>
      <c r="BL232" s="17" t="s">
        <v>227</v>
      </c>
      <c r="BM232" s="229" t="s">
        <v>417</v>
      </c>
    </row>
    <row r="233" spans="1:47" s="2" customFormat="1" ht="12">
      <c r="A233" s="38"/>
      <c r="B233" s="39"/>
      <c r="C233" s="40"/>
      <c r="D233" s="231" t="s">
        <v>137</v>
      </c>
      <c r="E233" s="40"/>
      <c r="F233" s="232" t="s">
        <v>308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137</v>
      </c>
      <c r="AU233" s="17" t="s">
        <v>85</v>
      </c>
    </row>
    <row r="234" spans="1:47" s="2" customFormat="1" ht="12">
      <c r="A234" s="38"/>
      <c r="B234" s="39"/>
      <c r="C234" s="40"/>
      <c r="D234" s="231" t="s">
        <v>172</v>
      </c>
      <c r="E234" s="40"/>
      <c r="F234" s="268" t="s">
        <v>305</v>
      </c>
      <c r="G234" s="40"/>
      <c r="H234" s="40"/>
      <c r="I234" s="233"/>
      <c r="J234" s="40"/>
      <c r="K234" s="40"/>
      <c r="L234" s="44"/>
      <c r="M234" s="234"/>
      <c r="N234" s="235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172</v>
      </c>
      <c r="AU234" s="17" t="s">
        <v>85</v>
      </c>
    </row>
    <row r="235" spans="1:65" s="2" customFormat="1" ht="44.25" customHeight="1">
      <c r="A235" s="38"/>
      <c r="B235" s="39"/>
      <c r="C235" s="218" t="s">
        <v>301</v>
      </c>
      <c r="D235" s="218" t="s">
        <v>130</v>
      </c>
      <c r="E235" s="219" t="s">
        <v>311</v>
      </c>
      <c r="F235" s="220" t="s">
        <v>312</v>
      </c>
      <c r="G235" s="221" t="s">
        <v>133</v>
      </c>
      <c r="H235" s="222">
        <v>3</v>
      </c>
      <c r="I235" s="223"/>
      <c r="J235" s="224">
        <f>ROUND(I235*H235,2)</f>
        <v>0</v>
      </c>
      <c r="K235" s="220" t="s">
        <v>1</v>
      </c>
      <c r="L235" s="44"/>
      <c r="M235" s="225" t="s">
        <v>1</v>
      </c>
      <c r="N235" s="226" t="s">
        <v>40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227</v>
      </c>
      <c r="AT235" s="229" t="s">
        <v>130</v>
      </c>
      <c r="AU235" s="229" t="s">
        <v>85</v>
      </c>
      <c r="AY235" s="17" t="s">
        <v>128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83</v>
      </c>
      <c r="BK235" s="230">
        <f>ROUND(I235*H235,2)</f>
        <v>0</v>
      </c>
      <c r="BL235" s="17" t="s">
        <v>227</v>
      </c>
      <c r="BM235" s="229" t="s">
        <v>418</v>
      </c>
    </row>
    <row r="236" spans="1:47" s="2" customFormat="1" ht="12">
      <c r="A236" s="38"/>
      <c r="B236" s="39"/>
      <c r="C236" s="40"/>
      <c r="D236" s="231" t="s">
        <v>137</v>
      </c>
      <c r="E236" s="40"/>
      <c r="F236" s="232" t="s">
        <v>312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137</v>
      </c>
      <c r="AU236" s="17" t="s">
        <v>85</v>
      </c>
    </row>
    <row r="237" spans="1:47" s="2" customFormat="1" ht="12">
      <c r="A237" s="38"/>
      <c r="B237" s="39"/>
      <c r="C237" s="40"/>
      <c r="D237" s="231" t="s">
        <v>172</v>
      </c>
      <c r="E237" s="40"/>
      <c r="F237" s="268" t="s">
        <v>305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172</v>
      </c>
      <c r="AU237" s="17" t="s">
        <v>85</v>
      </c>
    </row>
    <row r="238" spans="1:65" s="2" customFormat="1" ht="44.25" customHeight="1">
      <c r="A238" s="38"/>
      <c r="B238" s="39"/>
      <c r="C238" s="218" t="s">
        <v>306</v>
      </c>
      <c r="D238" s="218" t="s">
        <v>130</v>
      </c>
      <c r="E238" s="219" t="s">
        <v>419</v>
      </c>
      <c r="F238" s="220" t="s">
        <v>420</v>
      </c>
      <c r="G238" s="221" t="s">
        <v>133</v>
      </c>
      <c r="H238" s="222">
        <v>1</v>
      </c>
      <c r="I238" s="223"/>
      <c r="J238" s="224">
        <f>ROUND(I238*H238,2)</f>
        <v>0</v>
      </c>
      <c r="K238" s="220" t="s">
        <v>1</v>
      </c>
      <c r="L238" s="44"/>
      <c r="M238" s="225" t="s">
        <v>1</v>
      </c>
      <c r="N238" s="226" t="s">
        <v>40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227</v>
      </c>
      <c r="AT238" s="229" t="s">
        <v>130</v>
      </c>
      <c r="AU238" s="229" t="s">
        <v>85</v>
      </c>
      <c r="AY238" s="17" t="s">
        <v>128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83</v>
      </c>
      <c r="BK238" s="230">
        <f>ROUND(I238*H238,2)</f>
        <v>0</v>
      </c>
      <c r="BL238" s="17" t="s">
        <v>227</v>
      </c>
      <c r="BM238" s="229" t="s">
        <v>421</v>
      </c>
    </row>
    <row r="239" spans="1:47" s="2" customFormat="1" ht="12">
      <c r="A239" s="38"/>
      <c r="B239" s="39"/>
      <c r="C239" s="40"/>
      <c r="D239" s="231" t="s">
        <v>137</v>
      </c>
      <c r="E239" s="40"/>
      <c r="F239" s="232" t="s">
        <v>312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137</v>
      </c>
      <c r="AU239" s="17" t="s">
        <v>85</v>
      </c>
    </row>
    <row r="240" spans="1:47" s="2" customFormat="1" ht="12">
      <c r="A240" s="38"/>
      <c r="B240" s="39"/>
      <c r="C240" s="40"/>
      <c r="D240" s="231" t="s">
        <v>172</v>
      </c>
      <c r="E240" s="40"/>
      <c r="F240" s="268" t="s">
        <v>305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172</v>
      </c>
      <c r="AU240" s="17" t="s">
        <v>85</v>
      </c>
    </row>
    <row r="241" spans="1:65" s="2" customFormat="1" ht="33" customHeight="1">
      <c r="A241" s="38"/>
      <c r="B241" s="39"/>
      <c r="C241" s="218" t="s">
        <v>310</v>
      </c>
      <c r="D241" s="218" t="s">
        <v>130</v>
      </c>
      <c r="E241" s="219" t="s">
        <v>315</v>
      </c>
      <c r="F241" s="220" t="s">
        <v>316</v>
      </c>
      <c r="G241" s="221" t="s">
        <v>169</v>
      </c>
      <c r="H241" s="222">
        <v>39.6</v>
      </c>
      <c r="I241" s="223"/>
      <c r="J241" s="224">
        <f>ROUND(I241*H241,2)</f>
        <v>0</v>
      </c>
      <c r="K241" s="220" t="s">
        <v>1</v>
      </c>
      <c r="L241" s="44"/>
      <c r="M241" s="225" t="s">
        <v>1</v>
      </c>
      <c r="N241" s="226" t="s">
        <v>40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227</v>
      </c>
      <c r="AT241" s="229" t="s">
        <v>130</v>
      </c>
      <c r="AU241" s="229" t="s">
        <v>85</v>
      </c>
      <c r="AY241" s="17" t="s">
        <v>128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83</v>
      </c>
      <c r="BK241" s="230">
        <f>ROUND(I241*H241,2)</f>
        <v>0</v>
      </c>
      <c r="BL241" s="17" t="s">
        <v>227</v>
      </c>
      <c r="BM241" s="229" t="s">
        <v>422</v>
      </c>
    </row>
    <row r="242" spans="1:47" s="2" customFormat="1" ht="12">
      <c r="A242" s="38"/>
      <c r="B242" s="39"/>
      <c r="C242" s="40"/>
      <c r="D242" s="231" t="s">
        <v>137</v>
      </c>
      <c r="E242" s="40"/>
      <c r="F242" s="232" t="s">
        <v>318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137</v>
      </c>
      <c r="AU242" s="17" t="s">
        <v>85</v>
      </c>
    </row>
    <row r="243" spans="1:51" s="13" customFormat="1" ht="12">
      <c r="A243" s="13"/>
      <c r="B243" s="236"/>
      <c r="C243" s="237"/>
      <c r="D243" s="231" t="s">
        <v>139</v>
      </c>
      <c r="E243" s="238" t="s">
        <v>1</v>
      </c>
      <c r="F243" s="239" t="s">
        <v>319</v>
      </c>
      <c r="G243" s="237"/>
      <c r="H243" s="238" t="s">
        <v>1</v>
      </c>
      <c r="I243" s="240"/>
      <c r="J243" s="237"/>
      <c r="K243" s="237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139</v>
      </c>
      <c r="AU243" s="245" t="s">
        <v>85</v>
      </c>
      <c r="AV243" s="13" t="s">
        <v>83</v>
      </c>
      <c r="AW243" s="13" t="s">
        <v>32</v>
      </c>
      <c r="AX243" s="13" t="s">
        <v>75</v>
      </c>
      <c r="AY243" s="245" t="s">
        <v>128</v>
      </c>
    </row>
    <row r="244" spans="1:51" s="13" customFormat="1" ht="12">
      <c r="A244" s="13"/>
      <c r="B244" s="236"/>
      <c r="C244" s="237"/>
      <c r="D244" s="231" t="s">
        <v>139</v>
      </c>
      <c r="E244" s="238" t="s">
        <v>1</v>
      </c>
      <c r="F244" s="239" t="s">
        <v>384</v>
      </c>
      <c r="G244" s="237"/>
      <c r="H244" s="238" t="s">
        <v>1</v>
      </c>
      <c r="I244" s="240"/>
      <c r="J244" s="237"/>
      <c r="K244" s="237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139</v>
      </c>
      <c r="AU244" s="245" t="s">
        <v>85</v>
      </c>
      <c r="AV244" s="13" t="s">
        <v>83</v>
      </c>
      <c r="AW244" s="13" t="s">
        <v>32</v>
      </c>
      <c r="AX244" s="13" t="s">
        <v>75</v>
      </c>
      <c r="AY244" s="245" t="s">
        <v>128</v>
      </c>
    </row>
    <row r="245" spans="1:51" s="14" customFormat="1" ht="12">
      <c r="A245" s="14"/>
      <c r="B245" s="246"/>
      <c r="C245" s="247"/>
      <c r="D245" s="231" t="s">
        <v>139</v>
      </c>
      <c r="E245" s="248" t="s">
        <v>1</v>
      </c>
      <c r="F245" s="249" t="s">
        <v>385</v>
      </c>
      <c r="G245" s="247"/>
      <c r="H245" s="250">
        <v>39.6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139</v>
      </c>
      <c r="AU245" s="256" t="s">
        <v>85</v>
      </c>
      <c r="AV245" s="14" t="s">
        <v>85</v>
      </c>
      <c r="AW245" s="14" t="s">
        <v>32</v>
      </c>
      <c r="AX245" s="14" t="s">
        <v>83</v>
      </c>
      <c r="AY245" s="256" t="s">
        <v>128</v>
      </c>
    </row>
    <row r="246" spans="1:65" s="2" customFormat="1" ht="12">
      <c r="A246" s="38"/>
      <c r="B246" s="39"/>
      <c r="C246" s="218" t="s">
        <v>314</v>
      </c>
      <c r="D246" s="218" t="s">
        <v>130</v>
      </c>
      <c r="E246" s="219" t="s">
        <v>322</v>
      </c>
      <c r="F246" s="220" t="s">
        <v>323</v>
      </c>
      <c r="G246" s="221" t="s">
        <v>169</v>
      </c>
      <c r="H246" s="222">
        <v>39.6</v>
      </c>
      <c r="I246" s="223"/>
      <c r="J246" s="224">
        <f>ROUND(I246*H246,2)</f>
        <v>0</v>
      </c>
      <c r="K246" s="220" t="s">
        <v>1</v>
      </c>
      <c r="L246" s="44"/>
      <c r="M246" s="225" t="s">
        <v>1</v>
      </c>
      <c r="N246" s="226" t="s">
        <v>40</v>
      </c>
      <c r="O246" s="91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227</v>
      </c>
      <c r="AT246" s="229" t="s">
        <v>130</v>
      </c>
      <c r="AU246" s="229" t="s">
        <v>85</v>
      </c>
      <c r="AY246" s="17" t="s">
        <v>128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83</v>
      </c>
      <c r="BK246" s="230">
        <f>ROUND(I246*H246,2)</f>
        <v>0</v>
      </c>
      <c r="BL246" s="17" t="s">
        <v>227</v>
      </c>
      <c r="BM246" s="229" t="s">
        <v>423</v>
      </c>
    </row>
    <row r="247" spans="1:47" s="2" customFormat="1" ht="12">
      <c r="A247" s="38"/>
      <c r="B247" s="39"/>
      <c r="C247" s="40"/>
      <c r="D247" s="231" t="s">
        <v>137</v>
      </c>
      <c r="E247" s="40"/>
      <c r="F247" s="232" t="s">
        <v>325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137</v>
      </c>
      <c r="AU247" s="17" t="s">
        <v>85</v>
      </c>
    </row>
    <row r="248" spans="1:51" s="13" customFormat="1" ht="12">
      <c r="A248" s="13"/>
      <c r="B248" s="236"/>
      <c r="C248" s="237"/>
      <c r="D248" s="231" t="s">
        <v>139</v>
      </c>
      <c r="E248" s="238" t="s">
        <v>1</v>
      </c>
      <c r="F248" s="239" t="s">
        <v>319</v>
      </c>
      <c r="G248" s="237"/>
      <c r="H248" s="238" t="s">
        <v>1</v>
      </c>
      <c r="I248" s="240"/>
      <c r="J248" s="237"/>
      <c r="K248" s="237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139</v>
      </c>
      <c r="AU248" s="245" t="s">
        <v>85</v>
      </c>
      <c r="AV248" s="13" t="s">
        <v>83</v>
      </c>
      <c r="AW248" s="13" t="s">
        <v>32</v>
      </c>
      <c r="AX248" s="13" t="s">
        <v>75</v>
      </c>
      <c r="AY248" s="245" t="s">
        <v>128</v>
      </c>
    </row>
    <row r="249" spans="1:51" s="13" customFormat="1" ht="12">
      <c r="A249" s="13"/>
      <c r="B249" s="236"/>
      <c r="C249" s="237"/>
      <c r="D249" s="231" t="s">
        <v>139</v>
      </c>
      <c r="E249" s="238" t="s">
        <v>1</v>
      </c>
      <c r="F249" s="239" t="s">
        <v>384</v>
      </c>
      <c r="G249" s="237"/>
      <c r="H249" s="238" t="s">
        <v>1</v>
      </c>
      <c r="I249" s="240"/>
      <c r="J249" s="237"/>
      <c r="K249" s="237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139</v>
      </c>
      <c r="AU249" s="245" t="s">
        <v>85</v>
      </c>
      <c r="AV249" s="13" t="s">
        <v>83</v>
      </c>
      <c r="AW249" s="13" t="s">
        <v>32</v>
      </c>
      <c r="AX249" s="13" t="s">
        <v>75</v>
      </c>
      <c r="AY249" s="245" t="s">
        <v>128</v>
      </c>
    </row>
    <row r="250" spans="1:51" s="14" customFormat="1" ht="12">
      <c r="A250" s="14"/>
      <c r="B250" s="246"/>
      <c r="C250" s="247"/>
      <c r="D250" s="231" t="s">
        <v>139</v>
      </c>
      <c r="E250" s="248" t="s">
        <v>1</v>
      </c>
      <c r="F250" s="249" t="s">
        <v>385</v>
      </c>
      <c r="G250" s="247"/>
      <c r="H250" s="250">
        <v>39.6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139</v>
      </c>
      <c r="AU250" s="256" t="s">
        <v>85</v>
      </c>
      <c r="AV250" s="14" t="s">
        <v>85</v>
      </c>
      <c r="AW250" s="14" t="s">
        <v>32</v>
      </c>
      <c r="AX250" s="14" t="s">
        <v>83</v>
      </c>
      <c r="AY250" s="256" t="s">
        <v>128</v>
      </c>
    </row>
    <row r="251" spans="1:65" s="2" customFormat="1" ht="12">
      <c r="A251" s="38"/>
      <c r="B251" s="39"/>
      <c r="C251" s="218" t="s">
        <v>321</v>
      </c>
      <c r="D251" s="218" t="s">
        <v>130</v>
      </c>
      <c r="E251" s="219" t="s">
        <v>327</v>
      </c>
      <c r="F251" s="220" t="s">
        <v>328</v>
      </c>
      <c r="G251" s="221" t="s">
        <v>169</v>
      </c>
      <c r="H251" s="222">
        <v>24</v>
      </c>
      <c r="I251" s="223"/>
      <c r="J251" s="224">
        <f>ROUND(I251*H251,2)</f>
        <v>0</v>
      </c>
      <c r="K251" s="220" t="s">
        <v>1</v>
      </c>
      <c r="L251" s="44"/>
      <c r="M251" s="225" t="s">
        <v>1</v>
      </c>
      <c r="N251" s="226" t="s">
        <v>40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227</v>
      </c>
      <c r="AT251" s="229" t="s">
        <v>130</v>
      </c>
      <c r="AU251" s="229" t="s">
        <v>85</v>
      </c>
      <c r="AY251" s="17" t="s">
        <v>128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83</v>
      </c>
      <c r="BK251" s="230">
        <f>ROUND(I251*H251,2)</f>
        <v>0</v>
      </c>
      <c r="BL251" s="17" t="s">
        <v>227</v>
      </c>
      <c r="BM251" s="229" t="s">
        <v>424</v>
      </c>
    </row>
    <row r="252" spans="1:47" s="2" customFormat="1" ht="12">
      <c r="A252" s="38"/>
      <c r="B252" s="39"/>
      <c r="C252" s="40"/>
      <c r="D252" s="231" t="s">
        <v>137</v>
      </c>
      <c r="E252" s="40"/>
      <c r="F252" s="232" t="s">
        <v>330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137</v>
      </c>
      <c r="AU252" s="17" t="s">
        <v>85</v>
      </c>
    </row>
    <row r="253" spans="1:51" s="14" customFormat="1" ht="12">
      <c r="A253" s="14"/>
      <c r="B253" s="246"/>
      <c r="C253" s="247"/>
      <c r="D253" s="231" t="s">
        <v>139</v>
      </c>
      <c r="E253" s="248" t="s">
        <v>1</v>
      </c>
      <c r="F253" s="249" t="s">
        <v>425</v>
      </c>
      <c r="G253" s="247"/>
      <c r="H253" s="250">
        <v>18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139</v>
      </c>
      <c r="AU253" s="256" t="s">
        <v>85</v>
      </c>
      <c r="AV253" s="14" t="s">
        <v>85</v>
      </c>
      <c r="AW253" s="14" t="s">
        <v>32</v>
      </c>
      <c r="AX253" s="14" t="s">
        <v>75</v>
      </c>
      <c r="AY253" s="256" t="s">
        <v>128</v>
      </c>
    </row>
    <row r="254" spans="1:51" s="14" customFormat="1" ht="12">
      <c r="A254" s="14"/>
      <c r="B254" s="246"/>
      <c r="C254" s="247"/>
      <c r="D254" s="231" t="s">
        <v>139</v>
      </c>
      <c r="E254" s="248" t="s">
        <v>1</v>
      </c>
      <c r="F254" s="249" t="s">
        <v>426</v>
      </c>
      <c r="G254" s="247"/>
      <c r="H254" s="250">
        <v>6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139</v>
      </c>
      <c r="AU254" s="256" t="s">
        <v>85</v>
      </c>
      <c r="AV254" s="14" t="s">
        <v>85</v>
      </c>
      <c r="AW254" s="14" t="s">
        <v>32</v>
      </c>
      <c r="AX254" s="14" t="s">
        <v>75</v>
      </c>
      <c r="AY254" s="256" t="s">
        <v>128</v>
      </c>
    </row>
    <row r="255" spans="1:51" s="15" customFormat="1" ht="12">
      <c r="A255" s="15"/>
      <c r="B255" s="257"/>
      <c r="C255" s="258"/>
      <c r="D255" s="231" t="s">
        <v>139</v>
      </c>
      <c r="E255" s="259" t="s">
        <v>1</v>
      </c>
      <c r="F255" s="260" t="s">
        <v>161</v>
      </c>
      <c r="G255" s="258"/>
      <c r="H255" s="261">
        <v>24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7" t="s">
        <v>139</v>
      </c>
      <c r="AU255" s="267" t="s">
        <v>85</v>
      </c>
      <c r="AV255" s="15" t="s">
        <v>135</v>
      </c>
      <c r="AW255" s="15" t="s">
        <v>32</v>
      </c>
      <c r="AX255" s="15" t="s">
        <v>83</v>
      </c>
      <c r="AY255" s="267" t="s">
        <v>128</v>
      </c>
    </row>
    <row r="256" spans="1:65" s="2" customFormat="1" ht="12">
      <c r="A256" s="38"/>
      <c r="B256" s="39"/>
      <c r="C256" s="270" t="s">
        <v>326</v>
      </c>
      <c r="D256" s="270" t="s">
        <v>334</v>
      </c>
      <c r="E256" s="271" t="s">
        <v>335</v>
      </c>
      <c r="F256" s="272" t="s">
        <v>336</v>
      </c>
      <c r="G256" s="273" t="s">
        <v>169</v>
      </c>
      <c r="H256" s="274">
        <v>18.9</v>
      </c>
      <c r="I256" s="275"/>
      <c r="J256" s="276">
        <f>ROUND(I256*H256,2)</f>
        <v>0</v>
      </c>
      <c r="K256" s="272" t="s">
        <v>134</v>
      </c>
      <c r="L256" s="277"/>
      <c r="M256" s="278" t="s">
        <v>1</v>
      </c>
      <c r="N256" s="279" t="s">
        <v>40</v>
      </c>
      <c r="O256" s="91"/>
      <c r="P256" s="227">
        <f>O256*H256</f>
        <v>0</v>
      </c>
      <c r="Q256" s="227">
        <v>0.003</v>
      </c>
      <c r="R256" s="227">
        <f>Q256*H256</f>
        <v>0.05669999999999999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337</v>
      </c>
      <c r="AT256" s="229" t="s">
        <v>334</v>
      </c>
      <c r="AU256" s="229" t="s">
        <v>85</v>
      </c>
      <c r="AY256" s="17" t="s">
        <v>128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83</v>
      </c>
      <c r="BK256" s="230">
        <f>ROUND(I256*H256,2)</f>
        <v>0</v>
      </c>
      <c r="BL256" s="17" t="s">
        <v>337</v>
      </c>
      <c r="BM256" s="229" t="s">
        <v>427</v>
      </c>
    </row>
    <row r="257" spans="1:47" s="2" customFormat="1" ht="12">
      <c r="A257" s="38"/>
      <c r="B257" s="39"/>
      <c r="C257" s="40"/>
      <c r="D257" s="231" t="s">
        <v>137</v>
      </c>
      <c r="E257" s="40"/>
      <c r="F257" s="232" t="s">
        <v>339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137</v>
      </c>
      <c r="AU257" s="17" t="s">
        <v>85</v>
      </c>
    </row>
    <row r="258" spans="1:51" s="14" customFormat="1" ht="12">
      <c r="A258" s="14"/>
      <c r="B258" s="246"/>
      <c r="C258" s="247"/>
      <c r="D258" s="231" t="s">
        <v>139</v>
      </c>
      <c r="E258" s="248" t="s">
        <v>1</v>
      </c>
      <c r="F258" s="249" t="s">
        <v>425</v>
      </c>
      <c r="G258" s="247"/>
      <c r="H258" s="250">
        <v>18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139</v>
      </c>
      <c r="AU258" s="256" t="s">
        <v>85</v>
      </c>
      <c r="AV258" s="14" t="s">
        <v>85</v>
      </c>
      <c r="AW258" s="14" t="s">
        <v>32</v>
      </c>
      <c r="AX258" s="14" t="s">
        <v>83</v>
      </c>
      <c r="AY258" s="256" t="s">
        <v>128</v>
      </c>
    </row>
    <row r="259" spans="1:51" s="14" customFormat="1" ht="12">
      <c r="A259" s="14"/>
      <c r="B259" s="246"/>
      <c r="C259" s="247"/>
      <c r="D259" s="231" t="s">
        <v>139</v>
      </c>
      <c r="E259" s="247"/>
      <c r="F259" s="249" t="s">
        <v>428</v>
      </c>
      <c r="G259" s="247"/>
      <c r="H259" s="250">
        <v>18.9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139</v>
      </c>
      <c r="AU259" s="256" t="s">
        <v>85</v>
      </c>
      <c r="AV259" s="14" t="s">
        <v>85</v>
      </c>
      <c r="AW259" s="14" t="s">
        <v>4</v>
      </c>
      <c r="AX259" s="14" t="s">
        <v>83</v>
      </c>
      <c r="AY259" s="256" t="s">
        <v>128</v>
      </c>
    </row>
    <row r="260" spans="1:65" s="2" customFormat="1" ht="12">
      <c r="A260" s="38"/>
      <c r="B260" s="39"/>
      <c r="C260" s="270" t="s">
        <v>333</v>
      </c>
      <c r="D260" s="270" t="s">
        <v>334</v>
      </c>
      <c r="E260" s="271" t="s">
        <v>342</v>
      </c>
      <c r="F260" s="272" t="s">
        <v>343</v>
      </c>
      <c r="G260" s="273" t="s">
        <v>169</v>
      </c>
      <c r="H260" s="274">
        <v>6.3</v>
      </c>
      <c r="I260" s="275"/>
      <c r="J260" s="276">
        <f>ROUND(I260*H260,2)</f>
        <v>0</v>
      </c>
      <c r="K260" s="272" t="s">
        <v>134</v>
      </c>
      <c r="L260" s="277"/>
      <c r="M260" s="278" t="s">
        <v>1</v>
      </c>
      <c r="N260" s="279" t="s">
        <v>40</v>
      </c>
      <c r="O260" s="91"/>
      <c r="P260" s="227">
        <f>O260*H260</f>
        <v>0</v>
      </c>
      <c r="Q260" s="227">
        <v>0.0021</v>
      </c>
      <c r="R260" s="227">
        <f>Q260*H260</f>
        <v>0.013229999999999999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337</v>
      </c>
      <c r="AT260" s="229" t="s">
        <v>334</v>
      </c>
      <c r="AU260" s="229" t="s">
        <v>85</v>
      </c>
      <c r="AY260" s="17" t="s">
        <v>128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83</v>
      </c>
      <c r="BK260" s="230">
        <f>ROUND(I260*H260,2)</f>
        <v>0</v>
      </c>
      <c r="BL260" s="17" t="s">
        <v>337</v>
      </c>
      <c r="BM260" s="229" t="s">
        <v>429</v>
      </c>
    </row>
    <row r="261" spans="1:47" s="2" customFormat="1" ht="12">
      <c r="A261" s="38"/>
      <c r="B261" s="39"/>
      <c r="C261" s="40"/>
      <c r="D261" s="231" t="s">
        <v>137</v>
      </c>
      <c r="E261" s="40"/>
      <c r="F261" s="232" t="s">
        <v>345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137</v>
      </c>
      <c r="AU261" s="17" t="s">
        <v>85</v>
      </c>
    </row>
    <row r="262" spans="1:51" s="14" customFormat="1" ht="12">
      <c r="A262" s="14"/>
      <c r="B262" s="246"/>
      <c r="C262" s="247"/>
      <c r="D262" s="231" t="s">
        <v>139</v>
      </c>
      <c r="E262" s="248" t="s">
        <v>1</v>
      </c>
      <c r="F262" s="249" t="s">
        <v>426</v>
      </c>
      <c r="G262" s="247"/>
      <c r="H262" s="250">
        <v>6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139</v>
      </c>
      <c r="AU262" s="256" t="s">
        <v>85</v>
      </c>
      <c r="AV262" s="14" t="s">
        <v>85</v>
      </c>
      <c r="AW262" s="14" t="s">
        <v>32</v>
      </c>
      <c r="AX262" s="14" t="s">
        <v>83</v>
      </c>
      <c r="AY262" s="256" t="s">
        <v>128</v>
      </c>
    </row>
    <row r="263" spans="1:51" s="14" customFormat="1" ht="12">
      <c r="A263" s="14"/>
      <c r="B263" s="246"/>
      <c r="C263" s="247"/>
      <c r="D263" s="231" t="s">
        <v>139</v>
      </c>
      <c r="E263" s="247"/>
      <c r="F263" s="249" t="s">
        <v>430</v>
      </c>
      <c r="G263" s="247"/>
      <c r="H263" s="250">
        <v>6.3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139</v>
      </c>
      <c r="AU263" s="256" t="s">
        <v>85</v>
      </c>
      <c r="AV263" s="14" t="s">
        <v>85</v>
      </c>
      <c r="AW263" s="14" t="s">
        <v>4</v>
      </c>
      <c r="AX263" s="14" t="s">
        <v>83</v>
      </c>
      <c r="AY263" s="256" t="s">
        <v>128</v>
      </c>
    </row>
    <row r="264" spans="1:65" s="2" customFormat="1" ht="12">
      <c r="A264" s="38"/>
      <c r="B264" s="39"/>
      <c r="C264" s="218" t="s">
        <v>341</v>
      </c>
      <c r="D264" s="218" t="s">
        <v>130</v>
      </c>
      <c r="E264" s="219" t="s">
        <v>348</v>
      </c>
      <c r="F264" s="220" t="s">
        <v>349</v>
      </c>
      <c r="G264" s="221" t="s">
        <v>296</v>
      </c>
      <c r="H264" s="269"/>
      <c r="I264" s="223"/>
      <c r="J264" s="224">
        <f>ROUND(I264*H264,2)</f>
        <v>0</v>
      </c>
      <c r="K264" s="220" t="s">
        <v>1</v>
      </c>
      <c r="L264" s="44"/>
      <c r="M264" s="225" t="s">
        <v>1</v>
      </c>
      <c r="N264" s="226" t="s">
        <v>40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227</v>
      </c>
      <c r="AT264" s="229" t="s">
        <v>130</v>
      </c>
      <c r="AU264" s="229" t="s">
        <v>85</v>
      </c>
      <c r="AY264" s="17" t="s">
        <v>128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83</v>
      </c>
      <c r="BK264" s="230">
        <f>ROUND(I264*H264,2)</f>
        <v>0</v>
      </c>
      <c r="BL264" s="17" t="s">
        <v>227</v>
      </c>
      <c r="BM264" s="229" t="s">
        <v>431</v>
      </c>
    </row>
    <row r="265" spans="1:47" s="2" customFormat="1" ht="12">
      <c r="A265" s="38"/>
      <c r="B265" s="39"/>
      <c r="C265" s="40"/>
      <c r="D265" s="231" t="s">
        <v>137</v>
      </c>
      <c r="E265" s="40"/>
      <c r="F265" s="232" t="s">
        <v>351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137</v>
      </c>
      <c r="AU265" s="17" t="s">
        <v>85</v>
      </c>
    </row>
    <row r="266" spans="1:63" s="12" customFormat="1" ht="22.8" customHeight="1">
      <c r="A266" s="12"/>
      <c r="B266" s="202"/>
      <c r="C266" s="203"/>
      <c r="D266" s="204" t="s">
        <v>74</v>
      </c>
      <c r="E266" s="216" t="s">
        <v>359</v>
      </c>
      <c r="F266" s="216" t="s">
        <v>360</v>
      </c>
      <c r="G266" s="203"/>
      <c r="H266" s="203"/>
      <c r="I266" s="206"/>
      <c r="J266" s="217">
        <f>BK266</f>
        <v>0</v>
      </c>
      <c r="K266" s="203"/>
      <c r="L266" s="208"/>
      <c r="M266" s="209"/>
      <c r="N266" s="210"/>
      <c r="O266" s="210"/>
      <c r="P266" s="211">
        <f>SUM(P267:P286)</f>
        <v>0</v>
      </c>
      <c r="Q266" s="210"/>
      <c r="R266" s="211">
        <f>SUM(R267:R286)</f>
        <v>0</v>
      </c>
      <c r="S266" s="210"/>
      <c r="T266" s="212">
        <f>SUM(T267:T286)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85</v>
      </c>
      <c r="AT266" s="214" t="s">
        <v>74</v>
      </c>
      <c r="AU266" s="214" t="s">
        <v>83</v>
      </c>
      <c r="AY266" s="213" t="s">
        <v>128</v>
      </c>
      <c r="BK266" s="215">
        <f>SUM(BK267:BK286)</f>
        <v>0</v>
      </c>
    </row>
    <row r="267" spans="1:65" s="2" customFormat="1" ht="12">
      <c r="A267" s="38"/>
      <c r="B267" s="39"/>
      <c r="C267" s="218" t="s">
        <v>347</v>
      </c>
      <c r="D267" s="218" t="s">
        <v>130</v>
      </c>
      <c r="E267" s="219" t="s">
        <v>362</v>
      </c>
      <c r="F267" s="220" t="s">
        <v>363</v>
      </c>
      <c r="G267" s="221" t="s">
        <v>153</v>
      </c>
      <c r="H267" s="222">
        <v>42.36</v>
      </c>
      <c r="I267" s="223"/>
      <c r="J267" s="224">
        <f>ROUND(I267*H267,2)</f>
        <v>0</v>
      </c>
      <c r="K267" s="220" t="s">
        <v>134</v>
      </c>
      <c r="L267" s="44"/>
      <c r="M267" s="225" t="s">
        <v>1</v>
      </c>
      <c r="N267" s="226" t="s">
        <v>40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227</v>
      </c>
      <c r="AT267" s="229" t="s">
        <v>130</v>
      </c>
      <c r="AU267" s="229" t="s">
        <v>85</v>
      </c>
      <c r="AY267" s="17" t="s">
        <v>128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83</v>
      </c>
      <c r="BK267" s="230">
        <f>ROUND(I267*H267,2)</f>
        <v>0</v>
      </c>
      <c r="BL267" s="17" t="s">
        <v>227</v>
      </c>
      <c r="BM267" s="229" t="s">
        <v>432</v>
      </c>
    </row>
    <row r="268" spans="1:47" s="2" customFormat="1" ht="12">
      <c r="A268" s="38"/>
      <c r="B268" s="39"/>
      <c r="C268" s="40"/>
      <c r="D268" s="231" t="s">
        <v>137</v>
      </c>
      <c r="E268" s="40"/>
      <c r="F268" s="232" t="s">
        <v>366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137</v>
      </c>
      <c r="AU268" s="17" t="s">
        <v>85</v>
      </c>
    </row>
    <row r="269" spans="1:51" s="13" customFormat="1" ht="12">
      <c r="A269" s="13"/>
      <c r="B269" s="236"/>
      <c r="C269" s="237"/>
      <c r="D269" s="231" t="s">
        <v>139</v>
      </c>
      <c r="E269" s="238" t="s">
        <v>1</v>
      </c>
      <c r="F269" s="239" t="s">
        <v>156</v>
      </c>
      <c r="G269" s="237"/>
      <c r="H269" s="238" t="s">
        <v>1</v>
      </c>
      <c r="I269" s="240"/>
      <c r="J269" s="237"/>
      <c r="K269" s="237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139</v>
      </c>
      <c r="AU269" s="245" t="s">
        <v>85</v>
      </c>
      <c r="AV269" s="13" t="s">
        <v>83</v>
      </c>
      <c r="AW269" s="13" t="s">
        <v>32</v>
      </c>
      <c r="AX269" s="13" t="s">
        <v>75</v>
      </c>
      <c r="AY269" s="245" t="s">
        <v>128</v>
      </c>
    </row>
    <row r="270" spans="1:51" s="13" customFormat="1" ht="12">
      <c r="A270" s="13"/>
      <c r="B270" s="236"/>
      <c r="C270" s="237"/>
      <c r="D270" s="231" t="s">
        <v>139</v>
      </c>
      <c r="E270" s="238" t="s">
        <v>1</v>
      </c>
      <c r="F270" s="239" t="s">
        <v>384</v>
      </c>
      <c r="G270" s="237"/>
      <c r="H270" s="238" t="s">
        <v>1</v>
      </c>
      <c r="I270" s="240"/>
      <c r="J270" s="237"/>
      <c r="K270" s="237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139</v>
      </c>
      <c r="AU270" s="245" t="s">
        <v>85</v>
      </c>
      <c r="AV270" s="13" t="s">
        <v>83</v>
      </c>
      <c r="AW270" s="13" t="s">
        <v>32</v>
      </c>
      <c r="AX270" s="13" t="s">
        <v>75</v>
      </c>
      <c r="AY270" s="245" t="s">
        <v>128</v>
      </c>
    </row>
    <row r="271" spans="1:51" s="14" customFormat="1" ht="12">
      <c r="A271" s="14"/>
      <c r="B271" s="246"/>
      <c r="C271" s="247"/>
      <c r="D271" s="231" t="s">
        <v>139</v>
      </c>
      <c r="E271" s="248" t="s">
        <v>1</v>
      </c>
      <c r="F271" s="249" t="s">
        <v>433</v>
      </c>
      <c r="G271" s="247"/>
      <c r="H271" s="250">
        <v>15.84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139</v>
      </c>
      <c r="AU271" s="256" t="s">
        <v>85</v>
      </c>
      <c r="AV271" s="14" t="s">
        <v>85</v>
      </c>
      <c r="AW271" s="14" t="s">
        <v>32</v>
      </c>
      <c r="AX271" s="14" t="s">
        <v>75</v>
      </c>
      <c r="AY271" s="256" t="s">
        <v>128</v>
      </c>
    </row>
    <row r="272" spans="1:51" s="13" customFormat="1" ht="12">
      <c r="A272" s="13"/>
      <c r="B272" s="236"/>
      <c r="C272" s="237"/>
      <c r="D272" s="231" t="s">
        <v>139</v>
      </c>
      <c r="E272" s="238" t="s">
        <v>1</v>
      </c>
      <c r="F272" s="239" t="s">
        <v>367</v>
      </c>
      <c r="G272" s="237"/>
      <c r="H272" s="238" t="s">
        <v>1</v>
      </c>
      <c r="I272" s="240"/>
      <c r="J272" s="237"/>
      <c r="K272" s="237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139</v>
      </c>
      <c r="AU272" s="245" t="s">
        <v>85</v>
      </c>
      <c r="AV272" s="13" t="s">
        <v>83</v>
      </c>
      <c r="AW272" s="13" t="s">
        <v>32</v>
      </c>
      <c r="AX272" s="13" t="s">
        <v>75</v>
      </c>
      <c r="AY272" s="245" t="s">
        <v>128</v>
      </c>
    </row>
    <row r="273" spans="1:51" s="14" customFormat="1" ht="12">
      <c r="A273" s="14"/>
      <c r="B273" s="246"/>
      <c r="C273" s="247"/>
      <c r="D273" s="231" t="s">
        <v>139</v>
      </c>
      <c r="E273" s="248" t="s">
        <v>1</v>
      </c>
      <c r="F273" s="249" t="s">
        <v>434</v>
      </c>
      <c r="G273" s="247"/>
      <c r="H273" s="250">
        <v>11.52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139</v>
      </c>
      <c r="AU273" s="256" t="s">
        <v>85</v>
      </c>
      <c r="AV273" s="14" t="s">
        <v>85</v>
      </c>
      <c r="AW273" s="14" t="s">
        <v>32</v>
      </c>
      <c r="AX273" s="14" t="s">
        <v>75</v>
      </c>
      <c r="AY273" s="256" t="s">
        <v>128</v>
      </c>
    </row>
    <row r="274" spans="1:51" s="13" customFormat="1" ht="12">
      <c r="A274" s="13"/>
      <c r="B274" s="236"/>
      <c r="C274" s="237"/>
      <c r="D274" s="231" t="s">
        <v>139</v>
      </c>
      <c r="E274" s="238" t="s">
        <v>1</v>
      </c>
      <c r="F274" s="239" t="s">
        <v>159</v>
      </c>
      <c r="G274" s="237"/>
      <c r="H274" s="238" t="s">
        <v>1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139</v>
      </c>
      <c r="AU274" s="245" t="s">
        <v>85</v>
      </c>
      <c r="AV274" s="13" t="s">
        <v>83</v>
      </c>
      <c r="AW274" s="13" t="s">
        <v>32</v>
      </c>
      <c r="AX274" s="13" t="s">
        <v>75</v>
      </c>
      <c r="AY274" s="245" t="s">
        <v>128</v>
      </c>
    </row>
    <row r="275" spans="1:51" s="14" customFormat="1" ht="12">
      <c r="A275" s="14"/>
      <c r="B275" s="246"/>
      <c r="C275" s="247"/>
      <c r="D275" s="231" t="s">
        <v>139</v>
      </c>
      <c r="E275" s="248" t="s">
        <v>1</v>
      </c>
      <c r="F275" s="249" t="s">
        <v>369</v>
      </c>
      <c r="G275" s="247"/>
      <c r="H275" s="250">
        <v>15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139</v>
      </c>
      <c r="AU275" s="256" t="s">
        <v>85</v>
      </c>
      <c r="AV275" s="14" t="s">
        <v>85</v>
      </c>
      <c r="AW275" s="14" t="s">
        <v>32</v>
      </c>
      <c r="AX275" s="14" t="s">
        <v>75</v>
      </c>
      <c r="AY275" s="256" t="s">
        <v>128</v>
      </c>
    </row>
    <row r="276" spans="1:51" s="15" customFormat="1" ht="12">
      <c r="A276" s="15"/>
      <c r="B276" s="257"/>
      <c r="C276" s="258"/>
      <c r="D276" s="231" t="s">
        <v>139</v>
      </c>
      <c r="E276" s="259" t="s">
        <v>1</v>
      </c>
      <c r="F276" s="260" t="s">
        <v>161</v>
      </c>
      <c r="G276" s="258"/>
      <c r="H276" s="261">
        <v>42.36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7" t="s">
        <v>139</v>
      </c>
      <c r="AU276" s="267" t="s">
        <v>85</v>
      </c>
      <c r="AV276" s="15" t="s">
        <v>135</v>
      </c>
      <c r="AW276" s="15" t="s">
        <v>32</v>
      </c>
      <c r="AX276" s="15" t="s">
        <v>83</v>
      </c>
      <c r="AY276" s="267" t="s">
        <v>128</v>
      </c>
    </row>
    <row r="277" spans="1:65" s="2" customFormat="1" ht="12">
      <c r="A277" s="38"/>
      <c r="B277" s="39"/>
      <c r="C277" s="218" t="s">
        <v>354</v>
      </c>
      <c r="D277" s="218" t="s">
        <v>130</v>
      </c>
      <c r="E277" s="219" t="s">
        <v>371</v>
      </c>
      <c r="F277" s="220" t="s">
        <v>372</v>
      </c>
      <c r="G277" s="221" t="s">
        <v>153</v>
      </c>
      <c r="H277" s="222">
        <v>42.36</v>
      </c>
      <c r="I277" s="223"/>
      <c r="J277" s="224">
        <f>ROUND(I277*H277,2)</f>
        <v>0</v>
      </c>
      <c r="K277" s="220" t="s">
        <v>134</v>
      </c>
      <c r="L277" s="44"/>
      <c r="M277" s="225" t="s">
        <v>1</v>
      </c>
      <c r="N277" s="226" t="s">
        <v>40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227</v>
      </c>
      <c r="AT277" s="229" t="s">
        <v>130</v>
      </c>
      <c r="AU277" s="229" t="s">
        <v>85</v>
      </c>
      <c r="AY277" s="17" t="s">
        <v>128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83</v>
      </c>
      <c r="BK277" s="230">
        <f>ROUND(I277*H277,2)</f>
        <v>0</v>
      </c>
      <c r="BL277" s="17" t="s">
        <v>227</v>
      </c>
      <c r="BM277" s="229" t="s">
        <v>435</v>
      </c>
    </row>
    <row r="278" spans="1:47" s="2" customFormat="1" ht="12">
      <c r="A278" s="38"/>
      <c r="B278" s="39"/>
      <c r="C278" s="40"/>
      <c r="D278" s="231" t="s">
        <v>137</v>
      </c>
      <c r="E278" s="40"/>
      <c r="F278" s="232" t="s">
        <v>374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137</v>
      </c>
      <c r="AU278" s="17" t="s">
        <v>85</v>
      </c>
    </row>
    <row r="279" spans="1:51" s="13" customFormat="1" ht="12">
      <c r="A279" s="13"/>
      <c r="B279" s="236"/>
      <c r="C279" s="237"/>
      <c r="D279" s="231" t="s">
        <v>139</v>
      </c>
      <c r="E279" s="238" t="s">
        <v>1</v>
      </c>
      <c r="F279" s="239" t="s">
        <v>156</v>
      </c>
      <c r="G279" s="237"/>
      <c r="H279" s="238" t="s">
        <v>1</v>
      </c>
      <c r="I279" s="240"/>
      <c r="J279" s="237"/>
      <c r="K279" s="237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139</v>
      </c>
      <c r="AU279" s="245" t="s">
        <v>85</v>
      </c>
      <c r="AV279" s="13" t="s">
        <v>83</v>
      </c>
      <c r="AW279" s="13" t="s">
        <v>32</v>
      </c>
      <c r="AX279" s="13" t="s">
        <v>75</v>
      </c>
      <c r="AY279" s="245" t="s">
        <v>128</v>
      </c>
    </row>
    <row r="280" spans="1:51" s="13" customFormat="1" ht="12">
      <c r="A280" s="13"/>
      <c r="B280" s="236"/>
      <c r="C280" s="237"/>
      <c r="D280" s="231" t="s">
        <v>139</v>
      </c>
      <c r="E280" s="238" t="s">
        <v>1</v>
      </c>
      <c r="F280" s="239" t="s">
        <v>384</v>
      </c>
      <c r="G280" s="237"/>
      <c r="H280" s="238" t="s">
        <v>1</v>
      </c>
      <c r="I280" s="240"/>
      <c r="J280" s="237"/>
      <c r="K280" s="237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139</v>
      </c>
      <c r="AU280" s="245" t="s">
        <v>85</v>
      </c>
      <c r="AV280" s="13" t="s">
        <v>83</v>
      </c>
      <c r="AW280" s="13" t="s">
        <v>32</v>
      </c>
      <c r="AX280" s="13" t="s">
        <v>75</v>
      </c>
      <c r="AY280" s="245" t="s">
        <v>128</v>
      </c>
    </row>
    <row r="281" spans="1:51" s="14" customFormat="1" ht="12">
      <c r="A281" s="14"/>
      <c r="B281" s="246"/>
      <c r="C281" s="247"/>
      <c r="D281" s="231" t="s">
        <v>139</v>
      </c>
      <c r="E281" s="248" t="s">
        <v>1</v>
      </c>
      <c r="F281" s="249" t="s">
        <v>433</v>
      </c>
      <c r="G281" s="247"/>
      <c r="H281" s="250">
        <v>15.84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139</v>
      </c>
      <c r="AU281" s="256" t="s">
        <v>85</v>
      </c>
      <c r="AV281" s="14" t="s">
        <v>85</v>
      </c>
      <c r="AW281" s="14" t="s">
        <v>32</v>
      </c>
      <c r="AX281" s="14" t="s">
        <v>75</v>
      </c>
      <c r="AY281" s="256" t="s">
        <v>128</v>
      </c>
    </row>
    <row r="282" spans="1:51" s="13" customFormat="1" ht="12">
      <c r="A282" s="13"/>
      <c r="B282" s="236"/>
      <c r="C282" s="237"/>
      <c r="D282" s="231" t="s">
        <v>139</v>
      </c>
      <c r="E282" s="238" t="s">
        <v>1</v>
      </c>
      <c r="F282" s="239" t="s">
        <v>367</v>
      </c>
      <c r="G282" s="237"/>
      <c r="H282" s="238" t="s">
        <v>1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139</v>
      </c>
      <c r="AU282" s="245" t="s">
        <v>85</v>
      </c>
      <c r="AV282" s="13" t="s">
        <v>83</v>
      </c>
      <c r="AW282" s="13" t="s">
        <v>32</v>
      </c>
      <c r="AX282" s="13" t="s">
        <v>75</v>
      </c>
      <c r="AY282" s="245" t="s">
        <v>128</v>
      </c>
    </row>
    <row r="283" spans="1:51" s="14" customFormat="1" ht="12">
      <c r="A283" s="14"/>
      <c r="B283" s="246"/>
      <c r="C283" s="247"/>
      <c r="D283" s="231" t="s">
        <v>139</v>
      </c>
      <c r="E283" s="248" t="s">
        <v>1</v>
      </c>
      <c r="F283" s="249" t="s">
        <v>434</v>
      </c>
      <c r="G283" s="247"/>
      <c r="H283" s="250">
        <v>11.52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139</v>
      </c>
      <c r="AU283" s="256" t="s">
        <v>85</v>
      </c>
      <c r="AV283" s="14" t="s">
        <v>85</v>
      </c>
      <c r="AW283" s="14" t="s">
        <v>32</v>
      </c>
      <c r="AX283" s="14" t="s">
        <v>75</v>
      </c>
      <c r="AY283" s="256" t="s">
        <v>128</v>
      </c>
    </row>
    <row r="284" spans="1:51" s="13" customFormat="1" ht="12">
      <c r="A284" s="13"/>
      <c r="B284" s="236"/>
      <c r="C284" s="237"/>
      <c r="D284" s="231" t="s">
        <v>139</v>
      </c>
      <c r="E284" s="238" t="s">
        <v>1</v>
      </c>
      <c r="F284" s="239" t="s">
        <v>159</v>
      </c>
      <c r="G284" s="237"/>
      <c r="H284" s="238" t="s">
        <v>1</v>
      </c>
      <c r="I284" s="240"/>
      <c r="J284" s="237"/>
      <c r="K284" s="237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139</v>
      </c>
      <c r="AU284" s="245" t="s">
        <v>85</v>
      </c>
      <c r="AV284" s="13" t="s">
        <v>83</v>
      </c>
      <c r="AW284" s="13" t="s">
        <v>32</v>
      </c>
      <c r="AX284" s="13" t="s">
        <v>75</v>
      </c>
      <c r="AY284" s="245" t="s">
        <v>128</v>
      </c>
    </row>
    <row r="285" spans="1:51" s="14" customFormat="1" ht="12">
      <c r="A285" s="14"/>
      <c r="B285" s="246"/>
      <c r="C285" s="247"/>
      <c r="D285" s="231" t="s">
        <v>139</v>
      </c>
      <c r="E285" s="248" t="s">
        <v>1</v>
      </c>
      <c r="F285" s="249" t="s">
        <v>369</v>
      </c>
      <c r="G285" s="247"/>
      <c r="H285" s="250">
        <v>15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139</v>
      </c>
      <c r="AU285" s="256" t="s">
        <v>85</v>
      </c>
      <c r="AV285" s="14" t="s">
        <v>85</v>
      </c>
      <c r="AW285" s="14" t="s">
        <v>32</v>
      </c>
      <c r="AX285" s="14" t="s">
        <v>75</v>
      </c>
      <c r="AY285" s="256" t="s">
        <v>128</v>
      </c>
    </row>
    <row r="286" spans="1:51" s="15" customFormat="1" ht="12">
      <c r="A286" s="15"/>
      <c r="B286" s="257"/>
      <c r="C286" s="258"/>
      <c r="D286" s="231" t="s">
        <v>139</v>
      </c>
      <c r="E286" s="259" t="s">
        <v>1</v>
      </c>
      <c r="F286" s="260" t="s">
        <v>161</v>
      </c>
      <c r="G286" s="258"/>
      <c r="H286" s="261">
        <v>42.36</v>
      </c>
      <c r="I286" s="262"/>
      <c r="J286" s="258"/>
      <c r="K286" s="258"/>
      <c r="L286" s="263"/>
      <c r="M286" s="280"/>
      <c r="N286" s="281"/>
      <c r="O286" s="281"/>
      <c r="P286" s="281"/>
      <c r="Q286" s="281"/>
      <c r="R286" s="281"/>
      <c r="S286" s="281"/>
      <c r="T286" s="282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7" t="s">
        <v>139</v>
      </c>
      <c r="AU286" s="267" t="s">
        <v>85</v>
      </c>
      <c r="AV286" s="15" t="s">
        <v>135</v>
      </c>
      <c r="AW286" s="15" t="s">
        <v>32</v>
      </c>
      <c r="AX286" s="15" t="s">
        <v>83</v>
      </c>
      <c r="AY286" s="267" t="s">
        <v>128</v>
      </c>
    </row>
    <row r="287" spans="1:31" s="2" customFormat="1" ht="6.95" customHeight="1">
      <c r="A287" s="38"/>
      <c r="B287" s="66"/>
      <c r="C287" s="67"/>
      <c r="D287" s="67"/>
      <c r="E287" s="67"/>
      <c r="F287" s="67"/>
      <c r="G287" s="67"/>
      <c r="H287" s="67"/>
      <c r="I287" s="67"/>
      <c r="J287" s="67"/>
      <c r="K287" s="67"/>
      <c r="L287" s="44"/>
      <c r="M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</row>
  </sheetData>
  <sheetProtection password="CA9C" sheet="1" objects="1" scenarios="1" formatColumns="0" formatRows="0" autoFilter="0"/>
  <autoFilter ref="C125:K28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ZŠ Sever- výměna oken tělocvičen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436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25. 3. 2020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Česká Lípa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95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ROUND((SUM(BE122:BE147)),2)</f>
        <v>0</v>
      </c>
      <c r="G33" s="38"/>
      <c r="H33" s="38"/>
      <c r="I33" s="155">
        <v>0.21</v>
      </c>
      <c r="J33" s="154">
        <f>ROUND(((SUM(BE122:BE147))*I33),2)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ROUND((SUM(BF122:BF147)),2)</f>
        <v>0</v>
      </c>
      <c r="G34" s="38"/>
      <c r="H34" s="38"/>
      <c r="I34" s="155">
        <v>0.15</v>
      </c>
      <c r="J34" s="154">
        <f>ROUND(((SUM(BF122:BF147))*I34),2)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ROUND((SUM(BG122:BG147)),2)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ROUND((SUM(BH122:BH147)),2)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ROUND((SUM(BI122:BI147)),2)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ZŠ Sever- výměna oken tělocvičen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Česká Lípa</v>
      </c>
      <c r="G89" s="40"/>
      <c r="H89" s="40"/>
      <c r="I89" s="32" t="s">
        <v>22</v>
      </c>
      <c r="J89" s="79" t="str">
        <f>IF(J12="","",J12)</f>
        <v>25. 3. 2020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Česká Lípa</v>
      </c>
      <c r="G91" s="40"/>
      <c r="H91" s="40"/>
      <c r="I91" s="32" t="s">
        <v>30</v>
      </c>
      <c r="J91" s="36" t="str">
        <f>E21</f>
        <v>Petr Kubiš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436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437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438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439</v>
      </c>
      <c r="E100" s="188"/>
      <c r="F100" s="188"/>
      <c r="G100" s="188"/>
      <c r="H100" s="188"/>
      <c r="I100" s="188"/>
      <c r="J100" s="189">
        <f>J131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440</v>
      </c>
      <c r="E101" s="188"/>
      <c r="F101" s="188"/>
      <c r="G101" s="188"/>
      <c r="H101" s="188"/>
      <c r="I101" s="188"/>
      <c r="J101" s="189">
        <f>J140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441</v>
      </c>
      <c r="E102" s="188"/>
      <c r="F102" s="188"/>
      <c r="G102" s="188"/>
      <c r="H102" s="188"/>
      <c r="I102" s="188"/>
      <c r="J102" s="189">
        <f>J143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ZŠ Sever- výměna oken tělocvičen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VRN - Vedlejší rozpočtové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Česká Lípa</v>
      </c>
      <c r="G116" s="40"/>
      <c r="H116" s="40"/>
      <c r="I116" s="32" t="s">
        <v>22</v>
      </c>
      <c r="J116" s="79" t="str">
        <f>IF(J12="","",J12)</f>
        <v>25. 3. 2020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Město Česká Lípa</v>
      </c>
      <c r="G118" s="40"/>
      <c r="H118" s="40"/>
      <c r="I118" s="32" t="s">
        <v>30</v>
      </c>
      <c r="J118" s="36" t="str">
        <f>E21</f>
        <v>Petr Kubiš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114</v>
      </c>
      <c r="D121" s="194" t="s">
        <v>60</v>
      </c>
      <c r="E121" s="194" t="s">
        <v>56</v>
      </c>
      <c r="F121" s="194" t="s">
        <v>57</v>
      </c>
      <c r="G121" s="194" t="s">
        <v>115</v>
      </c>
      <c r="H121" s="194" t="s">
        <v>116</v>
      </c>
      <c r="I121" s="194" t="s">
        <v>117</v>
      </c>
      <c r="J121" s="194" t="s">
        <v>98</v>
      </c>
      <c r="K121" s="195" t="s">
        <v>118</v>
      </c>
      <c r="L121" s="196"/>
      <c r="M121" s="100" t="s">
        <v>1</v>
      </c>
      <c r="N121" s="101" t="s">
        <v>39</v>
      </c>
      <c r="O121" s="101" t="s">
        <v>119</v>
      </c>
      <c r="P121" s="101" t="s">
        <v>120</v>
      </c>
      <c r="Q121" s="101" t="s">
        <v>121</v>
      </c>
      <c r="R121" s="101" t="s">
        <v>122</v>
      </c>
      <c r="S121" s="101" t="s">
        <v>123</v>
      </c>
      <c r="T121" s="102" t="s">
        <v>124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125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</f>
        <v>0</v>
      </c>
      <c r="Q122" s="104"/>
      <c r="R122" s="199">
        <f>R123</f>
        <v>0</v>
      </c>
      <c r="S122" s="104"/>
      <c r="T122" s="200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74</v>
      </c>
      <c r="AU122" s="17" t="s">
        <v>100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74</v>
      </c>
      <c r="E123" s="205" t="s">
        <v>89</v>
      </c>
      <c r="F123" s="205" t="s">
        <v>90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P124+P127+P131+P140+P143</f>
        <v>0</v>
      </c>
      <c r="Q123" s="210"/>
      <c r="R123" s="211">
        <f>R124+R127+R131+R140+R143</f>
        <v>0</v>
      </c>
      <c r="S123" s="210"/>
      <c r="T123" s="212">
        <f>T124+T127+T131+T140+T143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162</v>
      </c>
      <c r="AT123" s="214" t="s">
        <v>74</v>
      </c>
      <c r="AU123" s="214" t="s">
        <v>75</v>
      </c>
      <c r="AY123" s="213" t="s">
        <v>128</v>
      </c>
      <c r="BK123" s="215">
        <f>BK124+BK127+BK131+BK140+BK143</f>
        <v>0</v>
      </c>
    </row>
    <row r="124" spans="1:63" s="12" customFormat="1" ht="22.8" customHeight="1">
      <c r="A124" s="12"/>
      <c r="B124" s="202"/>
      <c r="C124" s="203"/>
      <c r="D124" s="204" t="s">
        <v>74</v>
      </c>
      <c r="E124" s="216" t="s">
        <v>442</v>
      </c>
      <c r="F124" s="216" t="s">
        <v>443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SUM(P125:P126)</f>
        <v>0</v>
      </c>
      <c r="Q124" s="210"/>
      <c r="R124" s="211">
        <f>SUM(R125:R126)</f>
        <v>0</v>
      </c>
      <c r="S124" s="210"/>
      <c r="T124" s="21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162</v>
      </c>
      <c r="AT124" s="214" t="s">
        <v>74</v>
      </c>
      <c r="AU124" s="214" t="s">
        <v>83</v>
      </c>
      <c r="AY124" s="213" t="s">
        <v>128</v>
      </c>
      <c r="BK124" s="215">
        <f>SUM(BK125:BK126)</f>
        <v>0</v>
      </c>
    </row>
    <row r="125" spans="1:65" s="2" customFormat="1" ht="12">
      <c r="A125" s="38"/>
      <c r="B125" s="39"/>
      <c r="C125" s="218" t="s">
        <v>83</v>
      </c>
      <c r="D125" s="218" t="s">
        <v>130</v>
      </c>
      <c r="E125" s="219" t="s">
        <v>444</v>
      </c>
      <c r="F125" s="220" t="s">
        <v>445</v>
      </c>
      <c r="G125" s="221" t="s">
        <v>179</v>
      </c>
      <c r="H125" s="222">
        <v>1</v>
      </c>
      <c r="I125" s="223"/>
      <c r="J125" s="224">
        <f>ROUND(I125*H125,2)</f>
        <v>0</v>
      </c>
      <c r="K125" s="220" t="s">
        <v>134</v>
      </c>
      <c r="L125" s="44"/>
      <c r="M125" s="225" t="s">
        <v>1</v>
      </c>
      <c r="N125" s="226" t="s">
        <v>40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135</v>
      </c>
      <c r="AT125" s="229" t="s">
        <v>130</v>
      </c>
      <c r="AU125" s="229" t="s">
        <v>85</v>
      </c>
      <c r="AY125" s="17" t="s">
        <v>128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83</v>
      </c>
      <c r="BK125" s="230">
        <f>ROUND(I125*H125,2)</f>
        <v>0</v>
      </c>
      <c r="BL125" s="17" t="s">
        <v>135</v>
      </c>
      <c r="BM125" s="229" t="s">
        <v>85</v>
      </c>
    </row>
    <row r="126" spans="1:47" s="2" customFormat="1" ht="12">
      <c r="A126" s="38"/>
      <c r="B126" s="39"/>
      <c r="C126" s="40"/>
      <c r="D126" s="231" t="s">
        <v>137</v>
      </c>
      <c r="E126" s="40"/>
      <c r="F126" s="232" t="s">
        <v>446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137</v>
      </c>
      <c r="AU126" s="17" t="s">
        <v>85</v>
      </c>
    </row>
    <row r="127" spans="1:63" s="12" customFormat="1" ht="22.8" customHeight="1">
      <c r="A127" s="12"/>
      <c r="B127" s="202"/>
      <c r="C127" s="203"/>
      <c r="D127" s="204" t="s">
        <v>74</v>
      </c>
      <c r="E127" s="216" t="s">
        <v>447</v>
      </c>
      <c r="F127" s="216" t="s">
        <v>448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SUM(P128:P130)</f>
        <v>0</v>
      </c>
      <c r="Q127" s="210"/>
      <c r="R127" s="211">
        <f>SUM(R128:R130)</f>
        <v>0</v>
      </c>
      <c r="S127" s="210"/>
      <c r="T127" s="212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162</v>
      </c>
      <c r="AT127" s="214" t="s">
        <v>74</v>
      </c>
      <c r="AU127" s="214" t="s">
        <v>83</v>
      </c>
      <c r="AY127" s="213" t="s">
        <v>128</v>
      </c>
      <c r="BK127" s="215">
        <f>SUM(BK128:BK130)</f>
        <v>0</v>
      </c>
    </row>
    <row r="128" spans="1:65" s="2" customFormat="1" ht="16.5" customHeight="1">
      <c r="A128" s="38"/>
      <c r="B128" s="39"/>
      <c r="C128" s="218" t="s">
        <v>85</v>
      </c>
      <c r="D128" s="218" t="s">
        <v>130</v>
      </c>
      <c r="E128" s="219" t="s">
        <v>449</v>
      </c>
      <c r="F128" s="220" t="s">
        <v>450</v>
      </c>
      <c r="G128" s="221" t="s">
        <v>451</v>
      </c>
      <c r="H128" s="222">
        <v>1</v>
      </c>
      <c r="I128" s="223"/>
      <c r="J128" s="224">
        <f>ROUND(I128*H128,2)</f>
        <v>0</v>
      </c>
      <c r="K128" s="220" t="s">
        <v>134</v>
      </c>
      <c r="L128" s="44"/>
      <c r="M128" s="225" t="s">
        <v>1</v>
      </c>
      <c r="N128" s="226" t="s">
        <v>40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135</v>
      </c>
      <c r="AT128" s="229" t="s">
        <v>130</v>
      </c>
      <c r="AU128" s="229" t="s">
        <v>85</v>
      </c>
      <c r="AY128" s="17" t="s">
        <v>128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83</v>
      </c>
      <c r="BK128" s="230">
        <f>ROUND(I128*H128,2)</f>
        <v>0</v>
      </c>
      <c r="BL128" s="17" t="s">
        <v>135</v>
      </c>
      <c r="BM128" s="229" t="s">
        <v>135</v>
      </c>
    </row>
    <row r="129" spans="1:47" s="2" customFormat="1" ht="12">
      <c r="A129" s="38"/>
      <c r="B129" s="39"/>
      <c r="C129" s="40"/>
      <c r="D129" s="231" t="s">
        <v>137</v>
      </c>
      <c r="E129" s="40"/>
      <c r="F129" s="232" t="s">
        <v>452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85</v>
      </c>
    </row>
    <row r="130" spans="1:47" s="2" customFormat="1" ht="12">
      <c r="A130" s="38"/>
      <c r="B130" s="39"/>
      <c r="C130" s="40"/>
      <c r="D130" s="231" t="s">
        <v>172</v>
      </c>
      <c r="E130" s="40"/>
      <c r="F130" s="268" t="s">
        <v>453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172</v>
      </c>
      <c r="AU130" s="17" t="s">
        <v>85</v>
      </c>
    </row>
    <row r="131" spans="1:63" s="12" customFormat="1" ht="22.8" customHeight="1">
      <c r="A131" s="12"/>
      <c r="B131" s="202"/>
      <c r="C131" s="203"/>
      <c r="D131" s="204" t="s">
        <v>74</v>
      </c>
      <c r="E131" s="216" t="s">
        <v>454</v>
      </c>
      <c r="F131" s="216" t="s">
        <v>455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SUM(P132:P139)</f>
        <v>0</v>
      </c>
      <c r="Q131" s="210"/>
      <c r="R131" s="211">
        <f>SUM(R132:R139)</f>
        <v>0</v>
      </c>
      <c r="S131" s="210"/>
      <c r="T131" s="212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162</v>
      </c>
      <c r="AT131" s="214" t="s">
        <v>74</v>
      </c>
      <c r="AU131" s="214" t="s">
        <v>83</v>
      </c>
      <c r="AY131" s="213" t="s">
        <v>128</v>
      </c>
      <c r="BK131" s="215">
        <f>SUM(BK132:BK139)</f>
        <v>0</v>
      </c>
    </row>
    <row r="132" spans="1:65" s="2" customFormat="1" ht="12">
      <c r="A132" s="38"/>
      <c r="B132" s="39"/>
      <c r="C132" s="218" t="s">
        <v>145</v>
      </c>
      <c r="D132" s="218" t="s">
        <v>130</v>
      </c>
      <c r="E132" s="219" t="s">
        <v>456</v>
      </c>
      <c r="F132" s="220" t="s">
        <v>457</v>
      </c>
      <c r="G132" s="221" t="s">
        <v>179</v>
      </c>
      <c r="H132" s="222">
        <v>1</v>
      </c>
      <c r="I132" s="223"/>
      <c r="J132" s="224">
        <f>ROUND(I132*H132,2)</f>
        <v>0</v>
      </c>
      <c r="K132" s="220" t="s">
        <v>134</v>
      </c>
      <c r="L132" s="44"/>
      <c r="M132" s="225" t="s">
        <v>1</v>
      </c>
      <c r="N132" s="226" t="s">
        <v>40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135</v>
      </c>
      <c r="AT132" s="229" t="s">
        <v>130</v>
      </c>
      <c r="AU132" s="229" t="s">
        <v>85</v>
      </c>
      <c r="AY132" s="17" t="s">
        <v>128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83</v>
      </c>
      <c r="BK132" s="230">
        <f>ROUND(I132*H132,2)</f>
        <v>0</v>
      </c>
      <c r="BL132" s="17" t="s">
        <v>135</v>
      </c>
      <c r="BM132" s="229" t="s">
        <v>149</v>
      </c>
    </row>
    <row r="133" spans="1:47" s="2" customFormat="1" ht="12">
      <c r="A133" s="38"/>
      <c r="B133" s="39"/>
      <c r="C133" s="40"/>
      <c r="D133" s="231" t="s">
        <v>137</v>
      </c>
      <c r="E133" s="40"/>
      <c r="F133" s="232" t="s">
        <v>458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85</v>
      </c>
    </row>
    <row r="134" spans="1:65" s="2" customFormat="1" ht="16.5" customHeight="1">
      <c r="A134" s="38"/>
      <c r="B134" s="39"/>
      <c r="C134" s="218" t="s">
        <v>135</v>
      </c>
      <c r="D134" s="218" t="s">
        <v>130</v>
      </c>
      <c r="E134" s="219" t="s">
        <v>459</v>
      </c>
      <c r="F134" s="220" t="s">
        <v>460</v>
      </c>
      <c r="G134" s="221" t="s">
        <v>179</v>
      </c>
      <c r="H134" s="222">
        <v>1</v>
      </c>
      <c r="I134" s="223"/>
      <c r="J134" s="224">
        <f>ROUND(I134*H134,2)</f>
        <v>0</v>
      </c>
      <c r="K134" s="220" t="s">
        <v>134</v>
      </c>
      <c r="L134" s="44"/>
      <c r="M134" s="225" t="s">
        <v>1</v>
      </c>
      <c r="N134" s="226" t="s">
        <v>40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135</v>
      </c>
      <c r="AT134" s="229" t="s">
        <v>130</v>
      </c>
      <c r="AU134" s="229" t="s">
        <v>85</v>
      </c>
      <c r="AY134" s="17" t="s">
        <v>128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83</v>
      </c>
      <c r="BK134" s="230">
        <f>ROUND(I134*H134,2)</f>
        <v>0</v>
      </c>
      <c r="BL134" s="17" t="s">
        <v>135</v>
      </c>
      <c r="BM134" s="229" t="s">
        <v>181</v>
      </c>
    </row>
    <row r="135" spans="1:47" s="2" customFormat="1" ht="12">
      <c r="A135" s="38"/>
      <c r="B135" s="39"/>
      <c r="C135" s="40"/>
      <c r="D135" s="231" t="s">
        <v>137</v>
      </c>
      <c r="E135" s="40"/>
      <c r="F135" s="232" t="s">
        <v>461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85</v>
      </c>
    </row>
    <row r="136" spans="1:65" s="2" customFormat="1" ht="16.5" customHeight="1">
      <c r="A136" s="38"/>
      <c r="B136" s="39"/>
      <c r="C136" s="218" t="s">
        <v>162</v>
      </c>
      <c r="D136" s="218" t="s">
        <v>130</v>
      </c>
      <c r="E136" s="219" t="s">
        <v>462</v>
      </c>
      <c r="F136" s="220" t="s">
        <v>463</v>
      </c>
      <c r="G136" s="221" t="s">
        <v>179</v>
      </c>
      <c r="H136" s="222">
        <v>1</v>
      </c>
      <c r="I136" s="223"/>
      <c r="J136" s="224">
        <f>ROUND(I136*H136,2)</f>
        <v>0</v>
      </c>
      <c r="K136" s="220" t="s">
        <v>134</v>
      </c>
      <c r="L136" s="44"/>
      <c r="M136" s="225" t="s">
        <v>1</v>
      </c>
      <c r="N136" s="226" t="s">
        <v>40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135</v>
      </c>
      <c r="AT136" s="229" t="s">
        <v>130</v>
      </c>
      <c r="AU136" s="229" t="s">
        <v>85</v>
      </c>
      <c r="AY136" s="17" t="s">
        <v>128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83</v>
      </c>
      <c r="BK136" s="230">
        <f>ROUND(I136*H136,2)</f>
        <v>0</v>
      </c>
      <c r="BL136" s="17" t="s">
        <v>135</v>
      </c>
      <c r="BM136" s="229" t="s">
        <v>195</v>
      </c>
    </row>
    <row r="137" spans="1:47" s="2" customFormat="1" ht="12">
      <c r="A137" s="38"/>
      <c r="B137" s="39"/>
      <c r="C137" s="40"/>
      <c r="D137" s="231" t="s">
        <v>137</v>
      </c>
      <c r="E137" s="40"/>
      <c r="F137" s="232" t="s">
        <v>464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85</v>
      </c>
    </row>
    <row r="138" spans="1:65" s="2" customFormat="1" ht="16.5" customHeight="1">
      <c r="A138" s="38"/>
      <c r="B138" s="39"/>
      <c r="C138" s="218" t="s">
        <v>149</v>
      </c>
      <c r="D138" s="218" t="s">
        <v>130</v>
      </c>
      <c r="E138" s="219" t="s">
        <v>465</v>
      </c>
      <c r="F138" s="220" t="s">
        <v>466</v>
      </c>
      <c r="G138" s="221" t="s">
        <v>179</v>
      </c>
      <c r="H138" s="222">
        <v>1</v>
      </c>
      <c r="I138" s="223"/>
      <c r="J138" s="224">
        <f>ROUND(I138*H138,2)</f>
        <v>0</v>
      </c>
      <c r="K138" s="220" t="s">
        <v>134</v>
      </c>
      <c r="L138" s="44"/>
      <c r="M138" s="225" t="s">
        <v>1</v>
      </c>
      <c r="N138" s="226" t="s">
        <v>40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135</v>
      </c>
      <c r="AT138" s="229" t="s">
        <v>130</v>
      </c>
      <c r="AU138" s="229" t="s">
        <v>85</v>
      </c>
      <c r="AY138" s="17" t="s">
        <v>128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83</v>
      </c>
      <c r="BK138" s="230">
        <f>ROUND(I138*H138,2)</f>
        <v>0</v>
      </c>
      <c r="BL138" s="17" t="s">
        <v>135</v>
      </c>
      <c r="BM138" s="229" t="s">
        <v>208</v>
      </c>
    </row>
    <row r="139" spans="1:47" s="2" customFormat="1" ht="12">
      <c r="A139" s="38"/>
      <c r="B139" s="39"/>
      <c r="C139" s="40"/>
      <c r="D139" s="231" t="s">
        <v>137</v>
      </c>
      <c r="E139" s="40"/>
      <c r="F139" s="232" t="s">
        <v>467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85</v>
      </c>
    </row>
    <row r="140" spans="1:63" s="12" customFormat="1" ht="22.8" customHeight="1">
      <c r="A140" s="12"/>
      <c r="B140" s="202"/>
      <c r="C140" s="203"/>
      <c r="D140" s="204" t="s">
        <v>74</v>
      </c>
      <c r="E140" s="216" t="s">
        <v>468</v>
      </c>
      <c r="F140" s="216" t="s">
        <v>469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SUM(P141:P142)</f>
        <v>0</v>
      </c>
      <c r="Q140" s="210"/>
      <c r="R140" s="211">
        <f>SUM(R141:R142)</f>
        <v>0</v>
      </c>
      <c r="S140" s="210"/>
      <c r="T140" s="212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162</v>
      </c>
      <c r="AT140" s="214" t="s">
        <v>74</v>
      </c>
      <c r="AU140" s="214" t="s">
        <v>83</v>
      </c>
      <c r="AY140" s="213" t="s">
        <v>128</v>
      </c>
      <c r="BK140" s="215">
        <f>SUM(BK141:BK142)</f>
        <v>0</v>
      </c>
    </row>
    <row r="141" spans="1:65" s="2" customFormat="1" ht="16.5" customHeight="1">
      <c r="A141" s="38"/>
      <c r="B141" s="39"/>
      <c r="C141" s="218" t="s">
        <v>176</v>
      </c>
      <c r="D141" s="218" t="s">
        <v>130</v>
      </c>
      <c r="E141" s="219" t="s">
        <v>470</v>
      </c>
      <c r="F141" s="220" t="s">
        <v>471</v>
      </c>
      <c r="G141" s="221" t="s">
        <v>179</v>
      </c>
      <c r="H141" s="222">
        <v>1</v>
      </c>
      <c r="I141" s="223"/>
      <c r="J141" s="224">
        <f>ROUND(I141*H141,2)</f>
        <v>0</v>
      </c>
      <c r="K141" s="220" t="s">
        <v>134</v>
      </c>
      <c r="L141" s="44"/>
      <c r="M141" s="225" t="s">
        <v>1</v>
      </c>
      <c r="N141" s="226" t="s">
        <v>40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135</v>
      </c>
      <c r="AT141" s="229" t="s">
        <v>130</v>
      </c>
      <c r="AU141" s="229" t="s">
        <v>85</v>
      </c>
      <c r="AY141" s="17" t="s">
        <v>128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83</v>
      </c>
      <c r="BK141" s="230">
        <f>ROUND(I141*H141,2)</f>
        <v>0</v>
      </c>
      <c r="BL141" s="17" t="s">
        <v>135</v>
      </c>
      <c r="BM141" s="229" t="s">
        <v>217</v>
      </c>
    </row>
    <row r="142" spans="1:47" s="2" customFormat="1" ht="12">
      <c r="A142" s="38"/>
      <c r="B142" s="39"/>
      <c r="C142" s="40"/>
      <c r="D142" s="231" t="s">
        <v>137</v>
      </c>
      <c r="E142" s="40"/>
      <c r="F142" s="232" t="s">
        <v>472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137</v>
      </c>
      <c r="AU142" s="17" t="s">
        <v>85</v>
      </c>
    </row>
    <row r="143" spans="1:63" s="12" customFormat="1" ht="22.8" customHeight="1">
      <c r="A143" s="12"/>
      <c r="B143" s="202"/>
      <c r="C143" s="203"/>
      <c r="D143" s="204" t="s">
        <v>74</v>
      </c>
      <c r="E143" s="216" t="s">
        <v>473</v>
      </c>
      <c r="F143" s="216" t="s">
        <v>474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SUM(P144:P147)</f>
        <v>0</v>
      </c>
      <c r="Q143" s="210"/>
      <c r="R143" s="211">
        <f>SUM(R144:R147)</f>
        <v>0</v>
      </c>
      <c r="S143" s="210"/>
      <c r="T143" s="212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162</v>
      </c>
      <c r="AT143" s="214" t="s">
        <v>74</v>
      </c>
      <c r="AU143" s="214" t="s">
        <v>83</v>
      </c>
      <c r="AY143" s="213" t="s">
        <v>128</v>
      </c>
      <c r="BK143" s="215">
        <f>SUM(BK144:BK147)</f>
        <v>0</v>
      </c>
    </row>
    <row r="144" spans="1:65" s="2" customFormat="1" ht="21.75" customHeight="1">
      <c r="A144" s="38"/>
      <c r="B144" s="39"/>
      <c r="C144" s="218" t="s">
        <v>181</v>
      </c>
      <c r="D144" s="218" t="s">
        <v>130</v>
      </c>
      <c r="E144" s="219" t="s">
        <v>475</v>
      </c>
      <c r="F144" s="220" t="s">
        <v>476</v>
      </c>
      <c r="G144" s="221" t="s">
        <v>451</v>
      </c>
      <c r="H144" s="222">
        <v>1</v>
      </c>
      <c r="I144" s="223"/>
      <c r="J144" s="224">
        <f>ROUND(I144*H144,2)</f>
        <v>0</v>
      </c>
      <c r="K144" s="220" t="s">
        <v>134</v>
      </c>
      <c r="L144" s="44"/>
      <c r="M144" s="225" t="s">
        <v>1</v>
      </c>
      <c r="N144" s="226" t="s">
        <v>40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135</v>
      </c>
      <c r="AT144" s="229" t="s">
        <v>130</v>
      </c>
      <c r="AU144" s="229" t="s">
        <v>85</v>
      </c>
      <c r="AY144" s="17" t="s">
        <v>128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83</v>
      </c>
      <c r="BK144" s="230">
        <f>ROUND(I144*H144,2)</f>
        <v>0</v>
      </c>
      <c r="BL144" s="17" t="s">
        <v>135</v>
      </c>
      <c r="BM144" s="229" t="s">
        <v>227</v>
      </c>
    </row>
    <row r="145" spans="1:47" s="2" customFormat="1" ht="12">
      <c r="A145" s="38"/>
      <c r="B145" s="39"/>
      <c r="C145" s="40"/>
      <c r="D145" s="231" t="s">
        <v>137</v>
      </c>
      <c r="E145" s="40"/>
      <c r="F145" s="232" t="s">
        <v>477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85</v>
      </c>
    </row>
    <row r="146" spans="1:65" s="2" customFormat="1" ht="21.75" customHeight="1">
      <c r="A146" s="38"/>
      <c r="B146" s="39"/>
      <c r="C146" s="218" t="s">
        <v>187</v>
      </c>
      <c r="D146" s="218" t="s">
        <v>130</v>
      </c>
      <c r="E146" s="219" t="s">
        <v>478</v>
      </c>
      <c r="F146" s="220" t="s">
        <v>479</v>
      </c>
      <c r="G146" s="221" t="s">
        <v>179</v>
      </c>
      <c r="H146" s="222">
        <v>1</v>
      </c>
      <c r="I146" s="223"/>
      <c r="J146" s="224">
        <f>ROUND(I146*H146,2)</f>
        <v>0</v>
      </c>
      <c r="K146" s="220" t="s">
        <v>134</v>
      </c>
      <c r="L146" s="44"/>
      <c r="M146" s="225" t="s">
        <v>1</v>
      </c>
      <c r="N146" s="226" t="s">
        <v>40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135</v>
      </c>
      <c r="AT146" s="229" t="s">
        <v>130</v>
      </c>
      <c r="AU146" s="229" t="s">
        <v>85</v>
      </c>
      <c r="AY146" s="17" t="s">
        <v>128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83</v>
      </c>
      <c r="BK146" s="230">
        <f>ROUND(I146*H146,2)</f>
        <v>0</v>
      </c>
      <c r="BL146" s="17" t="s">
        <v>135</v>
      </c>
      <c r="BM146" s="229" t="s">
        <v>244</v>
      </c>
    </row>
    <row r="147" spans="1:47" s="2" customFormat="1" ht="12">
      <c r="A147" s="38"/>
      <c r="B147" s="39"/>
      <c r="C147" s="40"/>
      <c r="D147" s="231" t="s">
        <v>137</v>
      </c>
      <c r="E147" s="40"/>
      <c r="F147" s="232" t="s">
        <v>480</v>
      </c>
      <c r="G147" s="40"/>
      <c r="H147" s="40"/>
      <c r="I147" s="233"/>
      <c r="J147" s="40"/>
      <c r="K147" s="40"/>
      <c r="L147" s="44"/>
      <c r="M147" s="283"/>
      <c r="N147" s="284"/>
      <c r="O147" s="285"/>
      <c r="P147" s="285"/>
      <c r="Q147" s="285"/>
      <c r="R147" s="285"/>
      <c r="S147" s="285"/>
      <c r="T147" s="286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85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A9C" sheet="1" objects="1" scenarios="1" formatColumns="0" formatRows="0" autoFilter="0"/>
  <autoFilter ref="C121:K14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ALENA-ASUS\Alena</dc:creator>
  <cp:keywords/>
  <dc:description/>
  <cp:lastModifiedBy>ALENA-ASUS\Alena</cp:lastModifiedBy>
  <dcterms:created xsi:type="dcterms:W3CDTF">2021-03-22T20:31:04Z</dcterms:created>
  <dcterms:modified xsi:type="dcterms:W3CDTF">2021-03-22T20:31:08Z</dcterms:modified>
  <cp:category/>
  <cp:version/>
  <cp:contentType/>
  <cp:contentStatus/>
</cp:coreProperties>
</file>