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Mucl-fs1\homes$\ezr\Dokumenty\KROS\"/>
    </mc:Choice>
  </mc:AlternateContent>
  <bookViews>
    <workbookView xWindow="0" yWindow="0" windowWidth="0" windowHeight="0"/>
  </bookViews>
  <sheets>
    <sheet name="Rekapitulace stavby" sheetId="1" r:id="rId1"/>
    <sheet name="2021-001-ME - Optický dat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'2021-001-ME - Optický dat...'!$C$87:$K$589</definedName>
    <definedName name="_xlnm.Print_Area" localSheetId="1">'2021-001-ME - Optický dat...'!$C$4:$J$37,'2021-001-ME - Optický dat...'!$C$43:$J$71,'2021-001-ME - Optický dat...'!$C$77:$K$589</definedName>
    <definedName name="_xlnm.Print_Titles" localSheetId="1">'2021-001-ME - Optický dat...'!$87:$87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588"/>
  <c r="BH588"/>
  <c r="BF588"/>
  <c r="BE588"/>
  <c r="T588"/>
  <c r="T587"/>
  <c r="R588"/>
  <c r="R587"/>
  <c r="P588"/>
  <c r="P587"/>
  <c r="BI585"/>
  <c r="BH585"/>
  <c r="BF585"/>
  <c r="BE585"/>
  <c r="T585"/>
  <c r="R585"/>
  <c r="P585"/>
  <c r="BI583"/>
  <c r="BH583"/>
  <c r="BF583"/>
  <c r="BE583"/>
  <c r="T583"/>
  <c r="R583"/>
  <c r="P583"/>
  <c r="BI581"/>
  <c r="BH581"/>
  <c r="BF581"/>
  <c r="BE581"/>
  <c r="T581"/>
  <c r="R581"/>
  <c r="P581"/>
  <c r="BI578"/>
  <c r="BH578"/>
  <c r="BF578"/>
  <c r="BE578"/>
  <c r="T578"/>
  <c r="T577"/>
  <c r="R578"/>
  <c r="R577"/>
  <c r="P578"/>
  <c r="P577"/>
  <c r="BI575"/>
  <c r="BH575"/>
  <c r="BF575"/>
  <c r="BE575"/>
  <c r="T575"/>
  <c r="T574"/>
  <c r="R575"/>
  <c r="R574"/>
  <c r="P575"/>
  <c r="P574"/>
  <c r="BI572"/>
  <c r="BH572"/>
  <c r="BF572"/>
  <c r="BE572"/>
  <c r="T572"/>
  <c r="R572"/>
  <c r="P572"/>
  <c r="BI570"/>
  <c r="BH570"/>
  <c r="BF570"/>
  <c r="BE570"/>
  <c r="T570"/>
  <c r="R570"/>
  <c r="P570"/>
  <c r="BI563"/>
  <c r="BH563"/>
  <c r="BF563"/>
  <c r="BE563"/>
  <c r="T563"/>
  <c r="R563"/>
  <c r="P563"/>
  <c r="BI555"/>
  <c r="BH555"/>
  <c r="BF555"/>
  <c r="BE555"/>
  <c r="T555"/>
  <c r="T554"/>
  <c r="R555"/>
  <c r="R554"/>
  <c r="P555"/>
  <c r="P554"/>
  <c r="BI552"/>
  <c r="BH552"/>
  <c r="BF552"/>
  <c r="BE552"/>
  <c r="T552"/>
  <c r="R552"/>
  <c r="P552"/>
  <c r="BI550"/>
  <c r="BH550"/>
  <c r="BF550"/>
  <c r="BE550"/>
  <c r="T550"/>
  <c r="R550"/>
  <c r="P550"/>
  <c r="BI548"/>
  <c r="BH548"/>
  <c r="BF548"/>
  <c r="BE548"/>
  <c r="T548"/>
  <c r="R548"/>
  <c r="P548"/>
  <c r="BI545"/>
  <c r="BH545"/>
  <c r="BF545"/>
  <c r="BE545"/>
  <c r="T545"/>
  <c r="R545"/>
  <c r="P545"/>
  <c r="BI544"/>
  <c r="BH544"/>
  <c r="BF544"/>
  <c r="BE544"/>
  <c r="T544"/>
  <c r="R544"/>
  <c r="P544"/>
  <c r="BI543"/>
  <c r="BH543"/>
  <c r="BF543"/>
  <c r="BE543"/>
  <c r="T543"/>
  <c r="R543"/>
  <c r="P543"/>
  <c r="BI540"/>
  <c r="BH540"/>
  <c r="BF540"/>
  <c r="BE540"/>
  <c r="T540"/>
  <c r="R540"/>
  <c r="P540"/>
  <c r="BI537"/>
  <c r="BH537"/>
  <c r="BF537"/>
  <c r="BE537"/>
  <c r="T537"/>
  <c r="R537"/>
  <c r="P537"/>
  <c r="BI531"/>
  <c r="BH531"/>
  <c r="BF531"/>
  <c r="BE531"/>
  <c r="T531"/>
  <c r="R531"/>
  <c r="P531"/>
  <c r="BI529"/>
  <c r="BH529"/>
  <c r="BF529"/>
  <c r="BE529"/>
  <c r="T529"/>
  <c r="R529"/>
  <c r="P529"/>
  <c r="BI527"/>
  <c r="BH527"/>
  <c r="BF527"/>
  <c r="BE527"/>
  <c r="T527"/>
  <c r="R527"/>
  <c r="P527"/>
  <c r="BI526"/>
  <c r="BH526"/>
  <c r="BF526"/>
  <c r="BE526"/>
  <c r="T526"/>
  <c r="R526"/>
  <c r="P526"/>
  <c r="BI523"/>
  <c r="BH523"/>
  <c r="BF523"/>
  <c r="BE523"/>
  <c r="T523"/>
  <c r="R523"/>
  <c r="P523"/>
  <c r="BI520"/>
  <c r="BH520"/>
  <c r="BF520"/>
  <c r="BE520"/>
  <c r="T520"/>
  <c r="R520"/>
  <c r="P520"/>
  <c r="BI517"/>
  <c r="BH517"/>
  <c r="BF517"/>
  <c r="BE517"/>
  <c r="T517"/>
  <c r="R517"/>
  <c r="P517"/>
  <c r="BI511"/>
  <c r="BH511"/>
  <c r="BF511"/>
  <c r="BE511"/>
  <c r="T511"/>
  <c r="R511"/>
  <c r="P511"/>
  <c r="BI508"/>
  <c r="BH508"/>
  <c r="BF508"/>
  <c r="BE508"/>
  <c r="T508"/>
  <c r="R508"/>
  <c r="P508"/>
  <c r="BI505"/>
  <c r="BH505"/>
  <c r="BF505"/>
  <c r="BE505"/>
  <c r="T505"/>
  <c r="R505"/>
  <c r="P505"/>
  <c r="BI499"/>
  <c r="BH499"/>
  <c r="BF499"/>
  <c r="BE499"/>
  <c r="T499"/>
  <c r="R499"/>
  <c r="P499"/>
  <c r="BI493"/>
  <c r="BH493"/>
  <c r="BF493"/>
  <c r="BE493"/>
  <c r="T493"/>
  <c r="R493"/>
  <c r="P493"/>
  <c r="BI490"/>
  <c r="BH490"/>
  <c r="BF490"/>
  <c r="BE490"/>
  <c r="T490"/>
  <c r="R490"/>
  <c r="P490"/>
  <c r="BI487"/>
  <c r="BH487"/>
  <c r="BF487"/>
  <c r="BE487"/>
  <c r="T487"/>
  <c r="R487"/>
  <c r="P487"/>
  <c r="BI479"/>
  <c r="BH479"/>
  <c r="BF479"/>
  <c r="BE479"/>
  <c r="T479"/>
  <c r="R479"/>
  <c r="P479"/>
  <c r="BI473"/>
  <c r="BH473"/>
  <c r="BF473"/>
  <c r="BE473"/>
  <c r="T473"/>
  <c r="R473"/>
  <c r="P473"/>
  <c r="BI470"/>
  <c r="BH470"/>
  <c r="BF470"/>
  <c r="BE470"/>
  <c r="T470"/>
  <c r="R470"/>
  <c r="P470"/>
  <c r="BI467"/>
  <c r="BH467"/>
  <c r="BF467"/>
  <c r="BE467"/>
  <c r="T467"/>
  <c r="R467"/>
  <c r="P467"/>
  <c r="BI459"/>
  <c r="BH459"/>
  <c r="BF459"/>
  <c r="BE459"/>
  <c r="T459"/>
  <c r="R459"/>
  <c r="P459"/>
  <c r="BI451"/>
  <c r="BH451"/>
  <c r="BF451"/>
  <c r="BE451"/>
  <c r="T451"/>
  <c r="R451"/>
  <c r="P451"/>
  <c r="BI441"/>
  <c r="BH441"/>
  <c r="BF441"/>
  <c r="BE441"/>
  <c r="T441"/>
  <c r="R441"/>
  <c r="P441"/>
  <c r="BI435"/>
  <c r="BH435"/>
  <c r="BF435"/>
  <c r="BE435"/>
  <c r="T435"/>
  <c r="R435"/>
  <c r="P435"/>
  <c r="BI434"/>
  <c r="BH434"/>
  <c r="BF434"/>
  <c r="BE434"/>
  <c r="T434"/>
  <c r="R434"/>
  <c r="P434"/>
  <c r="BI431"/>
  <c r="BH431"/>
  <c r="BF431"/>
  <c r="BE431"/>
  <c r="T431"/>
  <c r="R431"/>
  <c r="P431"/>
  <c r="BI430"/>
  <c r="BH430"/>
  <c r="BF430"/>
  <c r="BE430"/>
  <c r="T430"/>
  <c r="R430"/>
  <c r="P430"/>
  <c r="BI427"/>
  <c r="BH427"/>
  <c r="BF427"/>
  <c r="BE427"/>
  <c r="T427"/>
  <c r="R427"/>
  <c r="P427"/>
  <c r="BI424"/>
  <c r="BH424"/>
  <c r="BF424"/>
  <c r="BE424"/>
  <c r="T424"/>
  <c r="R424"/>
  <c r="P424"/>
  <c r="BI416"/>
  <c r="BH416"/>
  <c r="BF416"/>
  <c r="BE416"/>
  <c r="T416"/>
  <c r="R416"/>
  <c r="P416"/>
  <c r="BI413"/>
  <c r="BH413"/>
  <c r="BF413"/>
  <c r="BE413"/>
  <c r="T413"/>
  <c r="R413"/>
  <c r="P413"/>
  <c r="BI407"/>
  <c r="BH407"/>
  <c r="BF407"/>
  <c r="BE407"/>
  <c r="T407"/>
  <c r="R407"/>
  <c r="P407"/>
  <c r="BI403"/>
  <c r="BH403"/>
  <c r="BF403"/>
  <c r="BE403"/>
  <c r="T403"/>
  <c r="R403"/>
  <c r="P403"/>
  <c r="BI400"/>
  <c r="BH400"/>
  <c r="BF400"/>
  <c r="BE400"/>
  <c r="T400"/>
  <c r="R400"/>
  <c r="P400"/>
  <c r="BI397"/>
  <c r="BH397"/>
  <c r="BF397"/>
  <c r="BE397"/>
  <c r="T397"/>
  <c r="R397"/>
  <c r="P397"/>
  <c r="BI394"/>
  <c r="BH394"/>
  <c r="BF394"/>
  <c r="BE394"/>
  <c r="T394"/>
  <c r="R394"/>
  <c r="P394"/>
  <c r="BI380"/>
  <c r="BH380"/>
  <c r="BF380"/>
  <c r="BE380"/>
  <c r="T380"/>
  <c r="R380"/>
  <c r="P380"/>
  <c r="BI377"/>
  <c r="BH377"/>
  <c r="BF377"/>
  <c r="BE377"/>
  <c r="T377"/>
  <c r="R377"/>
  <c r="P377"/>
  <c r="BI365"/>
  <c r="BH365"/>
  <c r="BF365"/>
  <c r="BE365"/>
  <c r="T365"/>
  <c r="R365"/>
  <c r="P365"/>
  <c r="BI359"/>
  <c r="BH359"/>
  <c r="BF359"/>
  <c r="BE359"/>
  <c r="T359"/>
  <c r="R359"/>
  <c r="P359"/>
  <c r="BI353"/>
  <c r="BH353"/>
  <c r="BF353"/>
  <c r="BE353"/>
  <c r="T353"/>
  <c r="R353"/>
  <c r="P353"/>
  <c r="BI352"/>
  <c r="BH352"/>
  <c r="BF352"/>
  <c r="BE352"/>
  <c r="T352"/>
  <c r="R352"/>
  <c r="P352"/>
  <c r="BI351"/>
  <c r="BH351"/>
  <c r="BF351"/>
  <c r="BE351"/>
  <c r="T351"/>
  <c r="R351"/>
  <c r="P351"/>
  <c r="BI350"/>
  <c r="BH350"/>
  <c r="BF350"/>
  <c r="BE350"/>
  <c r="T350"/>
  <c r="R350"/>
  <c r="P350"/>
  <c r="BI347"/>
  <c r="BH347"/>
  <c r="BF347"/>
  <c r="BE347"/>
  <c r="T347"/>
  <c r="R347"/>
  <c r="P347"/>
  <c r="BI344"/>
  <c r="BH344"/>
  <c r="BF344"/>
  <c r="BE344"/>
  <c r="T344"/>
  <c r="R344"/>
  <c r="P344"/>
  <c r="BI343"/>
  <c r="BH343"/>
  <c r="BF343"/>
  <c r="BE343"/>
  <c r="T343"/>
  <c r="R343"/>
  <c r="P343"/>
  <c r="BI342"/>
  <c r="BH342"/>
  <c r="BF342"/>
  <c r="BE342"/>
  <c r="T342"/>
  <c r="R342"/>
  <c r="P342"/>
  <c r="BI341"/>
  <c r="BH341"/>
  <c r="BF341"/>
  <c r="BE341"/>
  <c r="T341"/>
  <c r="R341"/>
  <c r="P341"/>
  <c r="BI339"/>
  <c r="BH339"/>
  <c r="BF339"/>
  <c r="BE339"/>
  <c r="T339"/>
  <c r="R339"/>
  <c r="P339"/>
  <c r="BI338"/>
  <c r="BH338"/>
  <c r="BF338"/>
  <c r="BE338"/>
  <c r="T338"/>
  <c r="R338"/>
  <c r="P338"/>
  <c r="BI332"/>
  <c r="BH332"/>
  <c r="BF332"/>
  <c r="BE332"/>
  <c r="T332"/>
  <c r="R332"/>
  <c r="P332"/>
  <c r="BI329"/>
  <c r="BH329"/>
  <c r="BF329"/>
  <c r="BE329"/>
  <c r="T329"/>
  <c r="R329"/>
  <c r="P329"/>
  <c r="BI326"/>
  <c r="BH326"/>
  <c r="BF326"/>
  <c r="BE326"/>
  <c r="T326"/>
  <c r="R326"/>
  <c r="P326"/>
  <c r="BI319"/>
  <c r="BH319"/>
  <c r="BF319"/>
  <c r="BE319"/>
  <c r="T319"/>
  <c r="R319"/>
  <c r="P319"/>
  <c r="BI303"/>
  <c r="BH303"/>
  <c r="BF303"/>
  <c r="BE303"/>
  <c r="T303"/>
  <c r="R303"/>
  <c r="P303"/>
  <c r="BI301"/>
  <c r="BH301"/>
  <c r="BF301"/>
  <c r="BE301"/>
  <c r="T301"/>
  <c r="R301"/>
  <c r="P301"/>
  <c r="BI285"/>
  <c r="BH285"/>
  <c r="BF285"/>
  <c r="BE285"/>
  <c r="T285"/>
  <c r="R285"/>
  <c r="P285"/>
  <c r="BI275"/>
  <c r="BH275"/>
  <c r="BF275"/>
  <c r="BE275"/>
  <c r="T275"/>
  <c r="R275"/>
  <c r="P275"/>
  <c r="BI267"/>
  <c r="BH267"/>
  <c r="BF267"/>
  <c r="BE267"/>
  <c r="T267"/>
  <c r="R267"/>
  <c r="P267"/>
  <c r="BI257"/>
  <c r="BH257"/>
  <c r="BF257"/>
  <c r="BE257"/>
  <c r="T257"/>
  <c r="R257"/>
  <c r="P257"/>
  <c r="BI255"/>
  <c r="BH255"/>
  <c r="BF255"/>
  <c r="BE255"/>
  <c r="T255"/>
  <c r="R255"/>
  <c r="P255"/>
  <c r="BI253"/>
  <c r="BH253"/>
  <c r="BF253"/>
  <c r="BE253"/>
  <c r="T253"/>
  <c r="R253"/>
  <c r="P253"/>
  <c r="BI251"/>
  <c r="BH251"/>
  <c r="BF251"/>
  <c r="BE251"/>
  <c r="T251"/>
  <c r="R251"/>
  <c r="P251"/>
  <c r="BI241"/>
  <c r="BH241"/>
  <c r="BF241"/>
  <c r="BE241"/>
  <c r="T241"/>
  <c r="R241"/>
  <c r="P241"/>
  <c r="BI240"/>
  <c r="BH240"/>
  <c r="BF240"/>
  <c r="BE240"/>
  <c r="T240"/>
  <c r="R240"/>
  <c r="P240"/>
  <c r="BI239"/>
  <c r="BH239"/>
  <c r="BF239"/>
  <c r="BE239"/>
  <c r="T239"/>
  <c r="R239"/>
  <c r="P239"/>
  <c r="BI238"/>
  <c r="BH238"/>
  <c r="BF238"/>
  <c r="BE238"/>
  <c r="T238"/>
  <c r="R238"/>
  <c r="P238"/>
  <c r="BI237"/>
  <c r="BH237"/>
  <c r="BF237"/>
  <c r="BE237"/>
  <c r="T237"/>
  <c r="R237"/>
  <c r="P237"/>
  <c r="BI229"/>
  <c r="BH229"/>
  <c r="BF229"/>
  <c r="BE229"/>
  <c r="T229"/>
  <c r="R229"/>
  <c r="P229"/>
  <c r="BI219"/>
  <c r="BH219"/>
  <c r="BF219"/>
  <c r="BE219"/>
  <c r="T219"/>
  <c r="R219"/>
  <c r="P219"/>
  <c r="BI213"/>
  <c r="BH213"/>
  <c r="BF213"/>
  <c r="BE213"/>
  <c r="T213"/>
  <c r="R213"/>
  <c r="P213"/>
  <c r="BI212"/>
  <c r="BH212"/>
  <c r="BF212"/>
  <c r="BE212"/>
  <c r="T212"/>
  <c r="R212"/>
  <c r="P212"/>
  <c r="BI210"/>
  <c r="BH210"/>
  <c r="BF210"/>
  <c r="BE210"/>
  <c r="T210"/>
  <c r="R210"/>
  <c r="P210"/>
  <c r="BI209"/>
  <c r="BH209"/>
  <c r="BF209"/>
  <c r="BE209"/>
  <c r="T209"/>
  <c r="R209"/>
  <c r="P209"/>
  <c r="BI208"/>
  <c r="BH208"/>
  <c r="BF208"/>
  <c r="BE208"/>
  <c r="T208"/>
  <c r="R208"/>
  <c r="P208"/>
  <c r="BI207"/>
  <c r="BH207"/>
  <c r="BF207"/>
  <c r="BE207"/>
  <c r="T207"/>
  <c r="R207"/>
  <c r="P207"/>
  <c r="BI205"/>
  <c r="BH205"/>
  <c r="BF205"/>
  <c r="BE205"/>
  <c r="T205"/>
  <c r="R205"/>
  <c r="P205"/>
  <c r="BI202"/>
  <c r="BH202"/>
  <c r="BF202"/>
  <c r="BE202"/>
  <c r="T202"/>
  <c r="R202"/>
  <c r="P202"/>
  <c r="BI196"/>
  <c r="BH196"/>
  <c r="BF196"/>
  <c r="BE196"/>
  <c r="T196"/>
  <c r="R196"/>
  <c r="P196"/>
  <c r="BI190"/>
  <c r="BH190"/>
  <c r="BF190"/>
  <c r="BE190"/>
  <c r="T190"/>
  <c r="R190"/>
  <c r="P190"/>
  <c r="BI187"/>
  <c r="BH187"/>
  <c r="BF187"/>
  <c r="BE187"/>
  <c r="T187"/>
  <c r="R187"/>
  <c r="P187"/>
  <c r="BI184"/>
  <c r="BH184"/>
  <c r="BF184"/>
  <c r="BE184"/>
  <c r="T184"/>
  <c r="R184"/>
  <c r="P184"/>
  <c r="BI181"/>
  <c r="BH181"/>
  <c r="BF181"/>
  <c r="BE181"/>
  <c r="T181"/>
  <c r="R181"/>
  <c r="P181"/>
  <c r="BI180"/>
  <c r="BH180"/>
  <c r="BF180"/>
  <c r="BE180"/>
  <c r="T180"/>
  <c r="R180"/>
  <c r="P180"/>
  <c r="BI179"/>
  <c r="BH179"/>
  <c r="BF179"/>
  <c r="BE179"/>
  <c r="T179"/>
  <c r="R179"/>
  <c r="P179"/>
  <c r="BI178"/>
  <c r="BH178"/>
  <c r="BF178"/>
  <c r="BE178"/>
  <c r="T178"/>
  <c r="R178"/>
  <c r="P178"/>
  <c r="BI177"/>
  <c r="BH177"/>
  <c r="BF177"/>
  <c r="BE177"/>
  <c r="T177"/>
  <c r="R177"/>
  <c r="P177"/>
  <c r="BI176"/>
  <c r="BH176"/>
  <c r="BF176"/>
  <c r="BE176"/>
  <c r="T176"/>
  <c r="R176"/>
  <c r="P176"/>
  <c r="BI175"/>
  <c r="BH175"/>
  <c r="BF175"/>
  <c r="BE175"/>
  <c r="T175"/>
  <c r="R175"/>
  <c r="P175"/>
  <c r="BI174"/>
  <c r="BH174"/>
  <c r="BF174"/>
  <c r="BE174"/>
  <c r="T174"/>
  <c r="R174"/>
  <c r="P174"/>
  <c r="BI173"/>
  <c r="BH173"/>
  <c r="BF173"/>
  <c r="BE173"/>
  <c r="T173"/>
  <c r="R173"/>
  <c r="P173"/>
  <c r="BI172"/>
  <c r="BH172"/>
  <c r="BF172"/>
  <c r="BE172"/>
  <c r="T172"/>
  <c r="R172"/>
  <c r="P172"/>
  <c r="BI169"/>
  <c r="BH169"/>
  <c r="BF169"/>
  <c r="BE169"/>
  <c r="T169"/>
  <c r="R169"/>
  <c r="P169"/>
  <c r="BI161"/>
  <c r="BH161"/>
  <c r="BF161"/>
  <c r="BE161"/>
  <c r="T161"/>
  <c r="R161"/>
  <c r="P161"/>
  <c r="BI160"/>
  <c r="BH160"/>
  <c r="BF160"/>
  <c r="BE160"/>
  <c r="T160"/>
  <c r="R160"/>
  <c r="P160"/>
  <c r="BI156"/>
  <c r="BH156"/>
  <c r="BF156"/>
  <c r="BE156"/>
  <c r="T156"/>
  <c r="R156"/>
  <c r="P156"/>
  <c r="BI153"/>
  <c r="BH153"/>
  <c r="BF153"/>
  <c r="BE153"/>
  <c r="T153"/>
  <c r="R153"/>
  <c r="P153"/>
  <c r="BI152"/>
  <c r="BH152"/>
  <c r="BF152"/>
  <c r="BE152"/>
  <c r="T152"/>
  <c r="R152"/>
  <c r="P152"/>
  <c r="BI149"/>
  <c r="BH149"/>
  <c r="BF149"/>
  <c r="BE149"/>
  <c r="T149"/>
  <c r="R149"/>
  <c r="P149"/>
  <c r="BI148"/>
  <c r="BH148"/>
  <c r="BF148"/>
  <c r="BE148"/>
  <c r="T148"/>
  <c r="R148"/>
  <c r="P148"/>
  <c r="BI147"/>
  <c r="BH147"/>
  <c r="BF147"/>
  <c r="BE147"/>
  <c r="T147"/>
  <c r="R147"/>
  <c r="P147"/>
  <c r="BI146"/>
  <c r="BH146"/>
  <c r="BF146"/>
  <c r="BE146"/>
  <c r="T146"/>
  <c r="R146"/>
  <c r="P146"/>
  <c r="BI144"/>
  <c r="BH144"/>
  <c r="BF144"/>
  <c r="BE144"/>
  <c r="T144"/>
  <c r="R144"/>
  <c r="P144"/>
  <c r="BI143"/>
  <c r="BH143"/>
  <c r="BF143"/>
  <c r="BE143"/>
  <c r="T143"/>
  <c r="R143"/>
  <c r="P143"/>
  <c r="BI142"/>
  <c r="BH142"/>
  <c r="BF142"/>
  <c r="BE142"/>
  <c r="T142"/>
  <c r="R142"/>
  <c r="P142"/>
  <c r="BI141"/>
  <c r="BH141"/>
  <c r="BF141"/>
  <c r="BE141"/>
  <c r="T141"/>
  <c r="R141"/>
  <c r="P141"/>
  <c r="BI140"/>
  <c r="BH140"/>
  <c r="BF140"/>
  <c r="BE140"/>
  <c r="T140"/>
  <c r="R140"/>
  <c r="P140"/>
  <c r="BI139"/>
  <c r="BH139"/>
  <c r="BF139"/>
  <c r="BE139"/>
  <c r="T139"/>
  <c r="R139"/>
  <c r="P139"/>
  <c r="BI138"/>
  <c r="BH138"/>
  <c r="BF138"/>
  <c r="BE138"/>
  <c r="T138"/>
  <c r="R138"/>
  <c r="P138"/>
  <c r="BI137"/>
  <c r="BH137"/>
  <c r="BF137"/>
  <c r="BE137"/>
  <c r="T137"/>
  <c r="R137"/>
  <c r="P137"/>
  <c r="BI136"/>
  <c r="BH136"/>
  <c r="BF136"/>
  <c r="BE136"/>
  <c r="T136"/>
  <c r="R136"/>
  <c r="P136"/>
  <c r="BI128"/>
  <c r="BH128"/>
  <c r="BF128"/>
  <c r="BE128"/>
  <c r="T128"/>
  <c r="R128"/>
  <c r="P128"/>
  <c r="BI126"/>
  <c r="BH126"/>
  <c r="BF126"/>
  <c r="BE126"/>
  <c r="T126"/>
  <c r="R126"/>
  <c r="P126"/>
  <c r="BI118"/>
  <c r="BH118"/>
  <c r="BF118"/>
  <c r="BE118"/>
  <c r="T118"/>
  <c r="R118"/>
  <c r="P118"/>
  <c r="BI116"/>
  <c r="BH116"/>
  <c r="BF116"/>
  <c r="BE116"/>
  <c r="T116"/>
  <c r="R116"/>
  <c r="P116"/>
  <c r="BI107"/>
  <c r="BH107"/>
  <c r="BF107"/>
  <c r="BE107"/>
  <c r="T107"/>
  <c r="R107"/>
  <c r="P107"/>
  <c r="BI105"/>
  <c r="BH105"/>
  <c r="BF105"/>
  <c r="BE105"/>
  <c r="T105"/>
  <c r="R105"/>
  <c r="P105"/>
  <c r="BI104"/>
  <c r="BH104"/>
  <c r="BF104"/>
  <c r="BE104"/>
  <c r="T104"/>
  <c r="R104"/>
  <c r="P104"/>
  <c r="BI102"/>
  <c r="BH102"/>
  <c r="BF102"/>
  <c r="BE102"/>
  <c r="T102"/>
  <c r="R102"/>
  <c r="P102"/>
  <c r="BI100"/>
  <c r="BH100"/>
  <c r="BF100"/>
  <c r="BE100"/>
  <c r="T100"/>
  <c r="R100"/>
  <c r="P100"/>
  <c r="BI94"/>
  <c r="BH94"/>
  <c r="BF94"/>
  <c r="BE94"/>
  <c r="T94"/>
  <c r="R94"/>
  <c r="P94"/>
  <c r="BI92"/>
  <c r="BH92"/>
  <c r="BF92"/>
  <c r="BE92"/>
  <c r="T92"/>
  <c r="R92"/>
  <c r="P92"/>
  <c r="BI91"/>
  <c r="BH91"/>
  <c r="BF91"/>
  <c r="BE91"/>
  <c r="T91"/>
  <c r="R91"/>
  <c r="P91"/>
  <c r="J84"/>
  <c r="F84"/>
  <c r="F82"/>
  <c r="E80"/>
  <c r="J50"/>
  <c r="F50"/>
  <c r="F48"/>
  <c r="E46"/>
  <c r="J22"/>
  <c r="E22"/>
  <c r="J85"/>
  <c r="J21"/>
  <c r="J16"/>
  <c r="E16"/>
  <c r="F85"/>
  <c r="J15"/>
  <c r="J10"/>
  <c r="J82"/>
  <c i="1" r="L50"/>
  <c r="AM50"/>
  <c r="AM49"/>
  <c r="L49"/>
  <c r="AM47"/>
  <c r="L47"/>
  <c r="L45"/>
  <c r="L44"/>
  <c i="2" r="BK338"/>
  <c r="J285"/>
  <c r="J257"/>
  <c r="BK241"/>
  <c r="BK238"/>
  <c r="J212"/>
  <c r="J209"/>
  <c r="J202"/>
  <c r="BK181"/>
  <c r="J156"/>
  <c r="BK146"/>
  <c r="BK138"/>
  <c r="BK126"/>
  <c r="J100"/>
  <c r="J578"/>
  <c r="BK572"/>
  <c r="J563"/>
  <c r="J555"/>
  <c r="BK548"/>
  <c r="BK544"/>
  <c r="BK540"/>
  <c r="J537"/>
  <c r="J529"/>
  <c r="J526"/>
  <c r="BK511"/>
  <c r="BK499"/>
  <c r="J479"/>
  <c r="J451"/>
  <c r="BK434"/>
  <c r="BK424"/>
  <c r="BK353"/>
  <c r="J319"/>
  <c r="J208"/>
  <c r="J173"/>
  <c r="BK152"/>
  <c r="J146"/>
  <c r="BK118"/>
  <c r="J94"/>
  <c r="BK517"/>
  <c r="J505"/>
  <c r="J487"/>
  <c r="BK459"/>
  <c r="J434"/>
  <c r="J424"/>
  <c r="J397"/>
  <c r="BK350"/>
  <c r="BK319"/>
  <c r="J255"/>
  <c r="J237"/>
  <c r="BK196"/>
  <c r="BK178"/>
  <c r="J175"/>
  <c r="BK161"/>
  <c r="BK143"/>
  <c r="BK137"/>
  <c i="1" r="AS54"/>
  <c i="2" r="BK400"/>
  <c r="BK352"/>
  <c r="BK341"/>
  <c r="J329"/>
  <c r="BK267"/>
  <c r="BK237"/>
  <c r="BK209"/>
  <c r="BK202"/>
  <c r="BK174"/>
  <c r="BK160"/>
  <c r="J143"/>
  <c r="J136"/>
  <c r="BK102"/>
  <c r="J205"/>
  <c r="J184"/>
  <c r="BK147"/>
  <c r="BK144"/>
  <c r="J137"/>
  <c r="BK116"/>
  <c r="J91"/>
  <c r="BK578"/>
  <c r="BK570"/>
  <c r="BK555"/>
  <c r="BK550"/>
  <c r="BK545"/>
  <c r="BK543"/>
  <c r="BK537"/>
  <c r="BK529"/>
  <c r="BK526"/>
  <c r="J523"/>
  <c r="BK505"/>
  <c r="BK487"/>
  <c r="BK467"/>
  <c r="BK431"/>
  <c r="BK403"/>
  <c r="BK351"/>
  <c r="BK275"/>
  <c r="BK213"/>
  <c r="BK184"/>
  <c r="J172"/>
  <c r="BK148"/>
  <c r="BK128"/>
  <c r="J105"/>
  <c r="BK91"/>
  <c r="BK583"/>
  <c r="BK508"/>
  <c r="J490"/>
  <c r="J473"/>
  <c r="BK451"/>
  <c r="J431"/>
  <c r="BK413"/>
  <c r="J394"/>
  <c r="BK347"/>
  <c r="J339"/>
  <c r="J301"/>
  <c r="J241"/>
  <c r="BK219"/>
  <c r="J181"/>
  <c r="J177"/>
  <c r="J169"/>
  <c r="J144"/>
  <c r="BK141"/>
  <c r="BK105"/>
  <c r="J581"/>
  <c r="BK380"/>
  <c r="J342"/>
  <c r="J326"/>
  <c r="BK257"/>
  <c r="BK240"/>
  <c r="J219"/>
  <c r="BK207"/>
  <c r="BK175"/>
  <c r="J161"/>
  <c r="J149"/>
  <c r="BK139"/>
  <c r="BK104"/>
  <c r="BK588"/>
  <c r="J583"/>
  <c r="J416"/>
  <c r="J400"/>
  <c r="BK397"/>
  <c r="J365"/>
  <c r="BK359"/>
  <c r="J353"/>
  <c r="J352"/>
  <c r="J351"/>
  <c r="BK344"/>
  <c r="BK343"/>
  <c r="BK342"/>
  <c r="BK339"/>
  <c r="J332"/>
  <c r="BK326"/>
  <c r="BK301"/>
  <c r="J275"/>
  <c r="BK253"/>
  <c r="J239"/>
  <c r="J213"/>
  <c r="J210"/>
  <c r="J207"/>
  <c r="J196"/>
  <c r="BK190"/>
  <c r="J180"/>
  <c r="J148"/>
  <c r="J142"/>
  <c r="J128"/>
  <c r="J102"/>
  <c r="BK581"/>
  <c r="BK575"/>
  <c r="J572"/>
  <c r="BK563"/>
  <c r="BK552"/>
  <c r="J550"/>
  <c r="J545"/>
  <c r="J543"/>
  <c r="BK531"/>
  <c r="BK527"/>
  <c r="BK523"/>
  <c r="J508"/>
  <c r="BK490"/>
  <c r="BK470"/>
  <c r="BK441"/>
  <c r="BK430"/>
  <c r="J413"/>
  <c r="J359"/>
  <c r="J350"/>
  <c r="J267"/>
  <c r="J190"/>
  <c r="BK179"/>
  <c r="J160"/>
  <c r="J147"/>
  <c r="J126"/>
  <c r="BK100"/>
  <c r="J588"/>
  <c r="J517"/>
  <c r="J499"/>
  <c r="BK479"/>
  <c r="J467"/>
  <c r="BK435"/>
  <c r="BK427"/>
  <c r="J403"/>
  <c r="BK365"/>
  <c r="J341"/>
  <c r="J303"/>
  <c r="J253"/>
  <c r="J238"/>
  <c r="BK210"/>
  <c r="J187"/>
  <c r="BK177"/>
  <c r="BK173"/>
  <c r="J152"/>
  <c r="BK142"/>
  <c r="BK136"/>
  <c r="BK94"/>
  <c r="BK416"/>
  <c r="BK394"/>
  <c r="J344"/>
  <c r="BK329"/>
  <c r="BK303"/>
  <c r="BK255"/>
  <c r="BK229"/>
  <c r="BK208"/>
  <c r="J178"/>
  <c r="BK172"/>
  <c r="BK156"/>
  <c r="J138"/>
  <c r="J116"/>
  <c r="J174"/>
  <c r="J139"/>
  <c r="J107"/>
  <c r="J585"/>
  <c r="J575"/>
  <c r="J570"/>
  <c r="J552"/>
  <c r="J548"/>
  <c r="J544"/>
  <c r="J540"/>
  <c r="J531"/>
  <c r="J527"/>
  <c r="BK520"/>
  <c r="J493"/>
  <c r="BK473"/>
  <c r="J459"/>
  <c r="J435"/>
  <c r="J427"/>
  <c r="J380"/>
  <c r="J347"/>
  <c r="J240"/>
  <c r="BK187"/>
  <c r="J176"/>
  <c r="J153"/>
  <c r="J140"/>
  <c r="BK107"/>
  <c r="BK92"/>
  <c r="J520"/>
  <c r="J511"/>
  <c r="BK493"/>
  <c r="J470"/>
  <c r="J441"/>
  <c r="J430"/>
  <c r="BK407"/>
  <c r="J377"/>
  <c r="J343"/>
  <c r="J338"/>
  <c r="BK251"/>
  <c r="J229"/>
  <c r="BK205"/>
  <c r="BK180"/>
  <c r="BK176"/>
  <c r="BK149"/>
  <c r="BK140"/>
  <c r="J104"/>
  <c r="BK585"/>
  <c r="J407"/>
  <c r="BK377"/>
  <c r="BK332"/>
  <c r="BK285"/>
  <c r="J251"/>
  <c r="BK239"/>
  <c r="BK212"/>
  <c r="J179"/>
  <c r="BK169"/>
  <c r="BK153"/>
  <c r="J141"/>
  <c r="J118"/>
  <c r="J92"/>
  <c l="1" r="BK103"/>
  <c r="J103"/>
  <c r="J58"/>
  <c r="P103"/>
  <c r="R103"/>
  <c r="T103"/>
  <c r="BK151"/>
  <c r="J151"/>
  <c r="J60"/>
  <c r="P151"/>
  <c r="R151"/>
  <c r="T151"/>
  <c r="P159"/>
  <c r="R159"/>
  <c r="R206"/>
  <c r="BK159"/>
  <c r="J159"/>
  <c r="J61"/>
  <c r="T159"/>
  <c r="P206"/>
  <c r="P90"/>
  <c r="P89"/>
  <c r="T90"/>
  <c r="T89"/>
  <c r="BK206"/>
  <c r="J206"/>
  <c r="J62"/>
  <c r="BK90"/>
  <c r="J90"/>
  <c r="J57"/>
  <c r="R90"/>
  <c r="R89"/>
  <c r="T206"/>
  <c r="BK547"/>
  <c r="J547"/>
  <c r="J64"/>
  <c r="P547"/>
  <c r="R547"/>
  <c r="T547"/>
  <c r="BK562"/>
  <c r="J562"/>
  <c r="J66"/>
  <c r="P562"/>
  <c r="R562"/>
  <c r="T562"/>
  <c r="BK580"/>
  <c r="J580"/>
  <c r="J69"/>
  <c r="P580"/>
  <c r="R580"/>
  <c r="T580"/>
  <c r="F51"/>
  <c r="BG100"/>
  <c r="BG104"/>
  <c r="BG116"/>
  <c r="BG138"/>
  <c r="BG148"/>
  <c r="BG152"/>
  <c r="BG153"/>
  <c r="BG156"/>
  <c r="BG169"/>
  <c r="BG172"/>
  <c r="BG173"/>
  <c r="BG174"/>
  <c r="BG180"/>
  <c r="BG196"/>
  <c r="BG207"/>
  <c r="BG208"/>
  <c r="BG210"/>
  <c r="BG212"/>
  <c r="BG238"/>
  <c r="BG239"/>
  <c r="BG253"/>
  <c r="BG275"/>
  <c r="BG301"/>
  <c r="BG326"/>
  <c r="BG339"/>
  <c r="BG377"/>
  <c r="BG380"/>
  <c r="BG400"/>
  <c r="BG413"/>
  <c r="BG416"/>
  <c r="BG578"/>
  <c r="BG581"/>
  <c r="BK587"/>
  <c r="J587"/>
  <c r="J70"/>
  <c r="J48"/>
  <c r="J51"/>
  <c r="BG102"/>
  <c r="BG128"/>
  <c r="BG141"/>
  <c r="BG142"/>
  <c r="BG143"/>
  <c r="BG160"/>
  <c r="BG161"/>
  <c r="BG176"/>
  <c r="BG179"/>
  <c r="BG202"/>
  <c r="BG209"/>
  <c r="BG213"/>
  <c r="BG219"/>
  <c r="BG229"/>
  <c r="BG237"/>
  <c r="BG241"/>
  <c r="BG341"/>
  <c r="BG344"/>
  <c r="BG347"/>
  <c r="BG359"/>
  <c r="BG365"/>
  <c r="BG403"/>
  <c r="BG434"/>
  <c r="BG435"/>
  <c r="BG451"/>
  <c r="BG473"/>
  <c r="BG479"/>
  <c r="BG490"/>
  <c r="BG511"/>
  <c r="BG91"/>
  <c r="BG92"/>
  <c r="BG94"/>
  <c r="BG105"/>
  <c r="BG118"/>
  <c r="BG147"/>
  <c r="BG175"/>
  <c r="BG177"/>
  <c r="BG181"/>
  <c r="BG184"/>
  <c r="BG257"/>
  <c r="BG267"/>
  <c r="BG303"/>
  <c r="BG329"/>
  <c r="BG350"/>
  <c r="BG352"/>
  <c r="BG427"/>
  <c r="BG430"/>
  <c r="BG431"/>
  <c r="BG441"/>
  <c r="BG459"/>
  <c r="BG467"/>
  <c r="BG470"/>
  <c r="BG487"/>
  <c r="BG493"/>
  <c r="BG499"/>
  <c r="BG505"/>
  <c r="BG508"/>
  <c r="BG517"/>
  <c r="BG520"/>
  <c r="BG523"/>
  <c r="BG526"/>
  <c r="BG527"/>
  <c r="BG529"/>
  <c r="BG531"/>
  <c r="BG537"/>
  <c r="BG540"/>
  <c r="BG543"/>
  <c r="BG544"/>
  <c r="BG545"/>
  <c r="BG548"/>
  <c r="BG550"/>
  <c r="BG552"/>
  <c r="BG555"/>
  <c r="BG563"/>
  <c r="BG570"/>
  <c r="BG572"/>
  <c r="BG575"/>
  <c r="BG585"/>
  <c r="BG107"/>
  <c r="BG126"/>
  <c r="BG136"/>
  <c r="BG137"/>
  <c r="BG139"/>
  <c r="BG140"/>
  <c r="BG144"/>
  <c r="BG146"/>
  <c r="BG149"/>
  <c r="BG178"/>
  <c r="BG187"/>
  <c r="BG190"/>
  <c r="BG205"/>
  <c r="BG240"/>
  <c r="BG251"/>
  <c r="BG255"/>
  <c r="BG285"/>
  <c r="BG319"/>
  <c r="BG332"/>
  <c r="BG338"/>
  <c r="BG342"/>
  <c r="BG343"/>
  <c r="BG351"/>
  <c r="BG353"/>
  <c r="BG394"/>
  <c r="BG397"/>
  <c r="BG407"/>
  <c r="BG424"/>
  <c r="BG583"/>
  <c r="BG588"/>
  <c r="BK554"/>
  <c r="J554"/>
  <c r="J65"/>
  <c r="BK574"/>
  <c r="J574"/>
  <c r="J67"/>
  <c r="BK577"/>
  <c r="J577"/>
  <c r="J68"/>
  <c r="F34"/>
  <c i="1" r="BC55"/>
  <c r="BC54"/>
  <c r="AY54"/>
  <c i="2" r="F31"/>
  <c i="1" r="AZ55"/>
  <c r="AZ54"/>
  <c r="W29"/>
  <c i="2" r="F35"/>
  <c i="1" r="BD55"/>
  <c r="BD54"/>
  <c r="W33"/>
  <c i="2" r="J31"/>
  <c i="1" r="AV55"/>
  <c i="2" r="J32"/>
  <c i="1" r="AW55"/>
  <c i="2" r="F32"/>
  <c i="1" r="BA55"/>
  <c r="BA54"/>
  <c r="AW54"/>
  <c r="AK30"/>
  <c i="2" l="1" r="R546"/>
  <c r="P546"/>
  <c r="T150"/>
  <c r="P150"/>
  <c r="T546"/>
  <c r="P88"/>
  <c i="1" r="AU55"/>
  <c i="2" r="R150"/>
  <c r="R88"/>
  <c r="BK89"/>
  <c r="J89"/>
  <c r="J56"/>
  <c r="BK150"/>
  <c r="J150"/>
  <c r="J59"/>
  <c r="BK546"/>
  <c r="J546"/>
  <c r="J63"/>
  <c i="1" r="AT55"/>
  <c r="W32"/>
  <c r="AU54"/>
  <c i="2" r="F33"/>
  <c i="1" r="BB55"/>
  <c r="BB54"/>
  <c r="W31"/>
  <c r="W30"/>
  <c r="AV54"/>
  <c r="AK29"/>
  <c i="2" l="1" r="T88"/>
  <c r="BK88"/>
  <c r="J88"/>
  <c r="J55"/>
  <c i="1" r="AT54"/>
  <c r="AX54"/>
  <c i="2" l="1" r="J28"/>
  <c i="1" r="AG55"/>
  <c r="AG54"/>
  <c r="AN54"/>
  <c l="1" r="AN55"/>
  <c i="2" r="J37"/>
  <c i="1"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<sst xmlns="http://schemas.openxmlformats.org/spreadsheetml/2006/main">
  <si>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</si>
  <si>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</si>
  <si>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</si>
  <si>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</si>
  <si>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</si>
  <si>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{80c8e730-4cf5-4e5c-86bb-cc7d2c61929b}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</si>
  <si>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</si>
  <si>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</si>
  <si>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</si>
  <si>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</si>
  <si>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</si>
  <si>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</si>
  <si>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</si>
  <si>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</si>
  <si>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2021-001-ME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</si>
  <si>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</si>
  <si>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</si>
  <si>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Optický datový kabel pro č.p. 2983, Česká Lípa</t>
  </si>
  <si>
    <t>KSO:</t>
  </si>
  <si>
    <t/>
  </si>
  <si>
    <t>CC-CZ:</t>
  </si>
  <si>
    <t>Místo:</t>
  </si>
  <si>
    <t>Česká Lípa</t>
  </si>
  <si>
    <t>Datum:</t>
  </si>
  <si>
    <t>22. 3. 2021</t>
  </si>
  <si>
    <t>Zadavatel:</t>
  </si>
  <si>
    <t>IČ:</t>
  </si>
  <si>
    <t>00260428</t>
  </si>
  <si>
    <t>Město Česká Lípa</t>
  </si>
  <si>
    <t>DIČ:</t>
  </si>
  <si>
    <t>CZ00260428</t>
  </si>
  <si>
    <t>Uchazeč:</t>
  </si>
  <si>
    <t>Vyplň údaj</t>
  </si>
  <si>
    <t>Projektant:</t>
  </si>
  <si>
    <t>44797320</t>
  </si>
  <si>
    <t>SITEL, spol. s r.o.</t>
  </si>
  <si>
    <t>CZ44797320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</si>
  <si>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</si>
  <si>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</si>
  <si>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</si>
  <si>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</si>
  <si>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</si>
  <si>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</si>
  <si>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</si>
  <si>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</si>
  <si>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</si>
  <si>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</si>
  <si>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</si>
  <si>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</si>
  <si>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</si>
  <si>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</si>
  <si>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</si>
  <si>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</si>
  <si>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</si>
  <si>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</si>
  <si>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</si>
  <si>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</si>
  <si>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</si>
  <si>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</si>
  <si>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</si>
  <si>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</si>
  <si>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</si>
  <si>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</si>
  <si>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</si>
  <si>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</si>
  <si>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</si>
  <si>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</si>
  <si>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</si>
  <si>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</si>
  <si>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</si>
  <si>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</si>
  <si>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</si>
  <si>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</si>
  <si>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</si>
  <si>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</si>
  <si>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</si>
  <si>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</si>
  <si>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</si>
  <si>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</si>
  <si>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</si>
  <si>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</si>
  <si>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</si>
  <si>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</si>
  <si>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</si>
  <si>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True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</si>
  <si>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</si>
  <si>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</si>
  <si>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</si>
  <si>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</si>
  <si>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</si>
  <si>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711 - Izolace proti vodě, vlhkosti a plynům</t>
  </si>
  <si>
    <t xml:space="preserve">    742 - Elektroinstalace - slaboproud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</si>
  <si>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</si>
  <si>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</si>
  <si>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</si>
  <si>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</si>
  <si>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</si>
  <si>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</si>
  <si>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</si>
  <si>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</si>
  <si>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</si>
  <si>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</si>
  <si>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</si>
  <si>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</si>
  <si>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</si>
  <si>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</si>
  <si>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</si>
  <si>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</si>
  <si>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</si>
  <si>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</si>
  <si>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</si>
  <si>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</si>
  <si>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</si>
  <si>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</si>
  <si>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</si>
  <si>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</si>
  <si>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</si>
  <si>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</si>
  <si>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</si>
  <si>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</si>
  <si>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711</t>
  </si>
  <si>
    <t>Izolace proti vodě, vlhkosti a plynům</t>
  </si>
  <si>
    <t>K</t>
  </si>
  <si>
    <t>711111001</t>
  </si>
  <si>
    <t>Provedení izolace proti zemní vlhkosti natěradly a tmely za studena na ploše vodorovné V nátěrem penetračním</t>
  </si>
  <si>
    <t>m2</t>
  </si>
  <si>
    <t>CS ÚRS 2021 01</t>
  </si>
  <si>
    <t>16</t>
  </si>
  <si>
    <t>4</t>
  </si>
  <si>
    <t>1035892932</t>
  </si>
  <si>
    <t>M</t>
  </si>
  <si>
    <t>11163150</t>
  </si>
  <si>
    <t>lak penetrační asfaltový</t>
  </si>
  <si>
    <t>t</t>
  </si>
  <si>
    <t>32</t>
  </si>
  <si>
    <t>2089090991</t>
  </si>
  <si>
    <t>VV</t>
  </si>
  <si>
    <t>2*0,00033 'Přepočtené koeficientem množství</t>
  </si>
  <si>
    <t>3</t>
  </si>
  <si>
    <t>711747067</t>
  </si>
  <si>
    <t>Provedení detailů pásy přitavením opracování trubních prostupů pod těsnící objímkou, průměru do 300 mm, NAIP</t>
  </si>
  <si>
    <t>kus</t>
  </si>
  <si>
    <t>-173324000</t>
  </si>
  <si>
    <t>prostup stávající KK v ul. Erbenova</t>
  </si>
  <si>
    <t>prostup základy č.p. 2983</t>
  </si>
  <si>
    <t>Součet</t>
  </si>
  <si>
    <t>62832134</t>
  </si>
  <si>
    <t>pás asfaltový natavitelný oxidovaný tl 4,0mm typu V60 S40 s vložkou ze skleněné rohože, s jemnozrnným minerálním posypem</t>
  </si>
  <si>
    <t>118128572</t>
  </si>
  <si>
    <t>2*0,735 'Přepočtené koeficientem množství</t>
  </si>
  <si>
    <t>5</t>
  </si>
  <si>
    <t>998711101</t>
  </si>
  <si>
    <t>Přesun hmot pro izolace proti vodě, vlhkosti a plynům stanovený z hmotnosti přesunovaného materiálu vodorovná dopravní vzdálenost do 50 m v objektech výšky do 6 m</t>
  </si>
  <si>
    <t>-1043578296</t>
  </si>
  <si>
    <t>742</t>
  </si>
  <si>
    <t>Elektroinstalace - slaboproud</t>
  </si>
  <si>
    <t>6</t>
  </si>
  <si>
    <t>742110001</t>
  </si>
  <si>
    <t>Montáž trubek elektroinstalačních plastových ohebných uložených pod omítku včetně zasekání</t>
  </si>
  <si>
    <t>m</t>
  </si>
  <si>
    <t>-935122366</t>
  </si>
  <si>
    <t>7</t>
  </si>
  <si>
    <t>34571350</t>
  </si>
  <si>
    <t>trubka elektroinstalační ohebná dvouplášťová korugovaná (chránička) D 32/40mm, HDPE+LDPE</t>
  </si>
  <si>
    <t>-1019258920</t>
  </si>
  <si>
    <t>5*1,05 'Přepočtené koeficientem množství</t>
  </si>
  <si>
    <t>8</t>
  </si>
  <si>
    <t>742110003</t>
  </si>
  <si>
    <t>Montáž trubek elektroinstalačních plastových ohebných uložených volně na příchytky</t>
  </si>
  <si>
    <t>-810936294</t>
  </si>
  <si>
    <t>P</t>
  </si>
  <si>
    <t>Poznámka k položce:_x000d_
vložení do vkládacích lišt</t>
  </si>
  <si>
    <t>č.p. 2983</t>
  </si>
  <si>
    <t>35</t>
  </si>
  <si>
    <t>č.p. 127</t>
  </si>
  <si>
    <t>10</t>
  </si>
  <si>
    <t>č.p. 8</t>
  </si>
  <si>
    <t>20</t>
  </si>
  <si>
    <t>9</t>
  </si>
  <si>
    <t>34571052</t>
  </si>
  <si>
    <t>trubka elektroinstalační ohebná EN 500 86-1141 (chránička) D 28,4 /34,5mm</t>
  </si>
  <si>
    <t>1982946151</t>
  </si>
  <si>
    <t>65*1,05 'Přepočtené koeficientem množství</t>
  </si>
  <si>
    <t>742110041</t>
  </si>
  <si>
    <t>Montáž lišt elektroinstalačních vkládacích</t>
  </si>
  <si>
    <t>1541838103</t>
  </si>
  <si>
    <t>11</t>
  </si>
  <si>
    <t>34571008</t>
  </si>
  <si>
    <t>lišta elektroinstalační hranatá PVC 40x40mm</t>
  </si>
  <si>
    <t>-1011288393</t>
  </si>
  <si>
    <t>12</t>
  </si>
  <si>
    <t>742190004</t>
  </si>
  <si>
    <t>Ostatní práce pro trasy požárně těsnící materiál do prostupu</t>
  </si>
  <si>
    <t>-1262715546</t>
  </si>
  <si>
    <t>prostup příčky č.p. 2983</t>
  </si>
  <si>
    <t>prostup strop č.p. 2983</t>
  </si>
  <si>
    <t>prostup stěny č.p. 127</t>
  </si>
  <si>
    <t>13</t>
  </si>
  <si>
    <t>59081010</t>
  </si>
  <si>
    <t>tmel požárně ochranný protipožární zpěňující</t>
  </si>
  <si>
    <t>litr</t>
  </si>
  <si>
    <t>377526180</t>
  </si>
  <si>
    <t>14</t>
  </si>
  <si>
    <t>23170003</t>
  </si>
  <si>
    <t>pěna montážní PUR protipožární jednosložková</t>
  </si>
  <si>
    <t>-172625021</t>
  </si>
  <si>
    <t>742330003</t>
  </si>
  <si>
    <t>Montáž strukturované kabeláže rozvaděče optického nástěnného</t>
  </si>
  <si>
    <t>-424074963</t>
  </si>
  <si>
    <t>M9</t>
  </si>
  <si>
    <t>RACK rozvaděč 42U - 600 x 600 mm</t>
  </si>
  <si>
    <t>256</t>
  </si>
  <si>
    <t>64</t>
  </si>
  <si>
    <t>1129394027</t>
  </si>
  <si>
    <t>17</t>
  </si>
  <si>
    <t>742330026</t>
  </si>
  <si>
    <t>Montáž strukturované kabeláže příslušenství a ostatní práce k rozvaděčům panelu pro 24 x optický konektor včetně vany</t>
  </si>
  <si>
    <t>1331609762</t>
  </si>
  <si>
    <t>18</t>
  </si>
  <si>
    <t>M12</t>
  </si>
  <si>
    <t>Vnitřní rozvaděč (distribuční bod) OR-19" - 24F/1U (plně vybavený adaptory SC/APC, pigtaily SC/APC, kazety a ochrany svárů)</t>
  </si>
  <si>
    <t>1686127888</t>
  </si>
  <si>
    <t>19</t>
  </si>
  <si>
    <t>742330027R</t>
  </si>
  <si>
    <t>Montáž strukturované kabeláže příslušenství a ostatní práce k rozvaděčům - 1x pigtail SC/APC</t>
  </si>
  <si>
    <t>-596533736</t>
  </si>
  <si>
    <t>M15</t>
  </si>
  <si>
    <t>Pigtail 1x SC/APC</t>
  </si>
  <si>
    <t>1602173575</t>
  </si>
  <si>
    <t>742330028</t>
  </si>
  <si>
    <t>Montáž strukturované kabeláže příslušenství a ostatní práce k rozvaděčům konektoru MM/SM vč. sváru</t>
  </si>
  <si>
    <t>1394476411</t>
  </si>
  <si>
    <t>2*24</t>
  </si>
  <si>
    <t>22</t>
  </si>
  <si>
    <t>M14</t>
  </si>
  <si>
    <t>Adaptér 1x SC/APC</t>
  </si>
  <si>
    <t>-739492985</t>
  </si>
  <si>
    <t>23</t>
  </si>
  <si>
    <t>742330031</t>
  </si>
  <si>
    <t>Montáž strukturované kabeláže příslušenství a ostatní práce k rozvaděčům teplem smrštitelná ochrana sváru</t>
  </si>
  <si>
    <t>1537085528</t>
  </si>
  <si>
    <t>24</t>
  </si>
  <si>
    <t>742330052</t>
  </si>
  <si>
    <t>Montáž strukturované kabeláže zásuvek datových popis portů patchpanelu</t>
  </si>
  <si>
    <t>474111125</t>
  </si>
  <si>
    <t>25</t>
  </si>
  <si>
    <t>998742101</t>
  </si>
  <si>
    <t>Přesun hmot pro slaboproud stanovený z hmotnosti přesunovaného materiálu vodorovná dopravní vzdálenost do 50 m v objektech výšky do 6 m</t>
  </si>
  <si>
    <t>-1822808416</t>
  </si>
  <si>
    <t>Práce a dodávky M</t>
  </si>
  <si>
    <t>21-M</t>
  </si>
  <si>
    <t>Elektromontáže</t>
  </si>
  <si>
    <t>26</t>
  </si>
  <si>
    <t>210070131</t>
  </si>
  <si>
    <t>Montáž podpěrek a průchodek průchodek pro kabely ucpávkových vývodek do průměru 42 mm</t>
  </si>
  <si>
    <t>-1245369787</t>
  </si>
  <si>
    <t>27</t>
  </si>
  <si>
    <t>M18</t>
  </si>
  <si>
    <t>Těsnící průchodka 2x OK pro chráničku HDPE pr. 50 - JACKMOON</t>
  </si>
  <si>
    <t>1473375063</t>
  </si>
  <si>
    <t>stávající trasa HDPE 50 - č.p. 8 až stávající KK v Erbenově ul.</t>
  </si>
  <si>
    <t>28</t>
  </si>
  <si>
    <t>M19</t>
  </si>
  <si>
    <t>Těsnící průchodka 2x OK pro chráničku HDPE pr. 40 - JACKMOON</t>
  </si>
  <si>
    <t>-912903649</t>
  </si>
  <si>
    <t>Nová trasa od stávající KK v Erbenově ul. po č.p. 2983</t>
  </si>
  <si>
    <t>22-M</t>
  </si>
  <si>
    <t>Montáže technologických zařízení pro dopravní stavby</t>
  </si>
  <si>
    <t>29</t>
  </si>
  <si>
    <t>220182002</t>
  </si>
  <si>
    <t>Zatažení trubek do chráničky 110 mm ochranné z HDPE</t>
  </si>
  <si>
    <t>-533513939</t>
  </si>
  <si>
    <t>30</t>
  </si>
  <si>
    <t>220182022</t>
  </si>
  <si>
    <t>Uložení trubky HDPE do výkopu pro optický kabel bez zřízení lože a bez krytí</t>
  </si>
  <si>
    <t>-1363059031</t>
  </si>
  <si>
    <t>Stávající KK - KK1</t>
  </si>
  <si>
    <t>3*20</t>
  </si>
  <si>
    <t>KK1 - KK2</t>
  </si>
  <si>
    <t>2*170</t>
  </si>
  <si>
    <t>KK2 - čp. 2983</t>
  </si>
  <si>
    <t>2*5</t>
  </si>
  <si>
    <t>31</t>
  </si>
  <si>
    <t>M5</t>
  </si>
  <si>
    <t>Chránička optického kabelu HDPE 40/33 - oranžová</t>
  </si>
  <si>
    <t>402102795</t>
  </si>
  <si>
    <t>410</t>
  </si>
  <si>
    <t>410*1,01 'Přepočtené koeficientem množství</t>
  </si>
  <si>
    <t>220182023</t>
  </si>
  <si>
    <t>Kontrola tlakutěsnosti HDPE trubky od 1 m do 2000 m</t>
  </si>
  <si>
    <t>1137709489</t>
  </si>
  <si>
    <t>33</t>
  </si>
  <si>
    <t>220182025</t>
  </si>
  <si>
    <t>Kontrola průchodnosti trubky kalibrace do 2000 m</t>
  </si>
  <si>
    <t>km</t>
  </si>
  <si>
    <t>951703308</t>
  </si>
  <si>
    <t>34</t>
  </si>
  <si>
    <t>220182026</t>
  </si>
  <si>
    <t>Montáž spojky bez svařování na HDPE trubce rovné nebo redukční</t>
  </si>
  <si>
    <t>-452642760</t>
  </si>
  <si>
    <t>M6</t>
  </si>
  <si>
    <t>Spojka plastová pro spojení HDPE kabelových chrániček 40/33mm, vodotěsné a odolná proti vnitřnímu i vnějšímu přetlaku</t>
  </si>
  <si>
    <t>-787714206</t>
  </si>
  <si>
    <t>36</t>
  </si>
  <si>
    <t>M7</t>
  </si>
  <si>
    <t>Spojka HDPE trubek distrubuční vodotěsná, vstupy 4x 40mm</t>
  </si>
  <si>
    <t>-1950062717</t>
  </si>
  <si>
    <t>37</t>
  </si>
  <si>
    <t>M8</t>
  </si>
  <si>
    <t>Spojka plastová pro spojení HDPE kabelových chrániček redukovaná 50/40mm, vodotěsná, odolná proti vnitřnímu a vnějšímu přetlaku</t>
  </si>
  <si>
    <t>-1739618228</t>
  </si>
  <si>
    <t>38</t>
  </si>
  <si>
    <t>220182027</t>
  </si>
  <si>
    <t>Montáž koncovky nebo záslepky bez svařování na HDPE trubku</t>
  </si>
  <si>
    <t>1567109266</t>
  </si>
  <si>
    <t>39</t>
  </si>
  <si>
    <t>M11</t>
  </si>
  <si>
    <t>Koncovka plastová pro HDPE kabelovou chráničku 40/33mm odolná proti vnitřnímu a vnějšímu přetlaku</t>
  </si>
  <si>
    <t>-614149770</t>
  </si>
  <si>
    <t>40</t>
  </si>
  <si>
    <t>M10</t>
  </si>
  <si>
    <t>Koncovka plastová pro HDPE kabelovou chráničku 40/33mm odolná proti vnitřnímu a vnějšímu přetlaku s ventilkem</t>
  </si>
  <si>
    <t>1335713100</t>
  </si>
  <si>
    <t>41</t>
  </si>
  <si>
    <t>220182034</t>
  </si>
  <si>
    <t>Zafukování optického kabelu do trubky obsazené</t>
  </si>
  <si>
    <t>-1732603354</t>
  </si>
  <si>
    <t>trasa č.p. 8 - č.p. 2983</t>
  </si>
  <si>
    <t>460+180+35</t>
  </si>
  <si>
    <t>42</t>
  </si>
  <si>
    <t>220182035</t>
  </si>
  <si>
    <t>Zhotovení a zrušení náběhu s výstupem při zafukování optických kabelů do obsazené trubky</t>
  </si>
  <si>
    <t>173757164</t>
  </si>
  <si>
    <t xml:space="preserve">Zřízení zafukovacích míst č.p. 8, č.p. 127, KK před č.p. 127, KK před č.p. 113, KK Erbenova ul., KK1 </t>
  </si>
  <si>
    <t>43</t>
  </si>
  <si>
    <t>220182036</t>
  </si>
  <si>
    <t>Zafukování optického kabelu do trubky z HDPE</t>
  </si>
  <si>
    <t>818031875</t>
  </si>
  <si>
    <t>trasa č.p. 2974 - č.p. 2983</t>
  </si>
  <si>
    <t>350</t>
  </si>
  <si>
    <t>44</t>
  </si>
  <si>
    <t>M20</t>
  </si>
  <si>
    <t>Optický kabel 24 vl., LSOH, vlákna SM 9/125 se zvýšenou ochranou proti hlodavcům, se sníženou hořlavostí</t>
  </si>
  <si>
    <t>99235809</t>
  </si>
  <si>
    <t>č.p. 8 - č.p. 2983</t>
  </si>
  <si>
    <t>675</t>
  </si>
  <si>
    <t>č.p. 2974 - č.p. 2983</t>
  </si>
  <si>
    <t>45</t>
  </si>
  <si>
    <t>220182503</t>
  </si>
  <si>
    <t>Měření útlumu optického kabelu na dopravních stavbách na dvou vlnových délkách při montáži (po položení) s 24 vlákny</t>
  </si>
  <si>
    <t>-1867308049</t>
  </si>
  <si>
    <t>kabel č.p. 8 - č.p. 2983</t>
  </si>
  <si>
    <t>kabel č.p. 2974 - č.p. 2983</t>
  </si>
  <si>
    <t>46</t>
  </si>
  <si>
    <t>220300605.1R</t>
  </si>
  <si>
    <t>Vyformování rezervy kabelu</t>
  </si>
  <si>
    <t>1112207229</t>
  </si>
  <si>
    <t>KK1</t>
  </si>
  <si>
    <t>47</t>
  </si>
  <si>
    <t>220300605R</t>
  </si>
  <si>
    <t>Ukončení optických kabelů do 24 vláken smršťovací záklopkou včetně odizolování, vyformování a zatažení do rozvaděče</t>
  </si>
  <si>
    <t>1021548438</t>
  </si>
  <si>
    <t>46-M</t>
  </si>
  <si>
    <t>Zemní práce při extr.mont.pracích</t>
  </si>
  <si>
    <t>48</t>
  </si>
  <si>
    <t>460010025</t>
  </si>
  <si>
    <t>Vytyčení trasy inženýrských sítí v zastavěném prostoru</t>
  </si>
  <si>
    <t>1543682246</t>
  </si>
  <si>
    <t>49</t>
  </si>
  <si>
    <t>460061121</t>
  </si>
  <si>
    <t>Zabezpečení výkopu a objektů přechodová lávka délky do 2 m včetně zábradlí zřízení</t>
  </si>
  <si>
    <t>-351462021</t>
  </si>
  <si>
    <t>50</t>
  </si>
  <si>
    <t>460061122</t>
  </si>
  <si>
    <t>Zabezpečení výkopu a objektů přechodová lávka délky do 2 m včetně zábradlí odstranění</t>
  </si>
  <si>
    <t>873577576</t>
  </si>
  <si>
    <t>51</t>
  </si>
  <si>
    <t>460061131</t>
  </si>
  <si>
    <t>Zabezpečení výkopu a objektů pojízdný tlustý ocelový plech šířky výkopu do 1 m zřízení</t>
  </si>
  <si>
    <t>250834432</t>
  </si>
  <si>
    <t>2*3*2</t>
  </si>
  <si>
    <t>52</t>
  </si>
  <si>
    <t>460061132</t>
  </si>
  <si>
    <t>Zabezpečení výkopu a objektů pojízdný tlustý ocelový plech šířky výkopu do 1 m odstranění</t>
  </si>
  <si>
    <t>2006305045</t>
  </si>
  <si>
    <t>53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</si>
  <si>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</si>
  <si>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</si>
  <si>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m3</t>
  </si>
  <si>
    <t>-1190974003</t>
  </si>
  <si>
    <t>KK1 800x1100x660 - Berkova</t>
  </si>
  <si>
    <t>1,4*1,7*0,8</t>
  </si>
  <si>
    <t>KK2 800x800x660 - Mlýnská</t>
  </si>
  <si>
    <t>1,4*1,4*0,8</t>
  </si>
  <si>
    <t>54</t>
  </si>
  <si>
    <t>460161122</t>
  </si>
  <si>
    <t>Hloubení zapažených i nezapažených kabelových rýh ručně včetně urovnání dna s přemístěním výkopku do vzdálenosti 3 m od okraje jámy nebo s naložením na dopravní prostředek šířky 35 cm hloubky 30 cm v hornině třídy těžitelnosti I skupiny 3</t>
  </si>
  <si>
    <t>-74221639</t>
  </si>
  <si>
    <t>Erbenova-Zámecká</t>
  </si>
  <si>
    <t>Berková-Zámecká</t>
  </si>
  <si>
    <t>Erbenova-Berkova</t>
  </si>
  <si>
    <t>Erbenova-Mlýnská</t>
  </si>
  <si>
    <t>55</t>
  </si>
  <si>
    <t>460161142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</si>
  <si>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</si>
  <si>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-1105813674</t>
  </si>
  <si>
    <t>Zámecká</t>
  </si>
  <si>
    <t>Berkova</t>
  </si>
  <si>
    <t>Mlýnská</t>
  </si>
  <si>
    <t>61</t>
  </si>
  <si>
    <t>56</t>
  </si>
  <si>
    <t>460242111</t>
  </si>
  <si>
    <t>Provizorní zajištění inženýrských sítí ve výkopech potrubí při křížení s kabelem</t>
  </si>
  <si>
    <t>-1550884866</t>
  </si>
  <si>
    <t>57</t>
  </si>
  <si>
    <t>460242121</t>
  </si>
  <si>
    <t>Provizorní zajištění inženýrských sítí ve výkopech potrubí při souběhu s kabelem</t>
  </si>
  <si>
    <t>-1149303493</t>
  </si>
  <si>
    <t>58</t>
  </si>
  <si>
    <t>460242211</t>
  </si>
  <si>
    <t>Provizorní zajištění inženýrských sítí ve výkopech kabelů při křížení</t>
  </si>
  <si>
    <t>474233936</t>
  </si>
  <si>
    <t>59</t>
  </si>
  <si>
    <t>460242221</t>
  </si>
  <si>
    <t>Provizorní zajištění inženýrských sítí ve výkopech kabelů při souběhu</t>
  </si>
  <si>
    <t>566532697</t>
  </si>
  <si>
    <t>60</t>
  </si>
  <si>
    <t>460341113</t>
  </si>
  <si>
    <t>Vodorovné přemístění (odvoz) horniny dopravními prostředky včetně složení, bez naložení a rozprostření jakékoliv třídy, na vzdálenost přes 500 do 1000 m</t>
  </si>
  <si>
    <t>314285042</t>
  </si>
  <si>
    <t>přebytečný výkopek - výkop chodníky</t>
  </si>
  <si>
    <t>106*0,35*0,3</t>
  </si>
  <si>
    <t>přebytečný výkopek - výkop vozovky</t>
  </si>
  <si>
    <t>73*0,35*0,3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</si>
  <si>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</si>
  <si>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</si>
  <si>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475306409</t>
  </si>
  <si>
    <t>22,267*9</t>
  </si>
  <si>
    <t>62</t>
  </si>
  <si>
    <t>460361111</t>
  </si>
  <si>
    <t>Poplatek (skládkovné) za uložení zeminy na skládce zatříděné do Katalogu odpadů pod kódem 17 05 04</t>
  </si>
  <si>
    <t>-150205255</t>
  </si>
  <si>
    <t>22,267*1,7</t>
  </si>
  <si>
    <t>63</t>
  </si>
  <si>
    <t>460371121</t>
  </si>
  <si>
    <t>Naložení výkopku strojně z hornin třídy těžitelnosti I skupiny 1 až 3</t>
  </si>
  <si>
    <t>-14523040</t>
  </si>
  <si>
    <t>22,267</t>
  </si>
  <si>
    <t>460461132</t>
  </si>
  <si>
    <t>Zásyp kabelových rýh strojně v omezeném prostoru s přemístěním sypaniny ze vzdálenosti do 10 m, s uložením výkopku ve vrstvách včetně zhutnění a urovnání povrchu šířky 35 cm hloubky 30 cm v hornině třídy těžitelnosti I skupiny 3</t>
  </si>
  <si>
    <t>875317319</t>
  </si>
  <si>
    <t>65</t>
  </si>
  <si>
    <t>460461152</t>
  </si>
  <si>
    <t>Zásyp kabelových rýh strojně v omezeném prostoru s přemístěním sypaniny ze vzdálenosti do 10 m, s uložením výkopku ve vrstvách včetně zhutnění a urovnání povrchu šířky 35 cm hloubky 50 cm v hornině třídy těžitelnosti I skupiny 3</t>
  </si>
  <si>
    <t>21480832</t>
  </si>
  <si>
    <t>66</t>
  </si>
  <si>
    <t>460641113</t>
  </si>
  <si>
    <t>Základové konstrukce základ bez bednění do rostlé zeminy z monolitického betonu tř. C 16/20</t>
  </si>
  <si>
    <t>-1836726548</t>
  </si>
  <si>
    <t>1,4*1,7*0,1</t>
  </si>
  <si>
    <t>(1,4+1,7)*2*0,3*0,7</t>
  </si>
  <si>
    <t>Mezisoučet</t>
  </si>
  <si>
    <t>1,4*1,4*0,1</t>
  </si>
  <si>
    <t>(1,4+1,4)*2*0,3*0,7</t>
  </si>
  <si>
    <t>67</t>
  </si>
  <si>
    <t>460661412</t>
  </si>
  <si>
    <t>Kabelové lože z písku včetně podsypu, zhutnění a urovnání povrchu pro kabely nn zakryté plastovými deskami (materiál ve specifikaci), šířky přes 25 do 50 cm</t>
  </si>
  <si>
    <t>1344277326</t>
  </si>
  <si>
    <t>68</t>
  </si>
  <si>
    <t>34575160</t>
  </si>
  <si>
    <t>deska kabelová krycí PE oranžová, 250x3mm</t>
  </si>
  <si>
    <t>128</t>
  </si>
  <si>
    <t>144675263</t>
  </si>
  <si>
    <t>179*2 'Přepočtené koeficientem množství</t>
  </si>
  <si>
    <t>69</t>
  </si>
  <si>
    <t>460671113</t>
  </si>
  <si>
    <t>Výstražná fólie z PVC pro krytí kabelů včetně vyrovnání povrchu rýhy, rozvinutí a uložení fólie šířky do 34 cm</t>
  </si>
  <si>
    <t>1132559507</t>
  </si>
  <si>
    <t>70</t>
  </si>
  <si>
    <t>460742141</t>
  </si>
  <si>
    <t>Osazení kabelových prostupů včetně utěsnění a spárování z trub plastových do otvoru ve zdivu včetně vybourání, zazdění a začištění, vnitřního průměru do 15 cm</t>
  </si>
  <si>
    <t>-1855756297</t>
  </si>
  <si>
    <t>Poznámka k položce:_x000d_
1x prostup do stávající betonové šachty (kabelové komory) v ul. Erbenova + 1x prostup přes základové pasy do budovy č.p. 2983_x000d_
Do prostupů budou osazeny sytémové prvky pro těsnění prostupů s natavením na stávající hydroizolaci objektu.</t>
  </si>
  <si>
    <t>prostup do stávající kabelové komory - Erbenova ul.</t>
  </si>
  <si>
    <t>prostup do budovy č.p. 2983</t>
  </si>
  <si>
    <t>71</t>
  </si>
  <si>
    <t>M16</t>
  </si>
  <si>
    <t xml:space="preserve">Sytém pro těsnění prostupu v systému s natavením na stávající hydroizolace "černá vana" - pažnice, tvarovky pro vyvedení nad podlahu , těsnící vložka  pro  2x HDPE 40 </t>
  </si>
  <si>
    <t>kpl</t>
  </si>
  <si>
    <t>1507922720</t>
  </si>
  <si>
    <t>prostup do č.p. 2983</t>
  </si>
  <si>
    <t>72</t>
  </si>
  <si>
    <t>M17</t>
  </si>
  <si>
    <t>Systém pro těsnění prostupu v systému s natavením na stávající hydroizolaci "černá vana" - pažnice, těsnící vložka pro 3x HDPE 40</t>
  </si>
  <si>
    <t>54858935</t>
  </si>
  <si>
    <t>prostup do stávající KK v ul. Erbenova</t>
  </si>
  <si>
    <t>73</t>
  </si>
  <si>
    <t>460751111</t>
  </si>
  <si>
    <t>Osazení kabelových kanálů včetně utěsnění, vyspárování a zakrytí víkem z prefabrikovaných betonových žlabů do rýhy, bez výkopových prací vnější šířky do 20 cm</t>
  </si>
  <si>
    <t>737631947</t>
  </si>
  <si>
    <t>Křížení sítí</t>
  </si>
  <si>
    <t>Podél budovy č.p. 2983</t>
  </si>
  <si>
    <t>74</t>
  </si>
  <si>
    <t>59213009</t>
  </si>
  <si>
    <t>žlab kabelový betonový k ochraně zemního drátovodného vedení 100x17x14cm</t>
  </si>
  <si>
    <t>-723775193</t>
  </si>
  <si>
    <t>75</t>
  </si>
  <si>
    <t>59213344</t>
  </si>
  <si>
    <t>poklop kabelového žlabu betonový 500x160x35mm</t>
  </si>
  <si>
    <t>-930712437</t>
  </si>
  <si>
    <t>64*2</t>
  </si>
  <si>
    <t>76</t>
  </si>
  <si>
    <t>460791115</t>
  </si>
  <si>
    <t>Montáž trubek ochranných uložených volně do rýhy plastových tuhých, vnitřního průměru přes 110 do 133 mm</t>
  </si>
  <si>
    <t>-1540371492</t>
  </si>
  <si>
    <t>77</t>
  </si>
  <si>
    <t>34571367</t>
  </si>
  <si>
    <t>trubka elektroinstalační HDPE tuhá dvouplášťová korugovaná D 108/125mm</t>
  </si>
  <si>
    <t>-1525531729</t>
  </si>
  <si>
    <t>78</t>
  </si>
  <si>
    <t>460841112</t>
  </si>
  <si>
    <t>Osazení kabelové komory z plastů pro běžné zatížení komorového dílu z polyetylénu HDPE půdorysné plochy do 1,0 m2, světlé hloubky od 0,5 do 0,7 m</t>
  </si>
  <si>
    <t>-993537936</t>
  </si>
  <si>
    <t>79</t>
  </si>
  <si>
    <t>M1</t>
  </si>
  <si>
    <t>Kabelová komora HDPE vnitřní rozměr min. 600 x 900 hl. min. 650 - KK1</t>
  </si>
  <si>
    <t>1922991194</t>
  </si>
  <si>
    <t>80</t>
  </si>
  <si>
    <t>M2</t>
  </si>
  <si>
    <t>Kabelová komora HDPE vnitřní rozměr min. 600 x 600 hl. min. 650 - KK2</t>
  </si>
  <si>
    <t>-1228444380</t>
  </si>
  <si>
    <t>KK2</t>
  </si>
  <si>
    <t>81</t>
  </si>
  <si>
    <t>460841151</t>
  </si>
  <si>
    <t>Osazení kabelové komory z plastů pro běžné zatížení víka z oceli, litiny nebo betonu půdorysné plochy do 1,0 m2</t>
  </si>
  <si>
    <t>-1371562950</t>
  </si>
  <si>
    <t>82</t>
  </si>
  <si>
    <t>M3</t>
  </si>
  <si>
    <t>Víko kabelové komory pro KK1 pro tř. zatížení B125, ocel PzN s úpravou pro zadláždění</t>
  </si>
  <si>
    <t>505867851</t>
  </si>
  <si>
    <t>83</t>
  </si>
  <si>
    <t>M4</t>
  </si>
  <si>
    <t>Víko kabelové komory pro KK2 pro třídu zatížení B125, litina</t>
  </si>
  <si>
    <t>187763813</t>
  </si>
  <si>
    <t>84</t>
  </si>
  <si>
    <t>460841811</t>
  </si>
  <si>
    <t>Osazení kabelové komory z plastů vyříznutí otvoru ve stěně kabelové komory HDPE</t>
  </si>
  <si>
    <t>1364558956</t>
  </si>
  <si>
    <t>85</t>
  </si>
  <si>
    <t>460871144</t>
  </si>
  <si>
    <t>Podklad vozovek a chodníků včetně rozprostření a úpravy ze štěrkodrti, včetně zhutnění, tloušťky přes 15 do 20 cm</t>
  </si>
  <si>
    <t>584964664</t>
  </si>
  <si>
    <t>1*22</t>
  </si>
  <si>
    <t>1*19</t>
  </si>
  <si>
    <t>86</t>
  </si>
  <si>
    <t>460871155</t>
  </si>
  <si>
    <t>Podklad vozovek a chodníků včetně rozprostření a úpravy z kameniva drceného, včetně zhutnění, tloušťky přes 25 do 30 cm</t>
  </si>
  <si>
    <t>-2132439409</t>
  </si>
  <si>
    <t>1,5*8</t>
  </si>
  <si>
    <t>1,5*4</t>
  </si>
  <si>
    <t>1*10</t>
  </si>
  <si>
    <t>1*55</t>
  </si>
  <si>
    <t>1,5*61</t>
  </si>
  <si>
    <t>87</t>
  </si>
  <si>
    <t>460871163</t>
  </si>
  <si>
    <t>Podklad vozovek a chodníků včetně rozprostření a úpravy z asfaltového betonu včetně zhutnění, tloušťky přes 10 do 15 cm</t>
  </si>
  <si>
    <t>-1889324363</t>
  </si>
  <si>
    <t>88</t>
  </si>
  <si>
    <t>460871171</t>
  </si>
  <si>
    <t>Podklad vozovek a chodníků včetně rozprostření a úpravy z betonu prostého, včetně rozprostření, tloušťky do 10 cm</t>
  </si>
  <si>
    <t>1899305251</t>
  </si>
  <si>
    <t>89</t>
  </si>
  <si>
    <t>460881213</t>
  </si>
  <si>
    <t>Kryt vozovek a chodníků z asfaltového betonu vrstva ložní, tloušťky 6 cm</t>
  </si>
  <si>
    <t>-673718741</t>
  </si>
  <si>
    <t>90</t>
  </si>
  <si>
    <t>460881222</t>
  </si>
  <si>
    <t>Kryt vozovek a chodníků z asfaltového betonu vrstva obrusná, tloušťky 4 cm</t>
  </si>
  <si>
    <t>689885174</t>
  </si>
  <si>
    <t>91</t>
  </si>
  <si>
    <t>460881512</t>
  </si>
  <si>
    <t>Kryt vozovek a chodníků kladení dlažby (materiál ve specifikaci) včetně spárování, do lože z kameniva těženého z kostek kamenných drobných</t>
  </si>
  <si>
    <t>-483859886</t>
  </si>
  <si>
    <t>92</t>
  </si>
  <si>
    <t>58381007</t>
  </si>
  <si>
    <t>kostka dlažební žula drobná 8/10</t>
  </si>
  <si>
    <t>-1067129962</t>
  </si>
  <si>
    <t>Výměna kostek 20%</t>
  </si>
  <si>
    <t>6*0,2</t>
  </si>
  <si>
    <t>1,2*1,02 'Přepočtené koeficientem množství</t>
  </si>
  <si>
    <t>93</t>
  </si>
  <si>
    <t>460881513</t>
  </si>
  <si>
    <t>Kryt vozovek a chodníků kladení dlažby (materiál ve specifikaci) včetně spárování, do lože z kameniva těženého z kostek kamenných mozaikových</t>
  </si>
  <si>
    <t>1831027918</t>
  </si>
  <si>
    <t>94</t>
  </si>
  <si>
    <t>58381005</t>
  </si>
  <si>
    <t>kostka dlažební mozaika žula 4/6 šedá</t>
  </si>
  <si>
    <t>988089800</t>
  </si>
  <si>
    <t>41*0,2</t>
  </si>
  <si>
    <t>95</t>
  </si>
  <si>
    <t>460881612</t>
  </si>
  <si>
    <t>Kryt vozovek a chodníků kladení dlažby (materiál ve specifikaci) včetně spárování, do lože z kameniva těženého z dlaždic betonových tvarovaných nebo zámkových</t>
  </si>
  <si>
    <t>614392837</t>
  </si>
  <si>
    <t>96</t>
  </si>
  <si>
    <t>59245292</t>
  </si>
  <si>
    <t>dlažba zámková tvaru vlny 225x112x80mm přírodní</t>
  </si>
  <si>
    <t>-1904475248</t>
  </si>
  <si>
    <t>Náhrada za dlažbu poškozenou přidemontáži</t>
  </si>
  <si>
    <t>156,5*0,4</t>
  </si>
  <si>
    <t>97</t>
  </si>
  <si>
    <t>460891121</t>
  </si>
  <si>
    <t>Osazení obrubníku se zřízením lože, s vyplněním a zatřením spár betonového silničního ležatého, do lože z betonu prostého</t>
  </si>
  <si>
    <t>-1456017433</t>
  </si>
  <si>
    <t>98</t>
  </si>
  <si>
    <t>59217031</t>
  </si>
  <si>
    <t>obrubník betonový silniční 1000x150x250mm</t>
  </si>
  <si>
    <t>1386947992</t>
  </si>
  <si>
    <t>99</t>
  </si>
  <si>
    <t>460892221</t>
  </si>
  <si>
    <t>Osazení obrubníku se zřízením lože, s vyplněním a zatřením spár betonového chodníkového stojatého, do lože z betonu prostého</t>
  </si>
  <si>
    <t>-1272669398</t>
  </si>
  <si>
    <t>Erbenova-rozdělení povrchů</t>
  </si>
  <si>
    <t>100</t>
  </si>
  <si>
    <t>59217016</t>
  </si>
  <si>
    <t>obrubník betonový chodníkový 1000x80x250mm</t>
  </si>
  <si>
    <t>1389629078</t>
  </si>
  <si>
    <t>101</t>
  </si>
  <si>
    <t>460894221</t>
  </si>
  <si>
    <t>Osazení obrubníku se zřízením lože, s vyplněním a zatřením spár kamenného stojatého, do lože z betonu prostého</t>
  </si>
  <si>
    <t>-1154355636</t>
  </si>
  <si>
    <t>2*2</t>
  </si>
  <si>
    <t>102</t>
  </si>
  <si>
    <t>468011122</t>
  </si>
  <si>
    <t>Odstranění podkladů nebo krytů komunikací včetně rozpojení na kusy a zarovnání styčné spáry z kameniva drceného, tloušťky přes 10 do 20 cm</t>
  </si>
  <si>
    <t>-1749099234</t>
  </si>
  <si>
    <t>103</t>
  </si>
  <si>
    <t>468011123</t>
  </si>
  <si>
    <t>Odstranění podkladů nebo krytů komunikací včetně rozpojení na kusy a zarovnání styčné spáry z kameniva drceného, tloušťky přes 20 do 30 cm</t>
  </si>
  <si>
    <t>-418106494</t>
  </si>
  <si>
    <t>104</t>
  </si>
  <si>
    <t>468011131</t>
  </si>
  <si>
    <t>Odstranění podkladů nebo krytů komunikací včetně rozpojení na kusy a zarovnání styčné spáry z betonu prostého, tloušťky do 15 cm</t>
  </si>
  <si>
    <t>267360778</t>
  </si>
  <si>
    <t>105</t>
  </si>
  <si>
    <t>468011142</t>
  </si>
  <si>
    <t>Odstranění podkladů nebo krytů komunikací včetně rozpojení na kusy a zarovnání styčné spáry ze živice, tloušťky přes 5 do 10 cm</t>
  </si>
  <si>
    <t>-653482884</t>
  </si>
  <si>
    <t>106</t>
  </si>
  <si>
    <t>468021111</t>
  </si>
  <si>
    <t>Vytrhání dlažby včetně ručního rozebrání, vytřídění, odhozu na hromady nebo naložení na dopravní prostředek a očistění kostek nebo dlaždic z pískového podkladu z kostek velkých, spáry nezalité</t>
  </si>
  <si>
    <t>-1609677770</t>
  </si>
  <si>
    <t>107</t>
  </si>
  <si>
    <t>468021132</t>
  </si>
  <si>
    <t>Vytrhání dlažby včetně ručního rozebrání, vytřídění, odhozu na hromady nebo naložení na dopravní prostředek a očistění kostek nebo dlaždic z pískového podkladu z kostek mozaikových, spáry nezalité</t>
  </si>
  <si>
    <t>-868695771</t>
  </si>
  <si>
    <t>108</t>
  </si>
  <si>
    <t>468021221</t>
  </si>
  <si>
    <t>Vytrhání dlažby včetně ručního rozebrání, vytřídění, odhozu na hromady nebo naložení na dopravní prostředek a očistění kostek nebo dlaždic z pískového podkladu z dlaždic zámkových, spáry nezalité</t>
  </si>
  <si>
    <t>-1878601181</t>
  </si>
  <si>
    <t>109</t>
  </si>
  <si>
    <t>468031121</t>
  </si>
  <si>
    <t>Vytrhání obrub s odkopáním horniny a lože, s odhozením nebo naložením na dopravní prostředek ležatých silničních</t>
  </si>
  <si>
    <t>-1397047063</t>
  </si>
  <si>
    <t>110</t>
  </si>
  <si>
    <t>468031211</t>
  </si>
  <si>
    <t>Vytrhání obrub s odkopáním horniny a lože, s odhozením nebo naložením na dopravní prostředek stojatých chodníkových</t>
  </si>
  <si>
    <t>-1539863584</t>
  </si>
  <si>
    <t>111</t>
  </si>
  <si>
    <t>468031221</t>
  </si>
  <si>
    <t>Vytrhání obrub s odkopáním horniny a lože, s odhozením nebo naložením na dopravní prostředek stojatých silničních</t>
  </si>
  <si>
    <t>-1708755687</t>
  </si>
  <si>
    <t>112</t>
  </si>
  <si>
    <t>468041112</t>
  </si>
  <si>
    <t>Řezání spár v podkladu nebo krytu betonovém, hloubky přes 10 do 15 cm</t>
  </si>
  <si>
    <t>-1823683247</t>
  </si>
  <si>
    <t>2*4</t>
  </si>
  <si>
    <t>2*61</t>
  </si>
  <si>
    <t>113</t>
  </si>
  <si>
    <t>468041122</t>
  </si>
  <si>
    <t>Řezání spár v podkladu nebo krytu živičném, tloušťky přes 5 do 10 cm</t>
  </si>
  <si>
    <t>1771780567</t>
  </si>
  <si>
    <t>2*8</t>
  </si>
  <si>
    <t>114</t>
  </si>
  <si>
    <t>468071111</t>
  </si>
  <si>
    <t>Bourání podlah a mazanin betonových tloušťky do 15 cm</t>
  </si>
  <si>
    <t>1264216375</t>
  </si>
  <si>
    <t>podlaha garáže č.p. 2983 - vstup z KK2</t>
  </si>
  <si>
    <t>0,2*0,2</t>
  </si>
  <si>
    <t>115</t>
  </si>
  <si>
    <t>468081312</t>
  </si>
  <si>
    <t>Vybourání otvorů ve zdivu cihelném plochy do 0,0225 m2 a tloušťky přes 15 do 30 cm</t>
  </si>
  <si>
    <t>-2055271779</t>
  </si>
  <si>
    <t>prostupy příčkami č.p. 2983</t>
  </si>
  <si>
    <t>prostupy příčkami č.p. 127</t>
  </si>
  <si>
    <t>116</t>
  </si>
  <si>
    <t>468081511</t>
  </si>
  <si>
    <t>Vybourání otvorů ve zdivu železobetonovém plochy do 0,09 m2 a tloušťky do 15 cm</t>
  </si>
  <si>
    <t>-809629268</t>
  </si>
  <si>
    <t>Průraz do ŽB šachty - stávající KK v Erbenově ul.</t>
  </si>
  <si>
    <t>117</t>
  </si>
  <si>
    <t>468081513</t>
  </si>
  <si>
    <t>Vybourání otvorů ve zdivu železobetonovém plochy do 0,09 m2 a tloušťky přes 30 do 45 cm</t>
  </si>
  <si>
    <t>1291594097</t>
  </si>
  <si>
    <t>Průraz základovým pasem č.p. 2983</t>
  </si>
  <si>
    <t>118</t>
  </si>
  <si>
    <t>468082212</t>
  </si>
  <si>
    <t>Vybourání otvorů ve stropech a klenbách železobetonových plochy do 0,09 m2 a tloušťky přes 10 do 20 cm</t>
  </si>
  <si>
    <t>1352769342</t>
  </si>
  <si>
    <t>strop mezi 1.np a 2.np č.p. 2983</t>
  </si>
  <si>
    <t>129</t>
  </si>
  <si>
    <t>469971111</t>
  </si>
  <si>
    <t>Odvoz suti a vybouraných hmot svislá doprava suti a vybouraných hmot za první podlaží</t>
  </si>
  <si>
    <t>-1646507855</t>
  </si>
  <si>
    <t>130</t>
  </si>
  <si>
    <t>469972111</t>
  </si>
  <si>
    <t>Odvoz suti a vybouraných hmot odvoz suti a vybouraných hmot do 1 km</t>
  </si>
  <si>
    <t>1056025906</t>
  </si>
  <si>
    <t>54,055+0,252+78,92+1,44</t>
  </si>
  <si>
    <t>131</t>
  </si>
  <si>
    <t>469972121</t>
  </si>
  <si>
    <t>Odvoz suti a vybouraných hmot odvoz suti a vybouraných hmot Příplatek k ceně za každý další i započatý 1 km</t>
  </si>
  <si>
    <t>623023059</t>
  </si>
  <si>
    <t>134,667*10</t>
  </si>
  <si>
    <t>126</t>
  </si>
  <si>
    <t>469973111</t>
  </si>
  <si>
    <t>Poplatek za uložení stavebního odpadu na skládce (skládkovné) na skládce (skládkovné) z prostého betonu zatříděného do Katalogu odpadů pod kódem 17 01 01</t>
  </si>
  <si>
    <t>-1188786576</t>
  </si>
  <si>
    <t>Podkladní betony pod komunikací</t>
  </si>
  <si>
    <t>35,588</t>
  </si>
  <si>
    <t>Poškozená betonová dlažba</t>
  </si>
  <si>
    <t>18,467</t>
  </si>
  <si>
    <t>127</t>
  </si>
  <si>
    <t>469973114</t>
  </si>
  <si>
    <t>Poplatek za uložení stavebního odpadu na skládce (skládkovné) na skládce (skládkovné) ze směsí nebo oddělených frakcí betonu, cihel a keramických výrobků zatříděného do Katalogu odpadů pod kódem 17 01 07</t>
  </si>
  <si>
    <t>-615772064</t>
  </si>
  <si>
    <t>Průrazy</t>
  </si>
  <si>
    <t>0,252</t>
  </si>
  <si>
    <t>119</t>
  </si>
  <si>
    <t>469973116</t>
  </si>
  <si>
    <t>Poplatek za uložení stavebního odpadu na skládce (skládkovné) na skládce (skládkovné) směsného stavebního a demoličního zatříděného do Katalogu odpadů pod kódem 17 09 04</t>
  </si>
  <si>
    <t>-1155168348</t>
  </si>
  <si>
    <t>Podkladní vrstvy komunikace</t>
  </si>
  <si>
    <t>30,74+48,18</t>
  </si>
  <si>
    <t>469973117</t>
  </si>
  <si>
    <t>Poplatek za uložení stavebního odpadu na skládce (skládkovné) na skládce (skládkovné) asfaltového bez obsahu dehtu zatříděného do Katalogu odpadů pod kódem 17 03 02</t>
  </si>
  <si>
    <t>-40939871</t>
  </si>
  <si>
    <t>120</t>
  </si>
  <si>
    <t>469981111</t>
  </si>
  <si>
    <t>Přesun hmot pro pomocné stavební práce při elektromontážích dopravní vzdálenost do 1 000 m</t>
  </si>
  <si>
    <t>1026264842</t>
  </si>
  <si>
    <t>121</t>
  </si>
  <si>
    <t>469981211</t>
  </si>
  <si>
    <t>Přesun hmot pro pomocné stavební práce při elektromontážích Příplatek k ceně za zvětšený přesun přes vymezenou největší dopravní vzdálenost za každých dalších i započatých 1000 m</t>
  </si>
  <si>
    <t>-311027210</t>
  </si>
  <si>
    <t>VRN</t>
  </si>
  <si>
    <t>Vedlejší rozpočtové náklady</t>
  </si>
  <si>
    <t>VRN1</t>
  </si>
  <si>
    <t>Průzkumné, geodetické a projektové práce</t>
  </si>
  <si>
    <t>122</t>
  </si>
  <si>
    <t>012103000</t>
  </si>
  <si>
    <t>Geodetické práce před výstavbou</t>
  </si>
  <si>
    <t>…</t>
  </si>
  <si>
    <t>1024</t>
  </si>
  <si>
    <t>2032243832</t>
  </si>
  <si>
    <t>Poznámka k položce:_x000d_
vytýčení trasy pokládky optického kabelu_x000d_
rozsah je dán čl. 2, odst. 2.5.11, písm. a) SoD</t>
  </si>
  <si>
    <t>123</t>
  </si>
  <si>
    <t>012203000</t>
  </si>
  <si>
    <t>Geodetické práce při provádění stavby</t>
  </si>
  <si>
    <t>938905306</t>
  </si>
  <si>
    <t>Poznámka k položce:_x000d_
Geodetické zaměření polohopisu JSK a výškopisu B.p.v. stavby, tj. položených HDPE chrániček před záhozem (vč. zaměření HDPE spoje, betonových žlabů, ochraných trubek apod.)_x000d_
rozsah je dán čl. 2, odst. 2.5.11, písm. b) SoD</t>
  </si>
  <si>
    <t>124</t>
  </si>
  <si>
    <t>013254000</t>
  </si>
  <si>
    <t>Dokumentace skutečného provedení stavby</t>
  </si>
  <si>
    <t>162189353</t>
  </si>
  <si>
    <t>Poznámka k položce:_x000d_
rozsah je dán čl. 2, odst. 2.5.1 SoD</t>
  </si>
  <si>
    <t>VRN3</t>
  </si>
  <si>
    <t>Zařízení staveniště</t>
  </si>
  <si>
    <t>132</t>
  </si>
  <si>
    <t>030001000</t>
  </si>
  <si>
    <t>-1483652478</t>
  </si>
  <si>
    <t>Poznámka k položce:_x000d_
rozsah je dán čl. 2, odst. 2.5.2 SoD</t>
  </si>
  <si>
    <t>pro realizaci fáze A</t>
  </si>
  <si>
    <t>pro realizaci fází B-D</t>
  </si>
  <si>
    <t>VRN4</t>
  </si>
  <si>
    <t>Inženýrská činnost</t>
  </si>
  <si>
    <t>125</t>
  </si>
  <si>
    <t>043154000</t>
  </si>
  <si>
    <t>Zkoušky hutnicí</t>
  </si>
  <si>
    <t>-1270255402</t>
  </si>
  <si>
    <t>Poznámka k položce:_x000d_
Statická zatěžovací zkouška na zásypu rýhy v úrovni pláně komunikace.</t>
  </si>
  <si>
    <t>rýha ve vozovce</t>
  </si>
  <si>
    <t>rýha v chodníku</t>
  </si>
  <si>
    <t>134</t>
  </si>
  <si>
    <t>045203000</t>
  </si>
  <si>
    <t>Kompletační činnost</t>
  </si>
  <si>
    <t>-1412820256</t>
  </si>
  <si>
    <t>Poznámka k položce:_x000d_
rozsah je dán čl. 2, odst. 2.5.5 SoD</t>
  </si>
  <si>
    <t>135</t>
  </si>
  <si>
    <t>045303000</t>
  </si>
  <si>
    <t>Koordinační činnost</t>
  </si>
  <si>
    <t>-1284809519</t>
  </si>
  <si>
    <t>Poznámka k položce:_x000d_
rozsah je dán čl. 2, odst. 2.5.6 SoD</t>
  </si>
  <si>
    <t>VRN5</t>
  </si>
  <si>
    <t>Finanční náklady</t>
  </si>
  <si>
    <t>137</t>
  </si>
  <si>
    <t>051002000</t>
  </si>
  <si>
    <t>Pojistné</t>
  </si>
  <si>
    <t>-1171840808</t>
  </si>
  <si>
    <t>Poznámka k položce:_x000d_
rozsah je dán čl. 2, odst. 2.5.7 SoD</t>
  </si>
  <si>
    <t>VRN6</t>
  </si>
  <si>
    <t>Územní vlivy</t>
  </si>
  <si>
    <t>138</t>
  </si>
  <si>
    <t>060001000</t>
  </si>
  <si>
    <t>Provozní a územní vlivy</t>
  </si>
  <si>
    <t>1994092787</t>
  </si>
  <si>
    <t>Poznámka k položce:_x000d_
rozsah je dán čl. 2, odst. 2.5.8 SoD</t>
  </si>
  <si>
    <t>VRN7</t>
  </si>
  <si>
    <t>Provozní vlivy</t>
  </si>
  <si>
    <t>139</t>
  </si>
  <si>
    <t>071002000</t>
  </si>
  <si>
    <t>Provoz třetích osob</t>
  </si>
  <si>
    <t>-55795115</t>
  </si>
  <si>
    <t>Poznámka k položce:_x000d_
rozsah je dán čl. 2, odst. 2.5.9 SoD</t>
  </si>
  <si>
    <t>133</t>
  </si>
  <si>
    <t>072103001</t>
  </si>
  <si>
    <t>Projednání DIO a zajištění DIR místních komunikací</t>
  </si>
  <si>
    <t>-544946946</t>
  </si>
  <si>
    <t>Poznámka k položce:_x000d_
rozsah je dán čl. 2, odst. 2.5.3 SoD</t>
  </si>
  <si>
    <t>141</t>
  </si>
  <si>
    <t>075002000</t>
  </si>
  <si>
    <t>Ochrana inženýrský sítí</t>
  </si>
  <si>
    <t>-1681167006</t>
  </si>
  <si>
    <t>Poznámka k položce:_x000d_
rozsah je dán čl. 2, odst. 2.5.12 SoD</t>
  </si>
  <si>
    <t>VRN9</t>
  </si>
  <si>
    <t>Ostatní náklady</t>
  </si>
  <si>
    <t>140</t>
  </si>
  <si>
    <t>094002000</t>
  </si>
  <si>
    <t>Fotodokumentace díla</t>
  </si>
  <si>
    <t>1756092905</t>
  </si>
  <si>
    <t>Poznámka k položce:_x000d_
rozsah je dán čl. 2, odst. 2.5.10 SoD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</si>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</sst>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2" fillId="0" borderId="15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4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hidden="1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hidden="1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s="3" customFormat="1" ht="14.4" customHeight="1">
      <c r="A31" s="3"/>
      <c r="B31" s="48"/>
      <c r="C31" s="49"/>
      <c r="D31" s="54" t="s">
        <v>45</v>
      </c>
      <c r="E31" s="49"/>
      <c r="F31" s="34" t="s">
        <v>48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="3" customFormat="1" ht="14.4" customHeight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5"/>
      <c r="D35" s="56" t="s">
        <v>51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52</v>
      </c>
      <c r="U35" s="57"/>
      <c r="V35" s="57"/>
      <c r="W35" s="57"/>
      <c r="X35" s="59" t="s">
        <v>53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6"/>
      <c r="BE37" s="40"/>
    </row>
    <row r="41" s="2" customFormat="1" ht="6.96" customHeight="1">
      <c r="A41" s="40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6"/>
      <c r="BE41" s="40"/>
    </row>
    <row r="42" s="2" customFormat="1" ht="24.96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2021-001-ME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Optický datový kabel pro č.p. 2983, Česká Lípa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4" t="str">
        <f>IF(K8="","",K8)</f>
        <v>Česká Lípa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5" t="str">
        <f>IF(AN8= "","",AN8)</f>
        <v>22. 3. 2021</v>
      </c>
      <c r="AN47" s="75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7" t="str">
        <f>IF(E11= "","",E11)</f>
        <v>Město Česká Lípa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6" t="str">
        <f>IF(E17="","",E17)</f>
        <v>SITEL, spol. s r.o.</v>
      </c>
      <c r="AN49" s="67"/>
      <c r="AO49" s="67"/>
      <c r="AP49" s="67"/>
      <c r="AQ49" s="42"/>
      <c r="AR49" s="46"/>
      <c r="AS49" s="77" t="s">
        <v>55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0"/>
    </row>
    <row r="50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7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6" t="str">
        <f>IF(E20="","",E20)</f>
        <v xml:space="preserve"> </v>
      </c>
      <c r="AN50" s="67"/>
      <c r="AO50" s="67"/>
      <c r="AP50" s="67"/>
      <c r="AQ50" s="42"/>
      <c r="AR50" s="46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0"/>
    </row>
    <row r="52" s="2" customFormat="1" ht="29.28" customHeight="1">
      <c r="A52" s="40"/>
      <c r="B52" s="41"/>
      <c r="C52" s="89" t="s">
        <v>56</v>
      </c>
      <c r="D52" s="90"/>
      <c r="E52" s="90"/>
      <c r="F52" s="90"/>
      <c r="G52" s="90"/>
      <c r="H52" s="91"/>
      <c r="I52" s="92" t="s">
        <v>57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58</v>
      </c>
      <c r="AH52" s="90"/>
      <c r="AI52" s="90"/>
      <c r="AJ52" s="90"/>
      <c r="AK52" s="90"/>
      <c r="AL52" s="90"/>
      <c r="AM52" s="90"/>
      <c r="AN52" s="92" t="s">
        <v>59</v>
      </c>
      <c r="AO52" s="90"/>
      <c r="AP52" s="90"/>
      <c r="AQ52" s="94" t="s">
        <v>60</v>
      </c>
      <c r="AR52" s="46"/>
      <c r="AS52" s="95" t="s">
        <v>61</v>
      </c>
      <c r="AT52" s="96" t="s">
        <v>62</v>
      </c>
      <c r="AU52" s="96" t="s">
        <v>63</v>
      </c>
      <c r="AV52" s="96" t="s">
        <v>64</v>
      </c>
      <c r="AW52" s="96" t="s">
        <v>65</v>
      </c>
      <c r="AX52" s="96" t="s">
        <v>66</v>
      </c>
      <c r="AY52" s="96" t="s">
        <v>67</v>
      </c>
      <c r="AZ52" s="96" t="s">
        <v>68</v>
      </c>
      <c r="BA52" s="96" t="s">
        <v>69</v>
      </c>
      <c r="BB52" s="96" t="s">
        <v>70</v>
      </c>
      <c r="BC52" s="96" t="s">
        <v>71</v>
      </c>
      <c r="BD52" s="97" t="s">
        <v>72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0"/>
    </row>
    <row r="54" s="6" customFormat="1" ht="32.4" customHeight="1">
      <c r="A54" s="6"/>
      <c r="B54" s="101"/>
      <c r="C54" s="102" t="s">
        <v>73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ROUND(AS55,2)</f>
        <v>0</v>
      </c>
      <c r="AT54" s="109">
        <f>ROUND(SUM(AV54:AW54),2)</f>
        <v>0</v>
      </c>
      <c r="AU54" s="110">
        <f>ROUND(AU55,5)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ROUND(AZ55,2)</f>
        <v>0</v>
      </c>
      <c r="BA54" s="109">
        <f>ROUND(BA55,2)</f>
        <v>0</v>
      </c>
      <c r="BB54" s="109">
        <f>ROUND(BB55,2)</f>
        <v>0</v>
      </c>
      <c r="BC54" s="109">
        <f>ROUND(BC55,2)</f>
        <v>0</v>
      </c>
      <c r="BD54" s="111">
        <f>ROUND(BD55,2)</f>
        <v>0</v>
      </c>
      <c r="BE54" s="6"/>
      <c r="BS54" s="112" t="s">
        <v>74</v>
      </c>
      <c r="BT54" s="112" t="s">
        <v>75</v>
      </c>
      <c r="BV54" s="112" t="s">
        <v>76</v>
      </c>
      <c r="BW54" s="112" t="s">
        <v>5</v>
      </c>
      <c r="BX54" s="112" t="s">
        <v>77</v>
      </c>
      <c r="CL54" s="112" t="s">
        <v>19</v>
      </c>
    </row>
    <row r="55" s="7" customFormat="1" ht="24.75" customHeight="1">
      <c r="A55" s="113" t="s">
        <v>78</v>
      </c>
      <c r="B55" s="114"/>
      <c r="C55" s="115"/>
      <c r="D55" s="116" t="s">
        <v>14</v>
      </c>
      <c r="E55" s="116"/>
      <c r="F55" s="116"/>
      <c r="G55" s="116"/>
      <c r="H55" s="116"/>
      <c r="I55" s="117"/>
      <c r="J55" s="116" t="s">
        <v>17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'2021-001-ME - Optický dat...'!J28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'2021-001-ME - Optický dat...'!P88</f>
        <v>0</v>
      </c>
      <c r="AV55" s="122">
        <f>'2021-001-ME - Optický dat...'!J31</f>
        <v>0</v>
      </c>
      <c r="AW55" s="122">
        <f>'2021-001-ME - Optický dat...'!J32</f>
        <v>0</v>
      </c>
      <c r="AX55" s="122">
        <f>'2021-001-ME - Optický dat...'!J33</f>
        <v>0</v>
      </c>
      <c r="AY55" s="122">
        <f>'2021-001-ME - Optický dat...'!J34</f>
        <v>0</v>
      </c>
      <c r="AZ55" s="122">
        <f>'2021-001-ME - Optický dat...'!F31</f>
        <v>0</v>
      </c>
      <c r="BA55" s="122">
        <f>'2021-001-ME - Optický dat...'!F32</f>
        <v>0</v>
      </c>
      <c r="BB55" s="122">
        <f>'2021-001-ME - Optický dat...'!F33</f>
        <v>0</v>
      </c>
      <c r="BC55" s="122">
        <f>'2021-001-ME - Optický dat...'!F34</f>
        <v>0</v>
      </c>
      <c r="BD55" s="124">
        <f>'2021-001-ME - Optický dat...'!F35</f>
        <v>0</v>
      </c>
      <c r="BE55" s="7"/>
      <c r="BT55" s="125" t="s">
        <v>80</v>
      </c>
      <c r="BU55" s="125" t="s">
        <v>81</v>
      </c>
      <c r="BV55" s="125" t="s">
        <v>76</v>
      </c>
      <c r="BW55" s="125" t="s">
        <v>5</v>
      </c>
      <c r="BX55" s="125" t="s">
        <v>77</v>
      </c>
      <c r="CL55" s="125" t="s">
        <v>19</v>
      </c>
    </row>
    <row r="56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="2" customFormat="1" ht="6.96" customHeight="1">
      <c r="A57" s="40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sheet="1" formatColumns="0" formatRows="0" objects="1" scenarios="1" spinCount="100000" saltValue="ragHahAni5RJblvRSUeXcN7rQDxl/B+EXI9NhHjtO6hOHYOi25kVaNQGSymOV6njW2WuI+hX0WnrOo9kbMRCLg==" hashValue="fAH22K2LVXCBj6mIuFoeA0SosBdpyCa0unpCHP3XGpbnc3A6oHwy9f/SCV1AtiR9XKGV5olihXtAi994OR8s3Q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-001-ME - Optický dat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="1" customFormat="1" ht="6.96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82</v>
      </c>
    </row>
    <row r="4" s="1" customFormat="1" ht="24.96" customHeight="1">
      <c r="B4" s="22"/>
      <c r="D4" s="128" t="s">
        <v>83</v>
      </c>
      <c r="L4" s="22"/>
      <c r="M4" s="129" t="s">
        <v>10</v>
      </c>
      <c r="AT4" s="19" t="s">
        <v>84</v>
      </c>
    </row>
    <row r="5" s="1" customFormat="1" ht="6.96" customHeight="1">
      <c r="B5" s="22"/>
      <c r="L5" s="22"/>
    </row>
    <row r="6" s="2" customFormat="1" ht="12" customHeight="1">
      <c r="A6" s="40"/>
      <c r="B6" s="46"/>
      <c r="C6" s="40"/>
      <c r="D6" s="130" t="s">
        <v>16</v>
      </c>
      <c r="E6" s="40"/>
      <c r="F6" s="40"/>
      <c r="G6" s="40"/>
      <c r="H6" s="40"/>
      <c r="I6" s="40"/>
      <c r="J6" s="40"/>
      <c r="K6" s="40"/>
      <c r="L6" s="13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="2" customFormat="1" ht="16.5" customHeight="1">
      <c r="A7" s="40"/>
      <c r="B7" s="46"/>
      <c r="C7" s="40"/>
      <c r="D7" s="40"/>
      <c r="E7" s="132" t="s">
        <v>17</v>
      </c>
      <c r="F7" s="40"/>
      <c r="G7" s="40"/>
      <c r="H7" s="40"/>
      <c r="I7" s="40"/>
      <c r="J7" s="40"/>
      <c r="K7" s="40"/>
      <c r="L7" s="131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="2" customFormat="1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1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2" customHeight="1">
      <c r="A9" s="40"/>
      <c r="B9" s="46"/>
      <c r="C9" s="40"/>
      <c r="D9" s="130" t="s">
        <v>18</v>
      </c>
      <c r="E9" s="40"/>
      <c r="F9" s="133" t="s">
        <v>19</v>
      </c>
      <c r="G9" s="40"/>
      <c r="H9" s="40"/>
      <c r="I9" s="130" t="s">
        <v>20</v>
      </c>
      <c r="J9" s="133" t="s">
        <v>19</v>
      </c>
      <c r="K9" s="40"/>
      <c r="L9" s="131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30" t="s">
        <v>21</v>
      </c>
      <c r="E10" s="40"/>
      <c r="F10" s="133" t="s">
        <v>22</v>
      </c>
      <c r="G10" s="40"/>
      <c r="H10" s="40"/>
      <c r="I10" s="130" t="s">
        <v>23</v>
      </c>
      <c r="J10" s="134" t="str">
        <f>'Rekapitulace stavby'!AN8</f>
        <v>22. 3. 2021</v>
      </c>
      <c r="K10" s="40"/>
      <c r="L10" s="13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0" t="s">
        <v>25</v>
      </c>
      <c r="E12" s="40"/>
      <c r="F12" s="40"/>
      <c r="G12" s="40"/>
      <c r="H12" s="40"/>
      <c r="I12" s="130" t="s">
        <v>26</v>
      </c>
      <c r="J12" s="133" t="s">
        <v>27</v>
      </c>
      <c r="K12" s="40"/>
      <c r="L12" s="13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8" customHeight="1">
      <c r="A13" s="40"/>
      <c r="B13" s="46"/>
      <c r="C13" s="40"/>
      <c r="D13" s="40"/>
      <c r="E13" s="133" t="s">
        <v>28</v>
      </c>
      <c r="F13" s="40"/>
      <c r="G13" s="40"/>
      <c r="H13" s="40"/>
      <c r="I13" s="130" t="s">
        <v>29</v>
      </c>
      <c r="J13" s="133" t="s">
        <v>30</v>
      </c>
      <c r="K13" s="40"/>
      <c r="L13" s="13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6.96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30" t="s">
        <v>31</v>
      </c>
      <c r="E15" s="40"/>
      <c r="F15" s="40"/>
      <c r="G15" s="40"/>
      <c r="H15" s="40"/>
      <c r="I15" s="130" t="s">
        <v>26</v>
      </c>
      <c r="J15" s="35" t="str">
        <f>'Rekapitulace stavby'!AN13</f>
        <v>Vyplň údaj</v>
      </c>
      <c r="K15" s="40"/>
      <c r="L15" s="13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3"/>
      <c r="G16" s="133"/>
      <c r="H16" s="133"/>
      <c r="I16" s="130" t="s">
        <v>29</v>
      </c>
      <c r="J16" s="35" t="str">
        <f>'Rekapitulace stavby'!AN14</f>
        <v>Vyplň údaj</v>
      </c>
      <c r="K16" s="40"/>
      <c r="L16" s="13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6.96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30" t="s">
        <v>33</v>
      </c>
      <c r="E18" s="40"/>
      <c r="F18" s="40"/>
      <c r="G18" s="40"/>
      <c r="H18" s="40"/>
      <c r="I18" s="130" t="s">
        <v>26</v>
      </c>
      <c r="J18" s="133" t="s">
        <v>34</v>
      </c>
      <c r="K18" s="40"/>
      <c r="L18" s="13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3" t="s">
        <v>35</v>
      </c>
      <c r="F19" s="40"/>
      <c r="G19" s="40"/>
      <c r="H19" s="40"/>
      <c r="I19" s="130" t="s">
        <v>29</v>
      </c>
      <c r="J19" s="133" t="s">
        <v>36</v>
      </c>
      <c r="K19" s="40"/>
      <c r="L19" s="13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30" t="s">
        <v>37</v>
      </c>
      <c r="E21" s="40"/>
      <c r="F21" s="40"/>
      <c r="G21" s="40"/>
      <c r="H21" s="40"/>
      <c r="I21" s="130" t="s">
        <v>26</v>
      </c>
      <c r="J21" s="133" t="str">
        <f>IF('Rekapitulace stavby'!AN19="","",'Rekapitulace stavby'!AN19)</f>
        <v/>
      </c>
      <c r="K21" s="40"/>
      <c r="L21" s="13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133" t="str">
        <f>IF('Rekapitulace stavby'!E20="","",'Rekapitulace stavby'!E20)</f>
        <v xml:space="preserve"> </v>
      </c>
      <c r="F22" s="40"/>
      <c r="G22" s="40"/>
      <c r="H22" s="40"/>
      <c r="I22" s="130" t="s">
        <v>29</v>
      </c>
      <c r="J22" s="133" t="str">
        <f>IF('Rekapitulace stavby'!AN20="","",'Rekapitulace stavby'!AN20)</f>
        <v/>
      </c>
      <c r="K22" s="40"/>
      <c r="L22" s="13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30" t="s">
        <v>39</v>
      </c>
      <c r="E24" s="40"/>
      <c r="F24" s="40"/>
      <c r="G24" s="40"/>
      <c r="H24" s="40"/>
      <c r="I24" s="40"/>
      <c r="J24" s="40"/>
      <c r="K24" s="40"/>
      <c r="L24" s="13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8" customFormat="1" ht="47.25" customHeight="1">
      <c r="A25" s="135"/>
      <c r="B25" s="136"/>
      <c r="C25" s="135"/>
      <c r="D25" s="135"/>
      <c r="E25" s="137" t="s">
        <v>40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139"/>
      <c r="E27" s="139"/>
      <c r="F27" s="139"/>
      <c r="G27" s="139"/>
      <c r="H27" s="139"/>
      <c r="I27" s="139"/>
      <c r="J27" s="139"/>
      <c r="K27" s="139"/>
      <c r="L27" s="13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25.44" customHeight="1">
      <c r="A28" s="40"/>
      <c r="B28" s="46"/>
      <c r="C28" s="40"/>
      <c r="D28" s="140" t="s">
        <v>41</v>
      </c>
      <c r="E28" s="40"/>
      <c r="F28" s="40"/>
      <c r="G28" s="40"/>
      <c r="H28" s="40"/>
      <c r="I28" s="40"/>
      <c r="J28" s="141">
        <f>ROUND(J88, 2)</f>
        <v>0</v>
      </c>
      <c r="K28" s="40"/>
      <c r="L28" s="13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39"/>
      <c r="E29" s="139"/>
      <c r="F29" s="139"/>
      <c r="G29" s="139"/>
      <c r="H29" s="139"/>
      <c r="I29" s="139"/>
      <c r="J29" s="139"/>
      <c r="K29" s="139"/>
      <c r="L29" s="13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4.4" customHeight="1">
      <c r="A30" s="40"/>
      <c r="B30" s="46"/>
      <c r="C30" s="40"/>
      <c r="D30" s="40"/>
      <c r="E30" s="40"/>
      <c r="F30" s="142" t="s">
        <v>43</v>
      </c>
      <c r="G30" s="40"/>
      <c r="H30" s="40"/>
      <c r="I30" s="142" t="s">
        <v>42</v>
      </c>
      <c r="J30" s="142" t="s">
        <v>44</v>
      </c>
      <c r="K30" s="40"/>
      <c r="L30" s="13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idden="1" s="2" customFormat="1" ht="14.4" customHeight="1">
      <c r="A31" s="40"/>
      <c r="B31" s="46"/>
      <c r="C31" s="40"/>
      <c r="D31" s="143" t="s">
        <v>45</v>
      </c>
      <c r="E31" s="130" t="s">
        <v>46</v>
      </c>
      <c r="F31" s="144">
        <f>ROUND((SUM(BE88:BE589)),  2)</f>
        <v>0</v>
      </c>
      <c r="G31" s="40"/>
      <c r="H31" s="40"/>
      <c r="I31" s="145">
        <v>0.20999999999999999</v>
      </c>
      <c r="J31" s="144">
        <f>ROUND(((SUM(BE88:BE589))*I31),  2)</f>
        <v>0</v>
      </c>
      <c r="K31" s="40"/>
      <c r="L31" s="13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hidden="1" s="2" customFormat="1" ht="14.4" customHeight="1">
      <c r="A32" s="40"/>
      <c r="B32" s="46"/>
      <c r="C32" s="40"/>
      <c r="D32" s="40"/>
      <c r="E32" s="130" t="s">
        <v>47</v>
      </c>
      <c r="F32" s="144">
        <f>ROUND((SUM(BF88:BF589)),  2)</f>
        <v>0</v>
      </c>
      <c r="G32" s="40"/>
      <c r="H32" s="40"/>
      <c r="I32" s="145">
        <v>0.14999999999999999</v>
      </c>
      <c r="J32" s="144">
        <f>ROUND(((SUM(BF88:BF589))*I32),  2)</f>
        <v>0</v>
      </c>
      <c r="K32" s="40"/>
      <c r="L32" s="13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30" t="s">
        <v>45</v>
      </c>
      <c r="E33" s="130" t="s">
        <v>48</v>
      </c>
      <c r="F33" s="144">
        <f>ROUND((SUM(BG88:BG589)),  2)</f>
        <v>0</v>
      </c>
      <c r="G33" s="40"/>
      <c r="H33" s="40"/>
      <c r="I33" s="145">
        <v>0.20999999999999999</v>
      </c>
      <c r="J33" s="144">
        <f>0</f>
        <v>0</v>
      </c>
      <c r="K33" s="40"/>
      <c r="L33" s="13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0" t="s">
        <v>49</v>
      </c>
      <c r="F34" s="144">
        <f>ROUND((SUM(BH88:BH589)),  2)</f>
        <v>0</v>
      </c>
      <c r="G34" s="40"/>
      <c r="H34" s="40"/>
      <c r="I34" s="145">
        <v>0.14999999999999999</v>
      </c>
      <c r="J34" s="144">
        <f>0</f>
        <v>0</v>
      </c>
      <c r="K34" s="40"/>
      <c r="L34" s="13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0" t="s">
        <v>50</v>
      </c>
      <c r="F35" s="144">
        <f>ROUND((SUM(BI88:BI589)),  2)</f>
        <v>0</v>
      </c>
      <c r="G35" s="40"/>
      <c r="H35" s="40"/>
      <c r="I35" s="145">
        <v>0</v>
      </c>
      <c r="J35" s="144">
        <f>0</f>
        <v>0</v>
      </c>
      <c r="K35" s="40"/>
      <c r="L35" s="13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6.96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25.44" customHeight="1">
      <c r="A37" s="40"/>
      <c r="B37" s="46"/>
      <c r="C37" s="146"/>
      <c r="D37" s="147" t="s">
        <v>51</v>
      </c>
      <c r="E37" s="148"/>
      <c r="F37" s="148"/>
      <c r="G37" s="149" t="s">
        <v>52</v>
      </c>
      <c r="H37" s="150" t="s">
        <v>53</v>
      </c>
      <c r="I37" s="148"/>
      <c r="J37" s="151">
        <f>SUM(J28:J35)</f>
        <v>0</v>
      </c>
      <c r="K37" s="152"/>
      <c r="L37" s="13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3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="2" customFormat="1" ht="6.96" customHeight="1">
      <c r="A42" s="40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3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4.96" customHeight="1">
      <c r="A43" s="40"/>
      <c r="B43" s="41"/>
      <c r="C43" s="25" t="s">
        <v>85</v>
      </c>
      <c r="D43" s="42"/>
      <c r="E43" s="42"/>
      <c r="F43" s="42"/>
      <c r="G43" s="42"/>
      <c r="H43" s="42"/>
      <c r="I43" s="42"/>
      <c r="J43" s="42"/>
      <c r="K43" s="42"/>
      <c r="L43" s="13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6.96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16.5" customHeight="1">
      <c r="A46" s="40"/>
      <c r="B46" s="41"/>
      <c r="C46" s="42"/>
      <c r="D46" s="42"/>
      <c r="E46" s="72" t="str">
        <f>E7</f>
        <v>Optický datový kabel pro č.p. 2983, Česká Lípa</v>
      </c>
      <c r="F46" s="42"/>
      <c r="G46" s="42"/>
      <c r="H46" s="42"/>
      <c r="I46" s="42"/>
      <c r="J46" s="42"/>
      <c r="K46" s="42"/>
      <c r="L46" s="13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6.96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2" customHeight="1">
      <c r="A48" s="40"/>
      <c r="B48" s="41"/>
      <c r="C48" s="34" t="s">
        <v>21</v>
      </c>
      <c r="D48" s="42"/>
      <c r="E48" s="42"/>
      <c r="F48" s="29" t="str">
        <f>F10</f>
        <v>Česká Lípa</v>
      </c>
      <c r="G48" s="42"/>
      <c r="H48" s="42"/>
      <c r="I48" s="34" t="s">
        <v>23</v>
      </c>
      <c r="J48" s="75" t="str">
        <f>IF(J10="","",J10)</f>
        <v>22. 3. 2021</v>
      </c>
      <c r="K48" s="42"/>
      <c r="L48" s="13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6.96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Město Česká Lípa</v>
      </c>
      <c r="G50" s="42"/>
      <c r="H50" s="42"/>
      <c r="I50" s="34" t="s">
        <v>33</v>
      </c>
      <c r="J50" s="38" t="str">
        <f>E19</f>
        <v>SITEL, spol. s r.o.</v>
      </c>
      <c r="K50" s="42"/>
      <c r="L50" s="13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5.15" customHeight="1">
      <c r="A51" s="40"/>
      <c r="B51" s="41"/>
      <c r="C51" s="34" t="s">
        <v>31</v>
      </c>
      <c r="D51" s="42"/>
      <c r="E51" s="42"/>
      <c r="F51" s="29" t="str">
        <f>IF(E16="","",E16)</f>
        <v>Vyplň údaj</v>
      </c>
      <c r="G51" s="42"/>
      <c r="H51" s="42"/>
      <c r="I51" s="34" t="s">
        <v>37</v>
      </c>
      <c r="J51" s="38" t="str">
        <f>E22</f>
        <v xml:space="preserve"> </v>
      </c>
      <c r="K51" s="42"/>
      <c r="L51" s="13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0.32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29.28" customHeight="1">
      <c r="A53" s="40"/>
      <c r="B53" s="41"/>
      <c r="C53" s="157" t="s">
        <v>86</v>
      </c>
      <c r="D53" s="158"/>
      <c r="E53" s="158"/>
      <c r="F53" s="158"/>
      <c r="G53" s="158"/>
      <c r="H53" s="158"/>
      <c r="I53" s="158"/>
      <c r="J53" s="159" t="s">
        <v>87</v>
      </c>
      <c r="K53" s="158"/>
      <c r="L53" s="13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0.32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2.8" customHeight="1">
      <c r="A55" s="40"/>
      <c r="B55" s="41"/>
      <c r="C55" s="160" t="s">
        <v>73</v>
      </c>
      <c r="D55" s="42"/>
      <c r="E55" s="42"/>
      <c r="F55" s="42"/>
      <c r="G55" s="42"/>
      <c r="H55" s="42"/>
      <c r="I55" s="42"/>
      <c r="J55" s="105">
        <f>J88</f>
        <v>0</v>
      </c>
      <c r="K55" s="42"/>
      <c r="L55" s="13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88</v>
      </c>
    </row>
    <row r="56" s="9" customFormat="1" ht="24.96" customHeight="1">
      <c r="A56" s="9"/>
      <c r="B56" s="161"/>
      <c r="C56" s="162"/>
      <c r="D56" s="163" t="s">
        <v>89</v>
      </c>
      <c r="E56" s="164"/>
      <c r="F56" s="164"/>
      <c r="G56" s="164"/>
      <c r="H56" s="164"/>
      <c r="I56" s="164"/>
      <c r="J56" s="165">
        <f>J89</f>
        <v>0</v>
      </c>
      <c r="K56" s="162"/>
      <c r="L56" s="16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7"/>
      <c r="C57" s="168"/>
      <c r="D57" s="169" t="s">
        <v>90</v>
      </c>
      <c r="E57" s="170"/>
      <c r="F57" s="170"/>
      <c r="G57" s="170"/>
      <c r="H57" s="170"/>
      <c r="I57" s="170"/>
      <c r="J57" s="171">
        <f>J90</f>
        <v>0</v>
      </c>
      <c r="K57" s="168"/>
      <c r="L57" s="172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7"/>
      <c r="C58" s="168"/>
      <c r="D58" s="169" t="s">
        <v>91</v>
      </c>
      <c r="E58" s="170"/>
      <c r="F58" s="170"/>
      <c r="G58" s="170"/>
      <c r="H58" s="170"/>
      <c r="I58" s="170"/>
      <c r="J58" s="171">
        <f>J103</f>
        <v>0</v>
      </c>
      <c r="K58" s="168"/>
      <c r="L58" s="172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9" customFormat="1" ht="24.96" customHeight="1">
      <c r="A59" s="9"/>
      <c r="B59" s="161"/>
      <c r="C59" s="162"/>
      <c r="D59" s="163" t="s">
        <v>92</v>
      </c>
      <c r="E59" s="164"/>
      <c r="F59" s="164"/>
      <c r="G59" s="164"/>
      <c r="H59" s="164"/>
      <c r="I59" s="164"/>
      <c r="J59" s="165">
        <f>J150</f>
        <v>0</v>
      </c>
      <c r="K59" s="162"/>
      <c r="L59" s="166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="10" customFormat="1" ht="19.92" customHeight="1">
      <c r="A60" s="10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J151</f>
        <v>0</v>
      </c>
      <c r="K60" s="168"/>
      <c r="L60" s="172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7"/>
      <c r="C61" s="168"/>
      <c r="D61" s="169" t="s">
        <v>94</v>
      </c>
      <c r="E61" s="170"/>
      <c r="F61" s="170"/>
      <c r="G61" s="170"/>
      <c r="H61" s="170"/>
      <c r="I61" s="170"/>
      <c r="J61" s="171">
        <f>J159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7"/>
      <c r="C62" s="168"/>
      <c r="D62" s="169" t="s">
        <v>95</v>
      </c>
      <c r="E62" s="170"/>
      <c r="F62" s="170"/>
      <c r="G62" s="170"/>
      <c r="H62" s="170"/>
      <c r="I62" s="170"/>
      <c r="J62" s="171">
        <f>J206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61"/>
      <c r="C63" s="162"/>
      <c r="D63" s="163" t="s">
        <v>96</v>
      </c>
      <c r="E63" s="164"/>
      <c r="F63" s="164"/>
      <c r="G63" s="164"/>
      <c r="H63" s="164"/>
      <c r="I63" s="164"/>
      <c r="J63" s="165">
        <f>J546</f>
        <v>0</v>
      </c>
      <c r="K63" s="162"/>
      <c r="L63" s="166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67"/>
      <c r="C64" s="168"/>
      <c r="D64" s="169" t="s">
        <v>97</v>
      </c>
      <c r="E64" s="170"/>
      <c r="F64" s="170"/>
      <c r="G64" s="170"/>
      <c r="H64" s="170"/>
      <c r="I64" s="170"/>
      <c r="J64" s="171">
        <f>J547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7"/>
      <c r="C65" s="168"/>
      <c r="D65" s="169" t="s">
        <v>98</v>
      </c>
      <c r="E65" s="170"/>
      <c r="F65" s="170"/>
      <c r="G65" s="170"/>
      <c r="H65" s="170"/>
      <c r="I65" s="170"/>
      <c r="J65" s="171">
        <f>J554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67"/>
      <c r="C66" s="168"/>
      <c r="D66" s="169" t="s">
        <v>99</v>
      </c>
      <c r="E66" s="170"/>
      <c r="F66" s="170"/>
      <c r="G66" s="170"/>
      <c r="H66" s="170"/>
      <c r="I66" s="170"/>
      <c r="J66" s="171">
        <f>J562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67"/>
      <c r="C67" s="168"/>
      <c r="D67" s="169" t="s">
        <v>100</v>
      </c>
      <c r="E67" s="170"/>
      <c r="F67" s="170"/>
      <c r="G67" s="170"/>
      <c r="H67" s="170"/>
      <c r="I67" s="170"/>
      <c r="J67" s="171">
        <f>J574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7"/>
      <c r="C68" s="168"/>
      <c r="D68" s="169" t="s">
        <v>101</v>
      </c>
      <c r="E68" s="170"/>
      <c r="F68" s="170"/>
      <c r="G68" s="170"/>
      <c r="H68" s="170"/>
      <c r="I68" s="170"/>
      <c r="J68" s="171">
        <f>J577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7"/>
      <c r="C69" s="168"/>
      <c r="D69" s="169" t="s">
        <v>102</v>
      </c>
      <c r="E69" s="170"/>
      <c r="F69" s="170"/>
      <c r="G69" s="170"/>
      <c r="H69" s="170"/>
      <c r="I69" s="170"/>
      <c r="J69" s="171">
        <f>J580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67"/>
      <c r="C70" s="168"/>
      <c r="D70" s="169" t="s">
        <v>103</v>
      </c>
      <c r="E70" s="170"/>
      <c r="F70" s="170"/>
      <c r="G70" s="170"/>
      <c r="H70" s="170"/>
      <c r="I70" s="170"/>
      <c r="J70" s="171">
        <f>J587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3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104</v>
      </c>
      <c r="D77" s="42"/>
      <c r="E77" s="42"/>
      <c r="F77" s="42"/>
      <c r="G77" s="42"/>
      <c r="H77" s="42"/>
      <c r="I77" s="42"/>
      <c r="J77" s="42"/>
      <c r="K77" s="42"/>
      <c r="L77" s="13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2" t="str">
        <f>E7</f>
        <v>Optický datový kabel pro č.p. 2983, Česká Lípa</v>
      </c>
      <c r="F80" s="42"/>
      <c r="G80" s="42"/>
      <c r="H80" s="42"/>
      <c r="I80" s="42"/>
      <c r="J80" s="42"/>
      <c r="K80" s="42"/>
      <c r="L80" s="13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21</v>
      </c>
      <c r="D82" s="42"/>
      <c r="E82" s="42"/>
      <c r="F82" s="29" t="str">
        <f>F10</f>
        <v>Česká Lípa</v>
      </c>
      <c r="G82" s="42"/>
      <c r="H82" s="42"/>
      <c r="I82" s="34" t="s">
        <v>23</v>
      </c>
      <c r="J82" s="75" t="str">
        <f>IF(J10="","",J10)</f>
        <v>22. 3. 2021</v>
      </c>
      <c r="K82" s="42"/>
      <c r="L82" s="13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25</v>
      </c>
      <c r="D84" s="42"/>
      <c r="E84" s="42"/>
      <c r="F84" s="29" t="str">
        <f>E13</f>
        <v>Město Česká Lípa</v>
      </c>
      <c r="G84" s="42"/>
      <c r="H84" s="42"/>
      <c r="I84" s="34" t="s">
        <v>33</v>
      </c>
      <c r="J84" s="38" t="str">
        <f>E19</f>
        <v>SITEL, spol. s r.o.</v>
      </c>
      <c r="K84" s="42"/>
      <c r="L84" s="13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31</v>
      </c>
      <c r="D85" s="42"/>
      <c r="E85" s="42"/>
      <c r="F85" s="29" t="str">
        <f>IF(E16="","",E16)</f>
        <v>Vyplň údaj</v>
      </c>
      <c r="G85" s="42"/>
      <c r="H85" s="42"/>
      <c r="I85" s="34" t="s">
        <v>37</v>
      </c>
      <c r="J85" s="38" t="str">
        <f>E22</f>
        <v xml:space="preserve"> </v>
      </c>
      <c r="K85" s="42"/>
      <c r="L85" s="13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1" customFormat="1" ht="29.28" customHeight="1">
      <c r="A87" s="173"/>
      <c r="B87" s="174"/>
      <c r="C87" s="175" t="s">
        <v>105</v>
      </c>
      <c r="D87" s="176" t="s">
        <v>60</v>
      </c>
      <c r="E87" s="176" t="s">
        <v>56</v>
      </c>
      <c r="F87" s="176" t="s">
        <v>57</v>
      </c>
      <c r="G87" s="176" t="s">
        <v>106</v>
      </c>
      <c r="H87" s="176" t="s">
        <v>107</v>
      </c>
      <c r="I87" s="176" t="s">
        <v>108</v>
      </c>
      <c r="J87" s="176" t="s">
        <v>87</v>
      </c>
      <c r="K87" s="177" t="s">
        <v>109</v>
      </c>
      <c r="L87" s="178"/>
      <c r="M87" s="95" t="s">
        <v>19</v>
      </c>
      <c r="N87" s="96" t="s">
        <v>45</v>
      </c>
      <c r="O87" s="96" t="s">
        <v>110</v>
      </c>
      <c r="P87" s="96" t="s">
        <v>111</v>
      </c>
      <c r="Q87" s="96" t="s">
        <v>112</v>
      </c>
      <c r="R87" s="96" t="s">
        <v>113</v>
      </c>
      <c r="S87" s="96" t="s">
        <v>114</v>
      </c>
      <c r="T87" s="97" t="s">
        <v>115</v>
      </c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</row>
    <row r="88" s="2" customFormat="1" ht="22.8" customHeight="1">
      <c r="A88" s="40"/>
      <c r="B88" s="41"/>
      <c r="C88" s="102" t="s">
        <v>116</v>
      </c>
      <c r="D88" s="42"/>
      <c r="E88" s="42"/>
      <c r="F88" s="42"/>
      <c r="G88" s="42"/>
      <c r="H88" s="42"/>
      <c r="I88" s="42"/>
      <c r="J88" s="179">
        <f>BK88</f>
        <v>0</v>
      </c>
      <c r="K88" s="42"/>
      <c r="L88" s="46"/>
      <c r="M88" s="98"/>
      <c r="N88" s="180"/>
      <c r="O88" s="99"/>
      <c r="P88" s="181">
        <f>P89+P150+P546</f>
        <v>0</v>
      </c>
      <c r="Q88" s="99"/>
      <c r="R88" s="181">
        <f>R89+R150+R546</f>
        <v>38.768295500000001</v>
      </c>
      <c r="S88" s="99"/>
      <c r="T88" s="182">
        <f>T89+T150+T546</f>
        <v>179.37020000000001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74</v>
      </c>
      <c r="AU88" s="19" t="s">
        <v>88</v>
      </c>
      <c r="BK88" s="183">
        <f>BK89+BK150+BK546</f>
        <v>0</v>
      </c>
    </row>
    <row r="89" s="12" customFormat="1" ht="25.92" customHeight="1">
      <c r="A89" s="12"/>
      <c r="B89" s="184"/>
      <c r="C89" s="185"/>
      <c r="D89" s="186" t="s">
        <v>74</v>
      </c>
      <c r="E89" s="187" t="s">
        <v>117</v>
      </c>
      <c r="F89" s="187" t="s">
        <v>118</v>
      </c>
      <c r="G89" s="185"/>
      <c r="H89" s="185"/>
      <c r="I89" s="188"/>
      <c r="J89" s="189">
        <f>BK89</f>
        <v>0</v>
      </c>
      <c r="K89" s="185"/>
      <c r="L89" s="190"/>
      <c r="M89" s="191"/>
      <c r="N89" s="192"/>
      <c r="O89" s="192"/>
      <c r="P89" s="193">
        <f>P90+P103</f>
        <v>0</v>
      </c>
      <c r="Q89" s="192"/>
      <c r="R89" s="193">
        <f>R90+R103</f>
        <v>0.048740499999999992</v>
      </c>
      <c r="S89" s="192"/>
      <c r="T89" s="194">
        <f>T90+T103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5" t="s">
        <v>82</v>
      </c>
      <c r="AT89" s="196" t="s">
        <v>74</v>
      </c>
      <c r="AU89" s="196" t="s">
        <v>75</v>
      </c>
      <c r="AY89" s="195" t="s">
        <v>119</v>
      </c>
      <c r="BK89" s="197">
        <f>BK90+BK103</f>
        <v>0</v>
      </c>
    </row>
    <row r="90" s="12" customFormat="1" ht="22.8" customHeight="1">
      <c r="A90" s="12"/>
      <c r="B90" s="184"/>
      <c r="C90" s="185"/>
      <c r="D90" s="186" t="s">
        <v>74</v>
      </c>
      <c r="E90" s="198" t="s">
        <v>120</v>
      </c>
      <c r="F90" s="198" t="s">
        <v>121</v>
      </c>
      <c r="G90" s="185"/>
      <c r="H90" s="185"/>
      <c r="I90" s="188"/>
      <c r="J90" s="199">
        <f>BK90</f>
        <v>0</v>
      </c>
      <c r="K90" s="185"/>
      <c r="L90" s="190"/>
      <c r="M90" s="191"/>
      <c r="N90" s="192"/>
      <c r="O90" s="192"/>
      <c r="P90" s="193">
        <f>SUM(P91:P102)</f>
        <v>0</v>
      </c>
      <c r="Q90" s="192"/>
      <c r="R90" s="193">
        <f>SUM(R91:R102)</f>
        <v>0.0095380000000000013</v>
      </c>
      <c r="S90" s="192"/>
      <c r="T90" s="194">
        <f>SUM(T91:T102)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5" t="s">
        <v>82</v>
      </c>
      <c r="AT90" s="196" t="s">
        <v>74</v>
      </c>
      <c r="AU90" s="196" t="s">
        <v>80</v>
      </c>
      <c r="AY90" s="195" t="s">
        <v>119</v>
      </c>
      <c r="BK90" s="197">
        <f>SUM(BK91:BK102)</f>
        <v>0</v>
      </c>
    </row>
    <row r="91" s="2" customFormat="1" ht="21.75" customHeight="1">
      <c r="A91" s="40"/>
      <c r="B91" s="41"/>
      <c r="C91" s="200" t="s">
        <v>80</v>
      </c>
      <c r="D91" s="200" t="s">
        <v>122</v>
      </c>
      <c r="E91" s="201" t="s">
        <v>123</v>
      </c>
      <c r="F91" s="202" t="s">
        <v>124</v>
      </c>
      <c r="G91" s="203" t="s">
        <v>125</v>
      </c>
      <c r="H91" s="204">
        <v>2</v>
      </c>
      <c r="I91" s="205"/>
      <c r="J91" s="206">
        <f>ROUND(I91*H91,2)</f>
        <v>0</v>
      </c>
      <c r="K91" s="202" t="s">
        <v>126</v>
      </c>
      <c r="L91" s="46"/>
      <c r="M91" s="207" t="s">
        <v>19</v>
      </c>
      <c r="N91" s="208" t="s">
        <v>48</v>
      </c>
      <c r="O91" s="87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1" t="s">
        <v>127</v>
      </c>
      <c r="AT91" s="211" t="s">
        <v>122</v>
      </c>
      <c r="AU91" s="211" t="s">
        <v>82</v>
      </c>
      <c r="AY91" s="19" t="s">
        <v>119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9" t="s">
        <v>128</v>
      </c>
      <c r="BK91" s="212">
        <f>ROUND(I91*H91,2)</f>
        <v>0</v>
      </c>
      <c r="BL91" s="19" t="s">
        <v>127</v>
      </c>
      <c r="BM91" s="211" t="s">
        <v>129</v>
      </c>
    </row>
    <row r="92" s="2" customFormat="1" ht="16.5" customHeight="1">
      <c r="A92" s="40"/>
      <c r="B92" s="41"/>
      <c r="C92" s="213" t="s">
        <v>82</v>
      </c>
      <c r="D92" s="213" t="s">
        <v>130</v>
      </c>
      <c r="E92" s="214" t="s">
        <v>131</v>
      </c>
      <c r="F92" s="215" t="s">
        <v>132</v>
      </c>
      <c r="G92" s="216" t="s">
        <v>133</v>
      </c>
      <c r="H92" s="217">
        <v>0.001</v>
      </c>
      <c r="I92" s="218"/>
      <c r="J92" s="219">
        <f>ROUND(I92*H92,2)</f>
        <v>0</v>
      </c>
      <c r="K92" s="215" t="s">
        <v>126</v>
      </c>
      <c r="L92" s="220"/>
      <c r="M92" s="221" t="s">
        <v>19</v>
      </c>
      <c r="N92" s="222" t="s">
        <v>48</v>
      </c>
      <c r="O92" s="87"/>
      <c r="P92" s="209">
        <f>O92*H92</f>
        <v>0</v>
      </c>
      <c r="Q92" s="209">
        <v>1</v>
      </c>
      <c r="R92" s="209">
        <f>Q92*H92</f>
        <v>0.001</v>
      </c>
      <c r="S92" s="209">
        <v>0</v>
      </c>
      <c r="T92" s="21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1" t="s">
        <v>134</v>
      </c>
      <c r="AT92" s="211" t="s">
        <v>130</v>
      </c>
      <c r="AU92" s="211" t="s">
        <v>82</v>
      </c>
      <c r="AY92" s="19" t="s">
        <v>119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9" t="s">
        <v>128</v>
      </c>
      <c r="BK92" s="212">
        <f>ROUND(I92*H92,2)</f>
        <v>0</v>
      </c>
      <c r="BL92" s="19" t="s">
        <v>127</v>
      </c>
      <c r="BM92" s="211" t="s">
        <v>135</v>
      </c>
    </row>
    <row r="93" s="13" customFormat="1">
      <c r="A93" s="13"/>
      <c r="B93" s="223"/>
      <c r="C93" s="224"/>
      <c r="D93" s="225" t="s">
        <v>136</v>
      </c>
      <c r="E93" s="224"/>
      <c r="F93" s="226" t="s">
        <v>137</v>
      </c>
      <c r="G93" s="224"/>
      <c r="H93" s="227">
        <v>0.001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136</v>
      </c>
      <c r="AU93" s="233" t="s">
        <v>82</v>
      </c>
      <c r="AV93" s="13" t="s">
        <v>82</v>
      </c>
      <c r="AW93" s="13" t="s">
        <v>4</v>
      </c>
      <c r="AX93" s="13" t="s">
        <v>80</v>
      </c>
      <c r="AY93" s="233" t="s">
        <v>119</v>
      </c>
    </row>
    <row r="94" s="2" customFormat="1">
      <c r="A94" s="40"/>
      <c r="B94" s="41"/>
      <c r="C94" s="200" t="s">
        <v>138</v>
      </c>
      <c r="D94" s="200" t="s">
        <v>122</v>
      </c>
      <c r="E94" s="201" t="s">
        <v>139</v>
      </c>
      <c r="F94" s="202" t="s">
        <v>140</v>
      </c>
      <c r="G94" s="203" t="s">
        <v>141</v>
      </c>
      <c r="H94" s="204">
        <v>2</v>
      </c>
      <c r="I94" s="205"/>
      <c r="J94" s="206">
        <f>ROUND(I94*H94,2)</f>
        <v>0</v>
      </c>
      <c r="K94" s="202" t="s">
        <v>126</v>
      </c>
      <c r="L94" s="46"/>
      <c r="M94" s="207" t="s">
        <v>19</v>
      </c>
      <c r="N94" s="208" t="s">
        <v>48</v>
      </c>
      <c r="O94" s="87"/>
      <c r="P94" s="209">
        <f>O94*H94</f>
        <v>0</v>
      </c>
      <c r="Q94" s="209">
        <v>0.00029999999999999997</v>
      </c>
      <c r="R94" s="209">
        <f>Q94*H94</f>
        <v>0.00059999999999999995</v>
      </c>
      <c r="S94" s="209">
        <v>0</v>
      </c>
      <c r="T94" s="21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1" t="s">
        <v>127</v>
      </c>
      <c r="AT94" s="211" t="s">
        <v>122</v>
      </c>
      <c r="AU94" s="211" t="s">
        <v>82</v>
      </c>
      <c r="AY94" s="19" t="s">
        <v>119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9" t="s">
        <v>128</v>
      </c>
      <c r="BK94" s="212">
        <f>ROUND(I94*H94,2)</f>
        <v>0</v>
      </c>
      <c r="BL94" s="19" t="s">
        <v>127</v>
      </c>
      <c r="BM94" s="211" t="s">
        <v>142</v>
      </c>
    </row>
    <row r="95" s="14" customFormat="1">
      <c r="A95" s="14"/>
      <c r="B95" s="234"/>
      <c r="C95" s="235"/>
      <c r="D95" s="225" t="s">
        <v>136</v>
      </c>
      <c r="E95" s="236" t="s">
        <v>19</v>
      </c>
      <c r="F95" s="237" t="s">
        <v>143</v>
      </c>
      <c r="G95" s="235"/>
      <c r="H95" s="236" t="s">
        <v>19</v>
      </c>
      <c r="I95" s="238"/>
      <c r="J95" s="235"/>
      <c r="K95" s="235"/>
      <c r="L95" s="239"/>
      <c r="M95" s="240"/>
      <c r="N95" s="241"/>
      <c r="O95" s="241"/>
      <c r="P95" s="241"/>
      <c r="Q95" s="241"/>
      <c r="R95" s="241"/>
      <c r="S95" s="241"/>
      <c r="T95" s="24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3" t="s">
        <v>136</v>
      </c>
      <c r="AU95" s="243" t="s">
        <v>82</v>
      </c>
      <c r="AV95" s="14" t="s">
        <v>80</v>
      </c>
      <c r="AW95" s="14" t="s">
        <v>84</v>
      </c>
      <c r="AX95" s="14" t="s">
        <v>75</v>
      </c>
      <c r="AY95" s="243" t="s">
        <v>119</v>
      </c>
    </row>
    <row r="96" s="13" customFormat="1">
      <c r="A96" s="13"/>
      <c r="B96" s="223"/>
      <c r="C96" s="224"/>
      <c r="D96" s="225" t="s">
        <v>136</v>
      </c>
      <c r="E96" s="244" t="s">
        <v>19</v>
      </c>
      <c r="F96" s="226" t="s">
        <v>80</v>
      </c>
      <c r="G96" s="224"/>
      <c r="H96" s="227">
        <v>1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136</v>
      </c>
      <c r="AU96" s="233" t="s">
        <v>82</v>
      </c>
      <c r="AV96" s="13" t="s">
        <v>82</v>
      </c>
      <c r="AW96" s="13" t="s">
        <v>84</v>
      </c>
      <c r="AX96" s="13" t="s">
        <v>75</v>
      </c>
      <c r="AY96" s="233" t="s">
        <v>119</v>
      </c>
    </row>
    <row r="97" s="14" customFormat="1">
      <c r="A97" s="14"/>
      <c r="B97" s="234"/>
      <c r="C97" s="235"/>
      <c r="D97" s="225" t="s">
        <v>136</v>
      </c>
      <c r="E97" s="236" t="s">
        <v>19</v>
      </c>
      <c r="F97" s="237" t="s">
        <v>144</v>
      </c>
      <c r="G97" s="235"/>
      <c r="H97" s="236" t="s">
        <v>19</v>
      </c>
      <c r="I97" s="238"/>
      <c r="J97" s="235"/>
      <c r="K97" s="235"/>
      <c r="L97" s="239"/>
      <c r="M97" s="240"/>
      <c r="N97" s="241"/>
      <c r="O97" s="241"/>
      <c r="P97" s="241"/>
      <c r="Q97" s="241"/>
      <c r="R97" s="241"/>
      <c r="S97" s="241"/>
      <c r="T97" s="24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3" t="s">
        <v>136</v>
      </c>
      <c r="AU97" s="243" t="s">
        <v>82</v>
      </c>
      <c r="AV97" s="14" t="s">
        <v>80</v>
      </c>
      <c r="AW97" s="14" t="s">
        <v>84</v>
      </c>
      <c r="AX97" s="14" t="s">
        <v>75</v>
      </c>
      <c r="AY97" s="243" t="s">
        <v>119</v>
      </c>
    </row>
    <row r="98" s="13" customFormat="1">
      <c r="A98" s="13"/>
      <c r="B98" s="223"/>
      <c r="C98" s="224"/>
      <c r="D98" s="225" t="s">
        <v>136</v>
      </c>
      <c r="E98" s="244" t="s">
        <v>19</v>
      </c>
      <c r="F98" s="226" t="s">
        <v>80</v>
      </c>
      <c r="G98" s="224"/>
      <c r="H98" s="227">
        <v>1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136</v>
      </c>
      <c r="AU98" s="233" t="s">
        <v>82</v>
      </c>
      <c r="AV98" s="13" t="s">
        <v>82</v>
      </c>
      <c r="AW98" s="13" t="s">
        <v>84</v>
      </c>
      <c r="AX98" s="13" t="s">
        <v>75</v>
      </c>
      <c r="AY98" s="233" t="s">
        <v>119</v>
      </c>
    </row>
    <row r="99" s="15" customFormat="1">
      <c r="A99" s="15"/>
      <c r="B99" s="245"/>
      <c r="C99" s="246"/>
      <c r="D99" s="225" t="s">
        <v>136</v>
      </c>
      <c r="E99" s="247" t="s">
        <v>19</v>
      </c>
      <c r="F99" s="248" t="s">
        <v>145</v>
      </c>
      <c r="G99" s="246"/>
      <c r="H99" s="249">
        <v>2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136</v>
      </c>
      <c r="AU99" s="255" t="s">
        <v>82</v>
      </c>
      <c r="AV99" s="15" t="s">
        <v>128</v>
      </c>
      <c r="AW99" s="15" t="s">
        <v>84</v>
      </c>
      <c r="AX99" s="15" t="s">
        <v>80</v>
      </c>
      <c r="AY99" s="255" t="s">
        <v>119</v>
      </c>
    </row>
    <row r="100" s="2" customFormat="1">
      <c r="A100" s="40"/>
      <c r="B100" s="41"/>
      <c r="C100" s="213" t="s">
        <v>128</v>
      </c>
      <c r="D100" s="213" t="s">
        <v>130</v>
      </c>
      <c r="E100" s="214" t="s">
        <v>146</v>
      </c>
      <c r="F100" s="215" t="s">
        <v>147</v>
      </c>
      <c r="G100" s="216" t="s">
        <v>125</v>
      </c>
      <c r="H100" s="217">
        <v>1.47</v>
      </c>
      <c r="I100" s="218"/>
      <c r="J100" s="219">
        <f>ROUND(I100*H100,2)</f>
        <v>0</v>
      </c>
      <c r="K100" s="215" t="s">
        <v>126</v>
      </c>
      <c r="L100" s="220"/>
      <c r="M100" s="221" t="s">
        <v>19</v>
      </c>
      <c r="N100" s="222" t="s">
        <v>48</v>
      </c>
      <c r="O100" s="87"/>
      <c r="P100" s="209">
        <f>O100*H100</f>
        <v>0</v>
      </c>
      <c r="Q100" s="209">
        <v>0.0054000000000000003</v>
      </c>
      <c r="R100" s="209">
        <f>Q100*H100</f>
        <v>0.0079380000000000006</v>
      </c>
      <c r="S100" s="209">
        <v>0</v>
      </c>
      <c r="T100" s="21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1" t="s">
        <v>134</v>
      </c>
      <c r="AT100" s="211" t="s">
        <v>130</v>
      </c>
      <c r="AU100" s="211" t="s">
        <v>82</v>
      </c>
      <c r="AY100" s="19" t="s">
        <v>119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9" t="s">
        <v>128</v>
      </c>
      <c r="BK100" s="212">
        <f>ROUND(I100*H100,2)</f>
        <v>0</v>
      </c>
      <c r="BL100" s="19" t="s">
        <v>127</v>
      </c>
      <c r="BM100" s="211" t="s">
        <v>148</v>
      </c>
    </row>
    <row r="101" s="13" customFormat="1">
      <c r="A101" s="13"/>
      <c r="B101" s="223"/>
      <c r="C101" s="224"/>
      <c r="D101" s="225" t="s">
        <v>136</v>
      </c>
      <c r="E101" s="224"/>
      <c r="F101" s="226" t="s">
        <v>149</v>
      </c>
      <c r="G101" s="224"/>
      <c r="H101" s="227">
        <v>1.47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136</v>
      </c>
      <c r="AU101" s="233" t="s">
        <v>82</v>
      </c>
      <c r="AV101" s="13" t="s">
        <v>82</v>
      </c>
      <c r="AW101" s="13" t="s">
        <v>4</v>
      </c>
      <c r="AX101" s="13" t="s">
        <v>80</v>
      </c>
      <c r="AY101" s="233" t="s">
        <v>119</v>
      </c>
    </row>
    <row r="102" s="2" customFormat="1">
      <c r="A102" s="40"/>
      <c r="B102" s="41"/>
      <c r="C102" s="200" t="s">
        <v>150</v>
      </c>
      <c r="D102" s="200" t="s">
        <v>122</v>
      </c>
      <c r="E102" s="201" t="s">
        <v>151</v>
      </c>
      <c r="F102" s="202" t="s">
        <v>152</v>
      </c>
      <c r="G102" s="203" t="s">
        <v>133</v>
      </c>
      <c r="H102" s="204">
        <v>0.01</v>
      </c>
      <c r="I102" s="205"/>
      <c r="J102" s="206">
        <f>ROUND(I102*H102,2)</f>
        <v>0</v>
      </c>
      <c r="K102" s="202" t="s">
        <v>126</v>
      </c>
      <c r="L102" s="46"/>
      <c r="M102" s="207" t="s">
        <v>19</v>
      </c>
      <c r="N102" s="208" t="s">
        <v>48</v>
      </c>
      <c r="O102" s="87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1" t="s">
        <v>127</v>
      </c>
      <c r="AT102" s="211" t="s">
        <v>122</v>
      </c>
      <c r="AU102" s="211" t="s">
        <v>82</v>
      </c>
      <c r="AY102" s="19" t="s">
        <v>119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9" t="s">
        <v>128</v>
      </c>
      <c r="BK102" s="212">
        <f>ROUND(I102*H102,2)</f>
        <v>0</v>
      </c>
      <c r="BL102" s="19" t="s">
        <v>127</v>
      </c>
      <c r="BM102" s="211" t="s">
        <v>153</v>
      </c>
    </row>
    <row r="103" s="12" customFormat="1" ht="22.8" customHeight="1">
      <c r="A103" s="12"/>
      <c r="B103" s="184"/>
      <c r="C103" s="185"/>
      <c r="D103" s="186" t="s">
        <v>74</v>
      </c>
      <c r="E103" s="198" t="s">
        <v>154</v>
      </c>
      <c r="F103" s="198" t="s">
        <v>155</v>
      </c>
      <c r="G103" s="185"/>
      <c r="H103" s="185"/>
      <c r="I103" s="188"/>
      <c r="J103" s="199">
        <f>BK103</f>
        <v>0</v>
      </c>
      <c r="K103" s="185"/>
      <c r="L103" s="190"/>
      <c r="M103" s="191"/>
      <c r="N103" s="192"/>
      <c r="O103" s="192"/>
      <c r="P103" s="193">
        <f>SUM(P104:P149)</f>
        <v>0</v>
      </c>
      <c r="Q103" s="192"/>
      <c r="R103" s="193">
        <f>SUM(R104:R149)</f>
        <v>0.039202499999999994</v>
      </c>
      <c r="S103" s="192"/>
      <c r="T103" s="194">
        <f>SUM(T104:T149)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5" t="s">
        <v>82</v>
      </c>
      <c r="AT103" s="196" t="s">
        <v>74</v>
      </c>
      <c r="AU103" s="196" t="s">
        <v>80</v>
      </c>
      <c r="AY103" s="195" t="s">
        <v>119</v>
      </c>
      <c r="BK103" s="197">
        <f>SUM(BK104:BK149)</f>
        <v>0</v>
      </c>
    </row>
    <row r="104" s="2" customFormat="1" ht="16.5" customHeight="1">
      <c r="A104" s="40"/>
      <c r="B104" s="41"/>
      <c r="C104" s="200" t="s">
        <v>156</v>
      </c>
      <c r="D104" s="200" t="s">
        <v>122</v>
      </c>
      <c r="E104" s="201" t="s">
        <v>157</v>
      </c>
      <c r="F104" s="202" t="s">
        <v>158</v>
      </c>
      <c r="G104" s="203" t="s">
        <v>159</v>
      </c>
      <c r="H104" s="204">
        <v>5</v>
      </c>
      <c r="I104" s="205"/>
      <c r="J104" s="206">
        <f>ROUND(I104*H104,2)</f>
        <v>0</v>
      </c>
      <c r="K104" s="202" t="s">
        <v>126</v>
      </c>
      <c r="L104" s="46"/>
      <c r="M104" s="207" t="s">
        <v>19</v>
      </c>
      <c r="N104" s="208" t="s">
        <v>48</v>
      </c>
      <c r="O104" s="87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1" t="s">
        <v>127</v>
      </c>
      <c r="AT104" s="211" t="s">
        <v>122</v>
      </c>
      <c r="AU104" s="211" t="s">
        <v>82</v>
      </c>
      <c r="AY104" s="19" t="s">
        <v>119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9" t="s">
        <v>128</v>
      </c>
      <c r="BK104" s="212">
        <f>ROUND(I104*H104,2)</f>
        <v>0</v>
      </c>
      <c r="BL104" s="19" t="s">
        <v>127</v>
      </c>
      <c r="BM104" s="211" t="s">
        <v>160</v>
      </c>
    </row>
    <row r="105" s="2" customFormat="1" ht="16.5" customHeight="1">
      <c r="A105" s="40"/>
      <c r="B105" s="41"/>
      <c r="C105" s="213" t="s">
        <v>161</v>
      </c>
      <c r="D105" s="213" t="s">
        <v>130</v>
      </c>
      <c r="E105" s="214" t="s">
        <v>162</v>
      </c>
      <c r="F105" s="215" t="s">
        <v>163</v>
      </c>
      <c r="G105" s="216" t="s">
        <v>159</v>
      </c>
      <c r="H105" s="217">
        <v>5.25</v>
      </c>
      <c r="I105" s="218"/>
      <c r="J105" s="219">
        <f>ROUND(I105*H105,2)</f>
        <v>0</v>
      </c>
      <c r="K105" s="215" t="s">
        <v>126</v>
      </c>
      <c r="L105" s="220"/>
      <c r="M105" s="221" t="s">
        <v>19</v>
      </c>
      <c r="N105" s="222" t="s">
        <v>48</v>
      </c>
      <c r="O105" s="87"/>
      <c r="P105" s="209">
        <f>O105*H105</f>
        <v>0</v>
      </c>
      <c r="Q105" s="209">
        <v>0.00019000000000000001</v>
      </c>
      <c r="R105" s="209">
        <f>Q105*H105</f>
        <v>0.00099750000000000012</v>
      </c>
      <c r="S105" s="209">
        <v>0</v>
      </c>
      <c r="T105" s="21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1" t="s">
        <v>134</v>
      </c>
      <c r="AT105" s="211" t="s">
        <v>130</v>
      </c>
      <c r="AU105" s="211" t="s">
        <v>82</v>
      </c>
      <c r="AY105" s="19" t="s">
        <v>119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9" t="s">
        <v>128</v>
      </c>
      <c r="BK105" s="212">
        <f>ROUND(I105*H105,2)</f>
        <v>0</v>
      </c>
      <c r="BL105" s="19" t="s">
        <v>127</v>
      </c>
      <c r="BM105" s="211" t="s">
        <v>164</v>
      </c>
    </row>
    <row r="106" s="13" customFormat="1">
      <c r="A106" s="13"/>
      <c r="B106" s="223"/>
      <c r="C106" s="224"/>
      <c r="D106" s="225" t="s">
        <v>136</v>
      </c>
      <c r="E106" s="224"/>
      <c r="F106" s="226" t="s">
        <v>165</v>
      </c>
      <c r="G106" s="224"/>
      <c r="H106" s="227">
        <v>5.25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136</v>
      </c>
      <c r="AU106" s="233" t="s">
        <v>82</v>
      </c>
      <c r="AV106" s="13" t="s">
        <v>82</v>
      </c>
      <c r="AW106" s="13" t="s">
        <v>4</v>
      </c>
      <c r="AX106" s="13" t="s">
        <v>80</v>
      </c>
      <c r="AY106" s="233" t="s">
        <v>119</v>
      </c>
    </row>
    <row r="107" s="2" customFormat="1" ht="16.5" customHeight="1">
      <c r="A107" s="40"/>
      <c r="B107" s="41"/>
      <c r="C107" s="200" t="s">
        <v>166</v>
      </c>
      <c r="D107" s="200" t="s">
        <v>122</v>
      </c>
      <c r="E107" s="201" t="s">
        <v>167</v>
      </c>
      <c r="F107" s="202" t="s">
        <v>168</v>
      </c>
      <c r="G107" s="203" t="s">
        <v>159</v>
      </c>
      <c r="H107" s="204">
        <v>65</v>
      </c>
      <c r="I107" s="205"/>
      <c r="J107" s="206">
        <f>ROUND(I107*H107,2)</f>
        <v>0</v>
      </c>
      <c r="K107" s="202" t="s">
        <v>126</v>
      </c>
      <c r="L107" s="46"/>
      <c r="M107" s="207" t="s">
        <v>19</v>
      </c>
      <c r="N107" s="208" t="s">
        <v>48</v>
      </c>
      <c r="O107" s="87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1" t="s">
        <v>127</v>
      </c>
      <c r="AT107" s="211" t="s">
        <v>122</v>
      </c>
      <c r="AU107" s="211" t="s">
        <v>82</v>
      </c>
      <c r="AY107" s="19" t="s">
        <v>119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9" t="s">
        <v>128</v>
      </c>
      <c r="BK107" s="212">
        <f>ROUND(I107*H107,2)</f>
        <v>0</v>
      </c>
      <c r="BL107" s="19" t="s">
        <v>127</v>
      </c>
      <c r="BM107" s="211" t="s">
        <v>169</v>
      </c>
    </row>
    <row r="108" s="2" customFormat="1">
      <c r="A108" s="40"/>
      <c r="B108" s="41"/>
      <c r="C108" s="42"/>
      <c r="D108" s="225" t="s">
        <v>170</v>
      </c>
      <c r="E108" s="42"/>
      <c r="F108" s="256" t="s">
        <v>171</v>
      </c>
      <c r="G108" s="42"/>
      <c r="H108" s="42"/>
      <c r="I108" s="257"/>
      <c r="J108" s="42"/>
      <c r="K108" s="42"/>
      <c r="L108" s="46"/>
      <c r="M108" s="258"/>
      <c r="N108" s="259"/>
      <c r="O108" s="87"/>
      <c r="P108" s="87"/>
      <c r="Q108" s="87"/>
      <c r="R108" s="87"/>
      <c r="S108" s="87"/>
      <c r="T108" s="88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170</v>
      </c>
      <c r="AU108" s="19" t="s">
        <v>82</v>
      </c>
    </row>
    <row r="109" s="14" customFormat="1">
      <c r="A109" s="14"/>
      <c r="B109" s="234"/>
      <c r="C109" s="235"/>
      <c r="D109" s="225" t="s">
        <v>136</v>
      </c>
      <c r="E109" s="236" t="s">
        <v>19</v>
      </c>
      <c r="F109" s="237" t="s">
        <v>172</v>
      </c>
      <c r="G109" s="235"/>
      <c r="H109" s="236" t="s">
        <v>19</v>
      </c>
      <c r="I109" s="238"/>
      <c r="J109" s="235"/>
      <c r="K109" s="235"/>
      <c r="L109" s="239"/>
      <c r="M109" s="240"/>
      <c r="N109" s="241"/>
      <c r="O109" s="241"/>
      <c r="P109" s="241"/>
      <c r="Q109" s="241"/>
      <c r="R109" s="241"/>
      <c r="S109" s="241"/>
      <c r="T109" s="24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3" t="s">
        <v>136</v>
      </c>
      <c r="AU109" s="243" t="s">
        <v>82</v>
      </c>
      <c r="AV109" s="14" t="s">
        <v>80</v>
      </c>
      <c r="AW109" s="14" t="s">
        <v>84</v>
      </c>
      <c r="AX109" s="14" t="s">
        <v>75</v>
      </c>
      <c r="AY109" s="243" t="s">
        <v>119</v>
      </c>
    </row>
    <row r="110" s="13" customFormat="1">
      <c r="A110" s="13"/>
      <c r="B110" s="223"/>
      <c r="C110" s="224"/>
      <c r="D110" s="225" t="s">
        <v>136</v>
      </c>
      <c r="E110" s="244" t="s">
        <v>19</v>
      </c>
      <c r="F110" s="226" t="s">
        <v>173</v>
      </c>
      <c r="G110" s="224"/>
      <c r="H110" s="227">
        <v>35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136</v>
      </c>
      <c r="AU110" s="233" t="s">
        <v>82</v>
      </c>
      <c r="AV110" s="13" t="s">
        <v>82</v>
      </c>
      <c r="AW110" s="13" t="s">
        <v>84</v>
      </c>
      <c r="AX110" s="13" t="s">
        <v>75</v>
      </c>
      <c r="AY110" s="233" t="s">
        <v>119</v>
      </c>
    </row>
    <row r="111" s="14" customFormat="1">
      <c r="A111" s="14"/>
      <c r="B111" s="234"/>
      <c r="C111" s="235"/>
      <c r="D111" s="225" t="s">
        <v>136</v>
      </c>
      <c r="E111" s="236" t="s">
        <v>19</v>
      </c>
      <c r="F111" s="237" t="s">
        <v>174</v>
      </c>
      <c r="G111" s="235"/>
      <c r="H111" s="236" t="s">
        <v>19</v>
      </c>
      <c r="I111" s="238"/>
      <c r="J111" s="235"/>
      <c r="K111" s="235"/>
      <c r="L111" s="239"/>
      <c r="M111" s="240"/>
      <c r="N111" s="241"/>
      <c r="O111" s="241"/>
      <c r="P111" s="241"/>
      <c r="Q111" s="241"/>
      <c r="R111" s="241"/>
      <c r="S111" s="241"/>
      <c r="T111" s="24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3" t="s">
        <v>136</v>
      </c>
      <c r="AU111" s="243" t="s">
        <v>82</v>
      </c>
      <c r="AV111" s="14" t="s">
        <v>80</v>
      </c>
      <c r="AW111" s="14" t="s">
        <v>84</v>
      </c>
      <c r="AX111" s="14" t="s">
        <v>75</v>
      </c>
      <c r="AY111" s="243" t="s">
        <v>119</v>
      </c>
    </row>
    <row r="112" s="13" customFormat="1">
      <c r="A112" s="13"/>
      <c r="B112" s="223"/>
      <c r="C112" s="224"/>
      <c r="D112" s="225" t="s">
        <v>136</v>
      </c>
      <c r="E112" s="244" t="s">
        <v>19</v>
      </c>
      <c r="F112" s="226" t="s">
        <v>175</v>
      </c>
      <c r="G112" s="224"/>
      <c r="H112" s="227">
        <v>10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136</v>
      </c>
      <c r="AU112" s="233" t="s">
        <v>82</v>
      </c>
      <c r="AV112" s="13" t="s">
        <v>82</v>
      </c>
      <c r="AW112" s="13" t="s">
        <v>84</v>
      </c>
      <c r="AX112" s="13" t="s">
        <v>75</v>
      </c>
      <c r="AY112" s="233" t="s">
        <v>119</v>
      </c>
    </row>
    <row r="113" s="14" customFormat="1">
      <c r="A113" s="14"/>
      <c r="B113" s="234"/>
      <c r="C113" s="235"/>
      <c r="D113" s="225" t="s">
        <v>136</v>
      </c>
      <c r="E113" s="236" t="s">
        <v>19</v>
      </c>
      <c r="F113" s="237" t="s">
        <v>176</v>
      </c>
      <c r="G113" s="235"/>
      <c r="H113" s="236" t="s">
        <v>19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3" t="s">
        <v>136</v>
      </c>
      <c r="AU113" s="243" t="s">
        <v>82</v>
      </c>
      <c r="AV113" s="14" t="s">
        <v>80</v>
      </c>
      <c r="AW113" s="14" t="s">
        <v>84</v>
      </c>
      <c r="AX113" s="14" t="s">
        <v>75</v>
      </c>
      <c r="AY113" s="243" t="s">
        <v>119</v>
      </c>
    </row>
    <row r="114" s="13" customFormat="1">
      <c r="A114" s="13"/>
      <c r="B114" s="223"/>
      <c r="C114" s="224"/>
      <c r="D114" s="225" t="s">
        <v>136</v>
      </c>
      <c r="E114" s="244" t="s">
        <v>19</v>
      </c>
      <c r="F114" s="226" t="s">
        <v>177</v>
      </c>
      <c r="G114" s="224"/>
      <c r="H114" s="227">
        <v>20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136</v>
      </c>
      <c r="AU114" s="233" t="s">
        <v>82</v>
      </c>
      <c r="AV114" s="13" t="s">
        <v>82</v>
      </c>
      <c r="AW114" s="13" t="s">
        <v>84</v>
      </c>
      <c r="AX114" s="13" t="s">
        <v>75</v>
      </c>
      <c r="AY114" s="233" t="s">
        <v>119</v>
      </c>
    </row>
    <row r="115" s="15" customFormat="1">
      <c r="A115" s="15"/>
      <c r="B115" s="245"/>
      <c r="C115" s="246"/>
      <c r="D115" s="225" t="s">
        <v>136</v>
      </c>
      <c r="E115" s="247" t="s">
        <v>19</v>
      </c>
      <c r="F115" s="248" t="s">
        <v>145</v>
      </c>
      <c r="G115" s="246"/>
      <c r="H115" s="249">
        <v>65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136</v>
      </c>
      <c r="AU115" s="255" t="s">
        <v>82</v>
      </c>
      <c r="AV115" s="15" t="s">
        <v>128</v>
      </c>
      <c r="AW115" s="15" t="s">
        <v>84</v>
      </c>
      <c r="AX115" s="15" t="s">
        <v>80</v>
      </c>
      <c r="AY115" s="255" t="s">
        <v>119</v>
      </c>
    </row>
    <row r="116" s="2" customFormat="1" ht="16.5" customHeight="1">
      <c r="A116" s="40"/>
      <c r="B116" s="41"/>
      <c r="C116" s="213" t="s">
        <v>178</v>
      </c>
      <c r="D116" s="213" t="s">
        <v>130</v>
      </c>
      <c r="E116" s="214" t="s">
        <v>179</v>
      </c>
      <c r="F116" s="215" t="s">
        <v>180</v>
      </c>
      <c r="G116" s="216" t="s">
        <v>159</v>
      </c>
      <c r="H116" s="217">
        <v>68.25</v>
      </c>
      <c r="I116" s="218"/>
      <c r="J116" s="219">
        <f>ROUND(I116*H116,2)</f>
        <v>0</v>
      </c>
      <c r="K116" s="215" t="s">
        <v>126</v>
      </c>
      <c r="L116" s="220"/>
      <c r="M116" s="221" t="s">
        <v>19</v>
      </c>
      <c r="N116" s="222" t="s">
        <v>48</v>
      </c>
      <c r="O116" s="87"/>
      <c r="P116" s="209">
        <f>O116*H116</f>
        <v>0</v>
      </c>
      <c r="Q116" s="209">
        <v>6.9999999999999994E-05</v>
      </c>
      <c r="R116" s="209">
        <f>Q116*H116</f>
        <v>0.0047774999999999996</v>
      </c>
      <c r="S116" s="209">
        <v>0</v>
      </c>
      <c r="T116" s="21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1" t="s">
        <v>134</v>
      </c>
      <c r="AT116" s="211" t="s">
        <v>130</v>
      </c>
      <c r="AU116" s="211" t="s">
        <v>82</v>
      </c>
      <c r="AY116" s="19" t="s">
        <v>119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9" t="s">
        <v>128</v>
      </c>
      <c r="BK116" s="212">
        <f>ROUND(I116*H116,2)</f>
        <v>0</v>
      </c>
      <c r="BL116" s="19" t="s">
        <v>127</v>
      </c>
      <c r="BM116" s="211" t="s">
        <v>181</v>
      </c>
    </row>
    <row r="117" s="13" customFormat="1">
      <c r="A117" s="13"/>
      <c r="B117" s="223"/>
      <c r="C117" s="224"/>
      <c r="D117" s="225" t="s">
        <v>136</v>
      </c>
      <c r="E117" s="224"/>
      <c r="F117" s="226" t="s">
        <v>182</v>
      </c>
      <c r="G117" s="224"/>
      <c r="H117" s="227">
        <v>68.25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136</v>
      </c>
      <c r="AU117" s="233" t="s">
        <v>82</v>
      </c>
      <c r="AV117" s="13" t="s">
        <v>82</v>
      </c>
      <c r="AW117" s="13" t="s">
        <v>4</v>
      </c>
      <c r="AX117" s="13" t="s">
        <v>80</v>
      </c>
      <c r="AY117" s="233" t="s">
        <v>119</v>
      </c>
    </row>
    <row r="118" s="2" customFormat="1" ht="16.5" customHeight="1">
      <c r="A118" s="40"/>
      <c r="B118" s="41"/>
      <c r="C118" s="200" t="s">
        <v>175</v>
      </c>
      <c r="D118" s="200" t="s">
        <v>122</v>
      </c>
      <c r="E118" s="201" t="s">
        <v>183</v>
      </c>
      <c r="F118" s="202" t="s">
        <v>184</v>
      </c>
      <c r="G118" s="203" t="s">
        <v>159</v>
      </c>
      <c r="H118" s="204">
        <v>65</v>
      </c>
      <c r="I118" s="205"/>
      <c r="J118" s="206">
        <f>ROUND(I118*H118,2)</f>
        <v>0</v>
      </c>
      <c r="K118" s="202" t="s">
        <v>126</v>
      </c>
      <c r="L118" s="46"/>
      <c r="M118" s="207" t="s">
        <v>19</v>
      </c>
      <c r="N118" s="208" t="s">
        <v>48</v>
      </c>
      <c r="O118" s="87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1" t="s">
        <v>127</v>
      </c>
      <c r="AT118" s="211" t="s">
        <v>122</v>
      </c>
      <c r="AU118" s="211" t="s">
        <v>82</v>
      </c>
      <c r="AY118" s="19" t="s">
        <v>119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9" t="s">
        <v>128</v>
      </c>
      <c r="BK118" s="212">
        <f>ROUND(I118*H118,2)</f>
        <v>0</v>
      </c>
      <c r="BL118" s="19" t="s">
        <v>127</v>
      </c>
      <c r="BM118" s="211" t="s">
        <v>185</v>
      </c>
    </row>
    <row r="119" s="14" customFormat="1">
      <c r="A119" s="14"/>
      <c r="B119" s="234"/>
      <c r="C119" s="235"/>
      <c r="D119" s="225" t="s">
        <v>136</v>
      </c>
      <c r="E119" s="236" t="s">
        <v>19</v>
      </c>
      <c r="F119" s="237" t="s">
        <v>172</v>
      </c>
      <c r="G119" s="235"/>
      <c r="H119" s="236" t="s">
        <v>19</v>
      </c>
      <c r="I119" s="238"/>
      <c r="J119" s="235"/>
      <c r="K119" s="235"/>
      <c r="L119" s="239"/>
      <c r="M119" s="240"/>
      <c r="N119" s="241"/>
      <c r="O119" s="241"/>
      <c r="P119" s="241"/>
      <c r="Q119" s="241"/>
      <c r="R119" s="241"/>
      <c r="S119" s="241"/>
      <c r="T119" s="24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3" t="s">
        <v>136</v>
      </c>
      <c r="AU119" s="243" t="s">
        <v>82</v>
      </c>
      <c r="AV119" s="14" t="s">
        <v>80</v>
      </c>
      <c r="AW119" s="14" t="s">
        <v>84</v>
      </c>
      <c r="AX119" s="14" t="s">
        <v>75</v>
      </c>
      <c r="AY119" s="243" t="s">
        <v>119</v>
      </c>
    </row>
    <row r="120" s="13" customFormat="1">
      <c r="A120" s="13"/>
      <c r="B120" s="223"/>
      <c r="C120" s="224"/>
      <c r="D120" s="225" t="s">
        <v>136</v>
      </c>
      <c r="E120" s="244" t="s">
        <v>19</v>
      </c>
      <c r="F120" s="226" t="s">
        <v>173</v>
      </c>
      <c r="G120" s="224"/>
      <c r="H120" s="227">
        <v>35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136</v>
      </c>
      <c r="AU120" s="233" t="s">
        <v>82</v>
      </c>
      <c r="AV120" s="13" t="s">
        <v>82</v>
      </c>
      <c r="AW120" s="13" t="s">
        <v>84</v>
      </c>
      <c r="AX120" s="13" t="s">
        <v>75</v>
      </c>
      <c r="AY120" s="233" t="s">
        <v>119</v>
      </c>
    </row>
    <row r="121" s="14" customFormat="1">
      <c r="A121" s="14"/>
      <c r="B121" s="234"/>
      <c r="C121" s="235"/>
      <c r="D121" s="225" t="s">
        <v>136</v>
      </c>
      <c r="E121" s="236" t="s">
        <v>19</v>
      </c>
      <c r="F121" s="237" t="s">
        <v>174</v>
      </c>
      <c r="G121" s="235"/>
      <c r="H121" s="236" t="s">
        <v>19</v>
      </c>
      <c r="I121" s="238"/>
      <c r="J121" s="235"/>
      <c r="K121" s="235"/>
      <c r="L121" s="239"/>
      <c r="M121" s="240"/>
      <c r="N121" s="241"/>
      <c r="O121" s="241"/>
      <c r="P121" s="241"/>
      <c r="Q121" s="241"/>
      <c r="R121" s="241"/>
      <c r="S121" s="241"/>
      <c r="T121" s="24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3" t="s">
        <v>136</v>
      </c>
      <c r="AU121" s="243" t="s">
        <v>82</v>
      </c>
      <c r="AV121" s="14" t="s">
        <v>80</v>
      </c>
      <c r="AW121" s="14" t="s">
        <v>84</v>
      </c>
      <c r="AX121" s="14" t="s">
        <v>75</v>
      </c>
      <c r="AY121" s="243" t="s">
        <v>119</v>
      </c>
    </row>
    <row r="122" s="13" customFormat="1">
      <c r="A122" s="13"/>
      <c r="B122" s="223"/>
      <c r="C122" s="224"/>
      <c r="D122" s="225" t="s">
        <v>136</v>
      </c>
      <c r="E122" s="244" t="s">
        <v>19</v>
      </c>
      <c r="F122" s="226" t="s">
        <v>175</v>
      </c>
      <c r="G122" s="224"/>
      <c r="H122" s="227">
        <v>10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136</v>
      </c>
      <c r="AU122" s="233" t="s">
        <v>82</v>
      </c>
      <c r="AV122" s="13" t="s">
        <v>82</v>
      </c>
      <c r="AW122" s="13" t="s">
        <v>84</v>
      </c>
      <c r="AX122" s="13" t="s">
        <v>75</v>
      </c>
      <c r="AY122" s="233" t="s">
        <v>119</v>
      </c>
    </row>
    <row r="123" s="14" customFormat="1">
      <c r="A123" s="14"/>
      <c r="B123" s="234"/>
      <c r="C123" s="235"/>
      <c r="D123" s="225" t="s">
        <v>136</v>
      </c>
      <c r="E123" s="236" t="s">
        <v>19</v>
      </c>
      <c r="F123" s="237" t="s">
        <v>176</v>
      </c>
      <c r="G123" s="235"/>
      <c r="H123" s="236" t="s">
        <v>19</v>
      </c>
      <c r="I123" s="238"/>
      <c r="J123" s="235"/>
      <c r="K123" s="235"/>
      <c r="L123" s="239"/>
      <c r="M123" s="240"/>
      <c r="N123" s="241"/>
      <c r="O123" s="241"/>
      <c r="P123" s="241"/>
      <c r="Q123" s="241"/>
      <c r="R123" s="241"/>
      <c r="S123" s="241"/>
      <c r="T123" s="24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3" t="s">
        <v>136</v>
      </c>
      <c r="AU123" s="243" t="s">
        <v>82</v>
      </c>
      <c r="AV123" s="14" t="s">
        <v>80</v>
      </c>
      <c r="AW123" s="14" t="s">
        <v>84</v>
      </c>
      <c r="AX123" s="14" t="s">
        <v>75</v>
      </c>
      <c r="AY123" s="243" t="s">
        <v>119</v>
      </c>
    </row>
    <row r="124" s="13" customFormat="1">
      <c r="A124" s="13"/>
      <c r="B124" s="223"/>
      <c r="C124" s="224"/>
      <c r="D124" s="225" t="s">
        <v>136</v>
      </c>
      <c r="E124" s="244" t="s">
        <v>19</v>
      </c>
      <c r="F124" s="226" t="s">
        <v>177</v>
      </c>
      <c r="G124" s="224"/>
      <c r="H124" s="227">
        <v>20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136</v>
      </c>
      <c r="AU124" s="233" t="s">
        <v>82</v>
      </c>
      <c r="AV124" s="13" t="s">
        <v>82</v>
      </c>
      <c r="AW124" s="13" t="s">
        <v>84</v>
      </c>
      <c r="AX124" s="13" t="s">
        <v>75</v>
      </c>
      <c r="AY124" s="233" t="s">
        <v>119</v>
      </c>
    </row>
    <row r="125" s="15" customFormat="1">
      <c r="A125" s="15"/>
      <c r="B125" s="245"/>
      <c r="C125" s="246"/>
      <c r="D125" s="225" t="s">
        <v>136</v>
      </c>
      <c r="E125" s="247" t="s">
        <v>19</v>
      </c>
      <c r="F125" s="248" t="s">
        <v>145</v>
      </c>
      <c r="G125" s="246"/>
      <c r="H125" s="249">
        <v>65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136</v>
      </c>
      <c r="AU125" s="255" t="s">
        <v>82</v>
      </c>
      <c r="AV125" s="15" t="s">
        <v>128</v>
      </c>
      <c r="AW125" s="15" t="s">
        <v>84</v>
      </c>
      <c r="AX125" s="15" t="s">
        <v>80</v>
      </c>
      <c r="AY125" s="255" t="s">
        <v>119</v>
      </c>
    </row>
    <row r="126" s="2" customFormat="1" ht="16.5" customHeight="1">
      <c r="A126" s="40"/>
      <c r="B126" s="41"/>
      <c r="C126" s="213" t="s">
        <v>186</v>
      </c>
      <c r="D126" s="213" t="s">
        <v>130</v>
      </c>
      <c r="E126" s="214" t="s">
        <v>187</v>
      </c>
      <c r="F126" s="215" t="s">
        <v>188</v>
      </c>
      <c r="G126" s="216" t="s">
        <v>159</v>
      </c>
      <c r="H126" s="217">
        <v>68.25</v>
      </c>
      <c r="I126" s="218"/>
      <c r="J126" s="219">
        <f>ROUND(I126*H126,2)</f>
        <v>0</v>
      </c>
      <c r="K126" s="215" t="s">
        <v>126</v>
      </c>
      <c r="L126" s="220"/>
      <c r="M126" s="221" t="s">
        <v>19</v>
      </c>
      <c r="N126" s="222" t="s">
        <v>48</v>
      </c>
      <c r="O126" s="87"/>
      <c r="P126" s="209">
        <f>O126*H126</f>
        <v>0</v>
      </c>
      <c r="Q126" s="209">
        <v>0.00038999999999999999</v>
      </c>
      <c r="R126" s="209">
        <f>Q126*H126</f>
        <v>0.026617499999999999</v>
      </c>
      <c r="S126" s="209">
        <v>0</v>
      </c>
      <c r="T126" s="21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1" t="s">
        <v>134</v>
      </c>
      <c r="AT126" s="211" t="s">
        <v>130</v>
      </c>
      <c r="AU126" s="211" t="s">
        <v>82</v>
      </c>
      <c r="AY126" s="19" t="s">
        <v>119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9" t="s">
        <v>128</v>
      </c>
      <c r="BK126" s="212">
        <f>ROUND(I126*H126,2)</f>
        <v>0</v>
      </c>
      <c r="BL126" s="19" t="s">
        <v>127</v>
      </c>
      <c r="BM126" s="211" t="s">
        <v>189</v>
      </c>
    </row>
    <row r="127" s="13" customFormat="1">
      <c r="A127" s="13"/>
      <c r="B127" s="223"/>
      <c r="C127" s="224"/>
      <c r="D127" s="225" t="s">
        <v>136</v>
      </c>
      <c r="E127" s="224"/>
      <c r="F127" s="226" t="s">
        <v>182</v>
      </c>
      <c r="G127" s="224"/>
      <c r="H127" s="227">
        <v>68.25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136</v>
      </c>
      <c r="AU127" s="233" t="s">
        <v>82</v>
      </c>
      <c r="AV127" s="13" t="s">
        <v>82</v>
      </c>
      <c r="AW127" s="13" t="s">
        <v>4</v>
      </c>
      <c r="AX127" s="13" t="s">
        <v>80</v>
      </c>
      <c r="AY127" s="233" t="s">
        <v>119</v>
      </c>
    </row>
    <row r="128" s="2" customFormat="1" ht="16.5" customHeight="1">
      <c r="A128" s="40"/>
      <c r="B128" s="41"/>
      <c r="C128" s="200" t="s">
        <v>190</v>
      </c>
      <c r="D128" s="200" t="s">
        <v>122</v>
      </c>
      <c r="E128" s="201" t="s">
        <v>191</v>
      </c>
      <c r="F128" s="202" t="s">
        <v>192</v>
      </c>
      <c r="G128" s="203" t="s">
        <v>141</v>
      </c>
      <c r="H128" s="204">
        <v>7</v>
      </c>
      <c r="I128" s="205"/>
      <c r="J128" s="206">
        <f>ROUND(I128*H128,2)</f>
        <v>0</v>
      </c>
      <c r="K128" s="202" t="s">
        <v>126</v>
      </c>
      <c r="L128" s="46"/>
      <c r="M128" s="207" t="s">
        <v>19</v>
      </c>
      <c r="N128" s="208" t="s">
        <v>48</v>
      </c>
      <c r="O128" s="87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1" t="s">
        <v>127</v>
      </c>
      <c r="AT128" s="211" t="s">
        <v>122</v>
      </c>
      <c r="AU128" s="211" t="s">
        <v>82</v>
      </c>
      <c r="AY128" s="19" t="s">
        <v>119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9" t="s">
        <v>128</v>
      </c>
      <c r="BK128" s="212">
        <f>ROUND(I128*H128,2)</f>
        <v>0</v>
      </c>
      <c r="BL128" s="19" t="s">
        <v>127</v>
      </c>
      <c r="BM128" s="211" t="s">
        <v>193</v>
      </c>
    </row>
    <row r="129" s="14" customFormat="1">
      <c r="A129" s="14"/>
      <c r="B129" s="234"/>
      <c r="C129" s="235"/>
      <c r="D129" s="225" t="s">
        <v>136</v>
      </c>
      <c r="E129" s="236" t="s">
        <v>19</v>
      </c>
      <c r="F129" s="237" t="s">
        <v>194</v>
      </c>
      <c r="G129" s="235"/>
      <c r="H129" s="236" t="s">
        <v>19</v>
      </c>
      <c r="I129" s="238"/>
      <c r="J129" s="235"/>
      <c r="K129" s="235"/>
      <c r="L129" s="239"/>
      <c r="M129" s="240"/>
      <c r="N129" s="241"/>
      <c r="O129" s="241"/>
      <c r="P129" s="241"/>
      <c r="Q129" s="241"/>
      <c r="R129" s="241"/>
      <c r="S129" s="241"/>
      <c r="T129" s="24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3" t="s">
        <v>136</v>
      </c>
      <c r="AU129" s="243" t="s">
        <v>82</v>
      </c>
      <c r="AV129" s="14" t="s">
        <v>80</v>
      </c>
      <c r="AW129" s="14" t="s">
        <v>84</v>
      </c>
      <c r="AX129" s="14" t="s">
        <v>75</v>
      </c>
      <c r="AY129" s="243" t="s">
        <v>119</v>
      </c>
    </row>
    <row r="130" s="13" customFormat="1">
      <c r="A130" s="13"/>
      <c r="B130" s="223"/>
      <c r="C130" s="224"/>
      <c r="D130" s="225" t="s">
        <v>136</v>
      </c>
      <c r="E130" s="244" t="s">
        <v>19</v>
      </c>
      <c r="F130" s="226" t="s">
        <v>138</v>
      </c>
      <c r="G130" s="224"/>
      <c r="H130" s="227">
        <v>3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136</v>
      </c>
      <c r="AU130" s="233" t="s">
        <v>82</v>
      </c>
      <c r="AV130" s="13" t="s">
        <v>82</v>
      </c>
      <c r="AW130" s="13" t="s">
        <v>84</v>
      </c>
      <c r="AX130" s="13" t="s">
        <v>75</v>
      </c>
      <c r="AY130" s="233" t="s">
        <v>119</v>
      </c>
    </row>
    <row r="131" s="14" customFormat="1">
      <c r="A131" s="14"/>
      <c r="B131" s="234"/>
      <c r="C131" s="235"/>
      <c r="D131" s="225" t="s">
        <v>136</v>
      </c>
      <c r="E131" s="236" t="s">
        <v>19</v>
      </c>
      <c r="F131" s="237" t="s">
        <v>195</v>
      </c>
      <c r="G131" s="235"/>
      <c r="H131" s="236" t="s">
        <v>19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3" t="s">
        <v>136</v>
      </c>
      <c r="AU131" s="243" t="s">
        <v>82</v>
      </c>
      <c r="AV131" s="14" t="s">
        <v>80</v>
      </c>
      <c r="AW131" s="14" t="s">
        <v>84</v>
      </c>
      <c r="AX131" s="14" t="s">
        <v>75</v>
      </c>
      <c r="AY131" s="243" t="s">
        <v>119</v>
      </c>
    </row>
    <row r="132" s="13" customFormat="1">
      <c r="A132" s="13"/>
      <c r="B132" s="223"/>
      <c r="C132" s="224"/>
      <c r="D132" s="225" t="s">
        <v>136</v>
      </c>
      <c r="E132" s="244" t="s">
        <v>19</v>
      </c>
      <c r="F132" s="226" t="s">
        <v>80</v>
      </c>
      <c r="G132" s="224"/>
      <c r="H132" s="227">
        <v>1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136</v>
      </c>
      <c r="AU132" s="233" t="s">
        <v>82</v>
      </c>
      <c r="AV132" s="13" t="s">
        <v>82</v>
      </c>
      <c r="AW132" s="13" t="s">
        <v>84</v>
      </c>
      <c r="AX132" s="13" t="s">
        <v>75</v>
      </c>
      <c r="AY132" s="233" t="s">
        <v>119</v>
      </c>
    </row>
    <row r="133" s="14" customFormat="1">
      <c r="A133" s="14"/>
      <c r="B133" s="234"/>
      <c r="C133" s="235"/>
      <c r="D133" s="225" t="s">
        <v>136</v>
      </c>
      <c r="E133" s="236" t="s">
        <v>19</v>
      </c>
      <c r="F133" s="237" t="s">
        <v>196</v>
      </c>
      <c r="G133" s="235"/>
      <c r="H133" s="236" t="s">
        <v>19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3" t="s">
        <v>136</v>
      </c>
      <c r="AU133" s="243" t="s">
        <v>82</v>
      </c>
      <c r="AV133" s="14" t="s">
        <v>80</v>
      </c>
      <c r="AW133" s="14" t="s">
        <v>84</v>
      </c>
      <c r="AX133" s="14" t="s">
        <v>75</v>
      </c>
      <c r="AY133" s="243" t="s">
        <v>119</v>
      </c>
    </row>
    <row r="134" s="13" customFormat="1">
      <c r="A134" s="13"/>
      <c r="B134" s="223"/>
      <c r="C134" s="224"/>
      <c r="D134" s="225" t="s">
        <v>136</v>
      </c>
      <c r="E134" s="244" t="s">
        <v>19</v>
      </c>
      <c r="F134" s="226" t="s">
        <v>138</v>
      </c>
      <c r="G134" s="224"/>
      <c r="H134" s="227">
        <v>3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136</v>
      </c>
      <c r="AU134" s="233" t="s">
        <v>82</v>
      </c>
      <c r="AV134" s="13" t="s">
        <v>82</v>
      </c>
      <c r="AW134" s="13" t="s">
        <v>84</v>
      </c>
      <c r="AX134" s="13" t="s">
        <v>75</v>
      </c>
      <c r="AY134" s="233" t="s">
        <v>119</v>
      </c>
    </row>
    <row r="135" s="15" customFormat="1">
      <c r="A135" s="15"/>
      <c r="B135" s="245"/>
      <c r="C135" s="246"/>
      <c r="D135" s="225" t="s">
        <v>136</v>
      </c>
      <c r="E135" s="247" t="s">
        <v>19</v>
      </c>
      <c r="F135" s="248" t="s">
        <v>145</v>
      </c>
      <c r="G135" s="246"/>
      <c r="H135" s="249">
        <v>7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5" t="s">
        <v>136</v>
      </c>
      <c r="AU135" s="255" t="s">
        <v>82</v>
      </c>
      <c r="AV135" s="15" t="s">
        <v>128</v>
      </c>
      <c r="AW135" s="15" t="s">
        <v>84</v>
      </c>
      <c r="AX135" s="15" t="s">
        <v>80</v>
      </c>
      <c r="AY135" s="255" t="s">
        <v>119</v>
      </c>
    </row>
    <row r="136" s="2" customFormat="1" ht="16.5" customHeight="1">
      <c r="A136" s="40"/>
      <c r="B136" s="41"/>
      <c r="C136" s="213" t="s">
        <v>197</v>
      </c>
      <c r="D136" s="213" t="s">
        <v>130</v>
      </c>
      <c r="E136" s="214" t="s">
        <v>198</v>
      </c>
      <c r="F136" s="215" t="s">
        <v>199</v>
      </c>
      <c r="G136" s="216" t="s">
        <v>200</v>
      </c>
      <c r="H136" s="217">
        <v>2</v>
      </c>
      <c r="I136" s="218"/>
      <c r="J136" s="219">
        <f>ROUND(I136*H136,2)</f>
        <v>0</v>
      </c>
      <c r="K136" s="215" t="s">
        <v>126</v>
      </c>
      <c r="L136" s="220"/>
      <c r="M136" s="221" t="s">
        <v>19</v>
      </c>
      <c r="N136" s="222" t="s">
        <v>48</v>
      </c>
      <c r="O136" s="87"/>
      <c r="P136" s="209">
        <f>O136*H136</f>
        <v>0</v>
      </c>
      <c r="Q136" s="209">
        <v>0.0018</v>
      </c>
      <c r="R136" s="209">
        <f>Q136*H136</f>
        <v>0.0035999999999999999</v>
      </c>
      <c r="S136" s="209">
        <v>0</v>
      </c>
      <c r="T136" s="21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1" t="s">
        <v>134</v>
      </c>
      <c r="AT136" s="211" t="s">
        <v>130</v>
      </c>
      <c r="AU136" s="211" t="s">
        <v>82</v>
      </c>
      <c r="AY136" s="19" t="s">
        <v>119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9" t="s">
        <v>128</v>
      </c>
      <c r="BK136" s="212">
        <f>ROUND(I136*H136,2)</f>
        <v>0</v>
      </c>
      <c r="BL136" s="19" t="s">
        <v>127</v>
      </c>
      <c r="BM136" s="211" t="s">
        <v>201</v>
      </c>
    </row>
    <row r="137" s="2" customFormat="1" ht="16.5" customHeight="1">
      <c r="A137" s="40"/>
      <c r="B137" s="41"/>
      <c r="C137" s="213" t="s">
        <v>202</v>
      </c>
      <c r="D137" s="213" t="s">
        <v>130</v>
      </c>
      <c r="E137" s="214" t="s">
        <v>203</v>
      </c>
      <c r="F137" s="215" t="s">
        <v>204</v>
      </c>
      <c r="G137" s="216" t="s">
        <v>200</v>
      </c>
      <c r="H137" s="217">
        <v>3</v>
      </c>
      <c r="I137" s="218"/>
      <c r="J137" s="219">
        <f>ROUND(I137*H137,2)</f>
        <v>0</v>
      </c>
      <c r="K137" s="215" t="s">
        <v>126</v>
      </c>
      <c r="L137" s="220"/>
      <c r="M137" s="221" t="s">
        <v>19</v>
      </c>
      <c r="N137" s="222" t="s">
        <v>48</v>
      </c>
      <c r="O137" s="87"/>
      <c r="P137" s="209">
        <f>O137*H137</f>
        <v>0</v>
      </c>
      <c r="Q137" s="209">
        <v>0.00107</v>
      </c>
      <c r="R137" s="209">
        <f>Q137*H137</f>
        <v>0.0032100000000000002</v>
      </c>
      <c r="S137" s="209">
        <v>0</v>
      </c>
      <c r="T137" s="21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1" t="s">
        <v>134</v>
      </c>
      <c r="AT137" s="211" t="s">
        <v>130</v>
      </c>
      <c r="AU137" s="211" t="s">
        <v>82</v>
      </c>
      <c r="AY137" s="19" t="s">
        <v>119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9" t="s">
        <v>128</v>
      </c>
      <c r="BK137" s="212">
        <f>ROUND(I137*H137,2)</f>
        <v>0</v>
      </c>
      <c r="BL137" s="19" t="s">
        <v>127</v>
      </c>
      <c r="BM137" s="211" t="s">
        <v>205</v>
      </c>
    </row>
    <row r="138" s="2" customFormat="1" ht="16.5" customHeight="1">
      <c r="A138" s="40"/>
      <c r="B138" s="41"/>
      <c r="C138" s="200" t="s">
        <v>8</v>
      </c>
      <c r="D138" s="200" t="s">
        <v>122</v>
      </c>
      <c r="E138" s="201" t="s">
        <v>206</v>
      </c>
      <c r="F138" s="202" t="s">
        <v>207</v>
      </c>
      <c r="G138" s="203" t="s">
        <v>141</v>
      </c>
      <c r="H138" s="204">
        <v>1</v>
      </c>
      <c r="I138" s="205"/>
      <c r="J138" s="206">
        <f>ROUND(I138*H138,2)</f>
        <v>0</v>
      </c>
      <c r="K138" s="202" t="s">
        <v>126</v>
      </c>
      <c r="L138" s="46"/>
      <c r="M138" s="207" t="s">
        <v>19</v>
      </c>
      <c r="N138" s="208" t="s">
        <v>48</v>
      </c>
      <c r="O138" s="87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1" t="s">
        <v>127</v>
      </c>
      <c r="AT138" s="211" t="s">
        <v>122</v>
      </c>
      <c r="AU138" s="211" t="s">
        <v>82</v>
      </c>
      <c r="AY138" s="19" t="s">
        <v>119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9" t="s">
        <v>128</v>
      </c>
      <c r="BK138" s="212">
        <f>ROUND(I138*H138,2)</f>
        <v>0</v>
      </c>
      <c r="BL138" s="19" t="s">
        <v>127</v>
      </c>
      <c r="BM138" s="211" t="s">
        <v>208</v>
      </c>
    </row>
    <row r="139" s="2" customFormat="1" ht="16.5" customHeight="1">
      <c r="A139" s="40"/>
      <c r="B139" s="41"/>
      <c r="C139" s="213" t="s">
        <v>127</v>
      </c>
      <c r="D139" s="213" t="s">
        <v>130</v>
      </c>
      <c r="E139" s="214" t="s">
        <v>209</v>
      </c>
      <c r="F139" s="215" t="s">
        <v>210</v>
      </c>
      <c r="G139" s="216" t="s">
        <v>141</v>
      </c>
      <c r="H139" s="217">
        <v>1</v>
      </c>
      <c r="I139" s="218"/>
      <c r="J139" s="219">
        <f>ROUND(I139*H139,2)</f>
        <v>0</v>
      </c>
      <c r="K139" s="215" t="s">
        <v>19</v>
      </c>
      <c r="L139" s="220"/>
      <c r="M139" s="221" t="s">
        <v>19</v>
      </c>
      <c r="N139" s="222" t="s">
        <v>48</v>
      </c>
      <c r="O139" s="87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1" t="s">
        <v>211</v>
      </c>
      <c r="AT139" s="211" t="s">
        <v>130</v>
      </c>
      <c r="AU139" s="211" t="s">
        <v>82</v>
      </c>
      <c r="AY139" s="19" t="s">
        <v>119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9" t="s">
        <v>128</v>
      </c>
      <c r="BK139" s="212">
        <f>ROUND(I139*H139,2)</f>
        <v>0</v>
      </c>
      <c r="BL139" s="19" t="s">
        <v>212</v>
      </c>
      <c r="BM139" s="211" t="s">
        <v>213</v>
      </c>
    </row>
    <row r="140" s="2" customFormat="1">
      <c r="A140" s="40"/>
      <c r="B140" s="41"/>
      <c r="C140" s="200" t="s">
        <v>214</v>
      </c>
      <c r="D140" s="200" t="s">
        <v>122</v>
      </c>
      <c r="E140" s="201" t="s">
        <v>215</v>
      </c>
      <c r="F140" s="202" t="s">
        <v>216</v>
      </c>
      <c r="G140" s="203" t="s">
        <v>141</v>
      </c>
      <c r="H140" s="204">
        <v>2</v>
      </c>
      <c r="I140" s="205"/>
      <c r="J140" s="206">
        <f>ROUND(I140*H140,2)</f>
        <v>0</v>
      </c>
      <c r="K140" s="202" t="s">
        <v>126</v>
      </c>
      <c r="L140" s="46"/>
      <c r="M140" s="207" t="s">
        <v>19</v>
      </c>
      <c r="N140" s="208" t="s">
        <v>48</v>
      </c>
      <c r="O140" s="87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1" t="s">
        <v>127</v>
      </c>
      <c r="AT140" s="211" t="s">
        <v>122</v>
      </c>
      <c r="AU140" s="211" t="s">
        <v>82</v>
      </c>
      <c r="AY140" s="19" t="s">
        <v>119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9" t="s">
        <v>128</v>
      </c>
      <c r="BK140" s="212">
        <f>ROUND(I140*H140,2)</f>
        <v>0</v>
      </c>
      <c r="BL140" s="19" t="s">
        <v>127</v>
      </c>
      <c r="BM140" s="211" t="s">
        <v>217</v>
      </c>
    </row>
    <row r="141" s="2" customFormat="1">
      <c r="A141" s="40"/>
      <c r="B141" s="41"/>
      <c r="C141" s="213" t="s">
        <v>218</v>
      </c>
      <c r="D141" s="213" t="s">
        <v>130</v>
      </c>
      <c r="E141" s="214" t="s">
        <v>219</v>
      </c>
      <c r="F141" s="215" t="s">
        <v>220</v>
      </c>
      <c r="G141" s="216" t="s">
        <v>141</v>
      </c>
      <c r="H141" s="217">
        <v>2</v>
      </c>
      <c r="I141" s="218"/>
      <c r="J141" s="219">
        <f>ROUND(I141*H141,2)</f>
        <v>0</v>
      </c>
      <c r="K141" s="215" t="s">
        <v>19</v>
      </c>
      <c r="L141" s="220"/>
      <c r="M141" s="221" t="s">
        <v>19</v>
      </c>
      <c r="N141" s="222" t="s">
        <v>48</v>
      </c>
      <c r="O141" s="87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1" t="s">
        <v>211</v>
      </c>
      <c r="AT141" s="211" t="s">
        <v>130</v>
      </c>
      <c r="AU141" s="211" t="s">
        <v>82</v>
      </c>
      <c r="AY141" s="19" t="s">
        <v>119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9" t="s">
        <v>128</v>
      </c>
      <c r="BK141" s="212">
        <f>ROUND(I141*H141,2)</f>
        <v>0</v>
      </c>
      <c r="BL141" s="19" t="s">
        <v>212</v>
      </c>
      <c r="BM141" s="211" t="s">
        <v>221</v>
      </c>
    </row>
    <row r="142" s="2" customFormat="1" ht="16.5" customHeight="1">
      <c r="A142" s="40"/>
      <c r="B142" s="41"/>
      <c r="C142" s="200" t="s">
        <v>222</v>
      </c>
      <c r="D142" s="200" t="s">
        <v>122</v>
      </c>
      <c r="E142" s="201" t="s">
        <v>223</v>
      </c>
      <c r="F142" s="202" t="s">
        <v>224</v>
      </c>
      <c r="G142" s="203" t="s">
        <v>141</v>
      </c>
      <c r="H142" s="204">
        <v>48</v>
      </c>
      <c r="I142" s="205"/>
      <c r="J142" s="206">
        <f>ROUND(I142*H142,2)</f>
        <v>0</v>
      </c>
      <c r="K142" s="202" t="s">
        <v>19</v>
      </c>
      <c r="L142" s="46"/>
      <c r="M142" s="207" t="s">
        <v>19</v>
      </c>
      <c r="N142" s="208" t="s">
        <v>48</v>
      </c>
      <c r="O142" s="87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1" t="s">
        <v>127</v>
      </c>
      <c r="AT142" s="211" t="s">
        <v>122</v>
      </c>
      <c r="AU142" s="211" t="s">
        <v>82</v>
      </c>
      <c r="AY142" s="19" t="s">
        <v>119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9" t="s">
        <v>128</v>
      </c>
      <c r="BK142" s="212">
        <f>ROUND(I142*H142,2)</f>
        <v>0</v>
      </c>
      <c r="BL142" s="19" t="s">
        <v>127</v>
      </c>
      <c r="BM142" s="211" t="s">
        <v>225</v>
      </c>
    </row>
    <row r="143" s="2" customFormat="1" ht="16.5" customHeight="1">
      <c r="A143" s="40"/>
      <c r="B143" s="41"/>
      <c r="C143" s="213" t="s">
        <v>177</v>
      </c>
      <c r="D143" s="213" t="s">
        <v>130</v>
      </c>
      <c r="E143" s="214" t="s">
        <v>226</v>
      </c>
      <c r="F143" s="215" t="s">
        <v>227</v>
      </c>
      <c r="G143" s="216" t="s">
        <v>141</v>
      </c>
      <c r="H143" s="217">
        <v>48</v>
      </c>
      <c r="I143" s="218"/>
      <c r="J143" s="219">
        <f>ROUND(I143*H143,2)</f>
        <v>0</v>
      </c>
      <c r="K143" s="215" t="s">
        <v>19</v>
      </c>
      <c r="L143" s="220"/>
      <c r="M143" s="221" t="s">
        <v>19</v>
      </c>
      <c r="N143" s="222" t="s">
        <v>48</v>
      </c>
      <c r="O143" s="87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1" t="s">
        <v>134</v>
      </c>
      <c r="AT143" s="211" t="s">
        <v>130</v>
      </c>
      <c r="AU143" s="211" t="s">
        <v>82</v>
      </c>
      <c r="AY143" s="19" t="s">
        <v>119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9" t="s">
        <v>128</v>
      </c>
      <c r="BK143" s="212">
        <f>ROUND(I143*H143,2)</f>
        <v>0</v>
      </c>
      <c r="BL143" s="19" t="s">
        <v>127</v>
      </c>
      <c r="BM143" s="211" t="s">
        <v>228</v>
      </c>
    </row>
    <row r="144" s="2" customFormat="1" ht="21.75" customHeight="1">
      <c r="A144" s="40"/>
      <c r="B144" s="41"/>
      <c r="C144" s="200" t="s">
        <v>7</v>
      </c>
      <c r="D144" s="200" t="s">
        <v>122</v>
      </c>
      <c r="E144" s="201" t="s">
        <v>229</v>
      </c>
      <c r="F144" s="202" t="s">
        <v>230</v>
      </c>
      <c r="G144" s="203" t="s">
        <v>141</v>
      </c>
      <c r="H144" s="204">
        <v>48</v>
      </c>
      <c r="I144" s="205"/>
      <c r="J144" s="206">
        <f>ROUND(I144*H144,2)</f>
        <v>0</v>
      </c>
      <c r="K144" s="202" t="s">
        <v>126</v>
      </c>
      <c r="L144" s="46"/>
      <c r="M144" s="207" t="s">
        <v>19</v>
      </c>
      <c r="N144" s="208" t="s">
        <v>48</v>
      </c>
      <c r="O144" s="87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1" t="s">
        <v>127</v>
      </c>
      <c r="AT144" s="211" t="s">
        <v>122</v>
      </c>
      <c r="AU144" s="211" t="s">
        <v>82</v>
      </c>
      <c r="AY144" s="19" t="s">
        <v>119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9" t="s">
        <v>128</v>
      </c>
      <c r="BK144" s="212">
        <f>ROUND(I144*H144,2)</f>
        <v>0</v>
      </c>
      <c r="BL144" s="19" t="s">
        <v>127</v>
      </c>
      <c r="BM144" s="211" t="s">
        <v>231</v>
      </c>
    </row>
    <row r="145" s="13" customFormat="1">
      <c r="A145" s="13"/>
      <c r="B145" s="223"/>
      <c r="C145" s="224"/>
      <c r="D145" s="225" t="s">
        <v>136</v>
      </c>
      <c r="E145" s="244" t="s">
        <v>19</v>
      </c>
      <c r="F145" s="226" t="s">
        <v>232</v>
      </c>
      <c r="G145" s="224"/>
      <c r="H145" s="227">
        <v>48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136</v>
      </c>
      <c r="AU145" s="233" t="s">
        <v>82</v>
      </c>
      <c r="AV145" s="13" t="s">
        <v>82</v>
      </c>
      <c r="AW145" s="13" t="s">
        <v>84</v>
      </c>
      <c r="AX145" s="13" t="s">
        <v>80</v>
      </c>
      <c r="AY145" s="233" t="s">
        <v>119</v>
      </c>
    </row>
    <row r="146" s="2" customFormat="1" ht="16.5" customHeight="1">
      <c r="A146" s="40"/>
      <c r="B146" s="41"/>
      <c r="C146" s="213" t="s">
        <v>233</v>
      </c>
      <c r="D146" s="213" t="s">
        <v>130</v>
      </c>
      <c r="E146" s="214" t="s">
        <v>234</v>
      </c>
      <c r="F146" s="215" t="s">
        <v>235</v>
      </c>
      <c r="G146" s="216" t="s">
        <v>141</v>
      </c>
      <c r="H146" s="217">
        <v>48</v>
      </c>
      <c r="I146" s="218"/>
      <c r="J146" s="219">
        <f>ROUND(I146*H146,2)</f>
        <v>0</v>
      </c>
      <c r="K146" s="215" t="s">
        <v>19</v>
      </c>
      <c r="L146" s="220"/>
      <c r="M146" s="221" t="s">
        <v>19</v>
      </c>
      <c r="N146" s="222" t="s">
        <v>48</v>
      </c>
      <c r="O146" s="87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1" t="s">
        <v>134</v>
      </c>
      <c r="AT146" s="211" t="s">
        <v>130</v>
      </c>
      <c r="AU146" s="211" t="s">
        <v>82</v>
      </c>
      <c r="AY146" s="19" t="s">
        <v>119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9" t="s">
        <v>128</v>
      </c>
      <c r="BK146" s="212">
        <f>ROUND(I146*H146,2)</f>
        <v>0</v>
      </c>
      <c r="BL146" s="19" t="s">
        <v>127</v>
      </c>
      <c r="BM146" s="211" t="s">
        <v>236</v>
      </c>
    </row>
    <row r="147" s="2" customFormat="1" ht="21.75" customHeight="1">
      <c r="A147" s="40"/>
      <c r="B147" s="41"/>
      <c r="C147" s="200" t="s">
        <v>237</v>
      </c>
      <c r="D147" s="200" t="s">
        <v>122</v>
      </c>
      <c r="E147" s="201" t="s">
        <v>238</v>
      </c>
      <c r="F147" s="202" t="s">
        <v>239</v>
      </c>
      <c r="G147" s="203" t="s">
        <v>141</v>
      </c>
      <c r="H147" s="204">
        <v>48</v>
      </c>
      <c r="I147" s="205"/>
      <c r="J147" s="206">
        <f>ROUND(I147*H147,2)</f>
        <v>0</v>
      </c>
      <c r="K147" s="202" t="s">
        <v>126</v>
      </c>
      <c r="L147" s="46"/>
      <c r="M147" s="207" t="s">
        <v>19</v>
      </c>
      <c r="N147" s="208" t="s">
        <v>48</v>
      </c>
      <c r="O147" s="87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1" t="s">
        <v>127</v>
      </c>
      <c r="AT147" s="211" t="s">
        <v>122</v>
      </c>
      <c r="AU147" s="211" t="s">
        <v>82</v>
      </c>
      <c r="AY147" s="19" t="s">
        <v>119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9" t="s">
        <v>128</v>
      </c>
      <c r="BK147" s="212">
        <f>ROUND(I147*H147,2)</f>
        <v>0</v>
      </c>
      <c r="BL147" s="19" t="s">
        <v>127</v>
      </c>
      <c r="BM147" s="211" t="s">
        <v>240</v>
      </c>
    </row>
    <row r="148" s="2" customFormat="1" ht="16.5" customHeight="1">
      <c r="A148" s="40"/>
      <c r="B148" s="41"/>
      <c r="C148" s="200" t="s">
        <v>241</v>
      </c>
      <c r="D148" s="200" t="s">
        <v>122</v>
      </c>
      <c r="E148" s="201" t="s">
        <v>242</v>
      </c>
      <c r="F148" s="202" t="s">
        <v>243</v>
      </c>
      <c r="G148" s="203" t="s">
        <v>141</v>
      </c>
      <c r="H148" s="204">
        <v>2</v>
      </c>
      <c r="I148" s="205"/>
      <c r="J148" s="206">
        <f>ROUND(I148*H148,2)</f>
        <v>0</v>
      </c>
      <c r="K148" s="202" t="s">
        <v>126</v>
      </c>
      <c r="L148" s="46"/>
      <c r="M148" s="207" t="s">
        <v>19</v>
      </c>
      <c r="N148" s="208" t="s">
        <v>48</v>
      </c>
      <c r="O148" s="87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1" t="s">
        <v>127</v>
      </c>
      <c r="AT148" s="211" t="s">
        <v>122</v>
      </c>
      <c r="AU148" s="211" t="s">
        <v>82</v>
      </c>
      <c r="AY148" s="19" t="s">
        <v>119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9" t="s">
        <v>128</v>
      </c>
      <c r="BK148" s="212">
        <f>ROUND(I148*H148,2)</f>
        <v>0</v>
      </c>
      <c r="BL148" s="19" t="s">
        <v>127</v>
      </c>
      <c r="BM148" s="211" t="s">
        <v>244</v>
      </c>
    </row>
    <row r="149" s="2" customFormat="1">
      <c r="A149" s="40"/>
      <c r="B149" s="41"/>
      <c r="C149" s="200" t="s">
        <v>245</v>
      </c>
      <c r="D149" s="200" t="s">
        <v>122</v>
      </c>
      <c r="E149" s="201" t="s">
        <v>246</v>
      </c>
      <c r="F149" s="202" t="s">
        <v>247</v>
      </c>
      <c r="G149" s="203" t="s">
        <v>133</v>
      </c>
      <c r="H149" s="204">
        <v>0.039</v>
      </c>
      <c r="I149" s="205"/>
      <c r="J149" s="206">
        <f>ROUND(I149*H149,2)</f>
        <v>0</v>
      </c>
      <c r="K149" s="202" t="s">
        <v>126</v>
      </c>
      <c r="L149" s="46"/>
      <c r="M149" s="207" t="s">
        <v>19</v>
      </c>
      <c r="N149" s="208" t="s">
        <v>48</v>
      </c>
      <c r="O149" s="87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1" t="s">
        <v>127</v>
      </c>
      <c r="AT149" s="211" t="s">
        <v>122</v>
      </c>
      <c r="AU149" s="211" t="s">
        <v>82</v>
      </c>
      <c r="AY149" s="19" t="s">
        <v>119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9" t="s">
        <v>128</v>
      </c>
      <c r="BK149" s="212">
        <f>ROUND(I149*H149,2)</f>
        <v>0</v>
      </c>
      <c r="BL149" s="19" t="s">
        <v>127</v>
      </c>
      <c r="BM149" s="211" t="s">
        <v>248</v>
      </c>
    </row>
    <row r="150" s="12" customFormat="1" ht="25.92" customHeight="1">
      <c r="A150" s="12"/>
      <c r="B150" s="184"/>
      <c r="C150" s="185"/>
      <c r="D150" s="186" t="s">
        <v>74</v>
      </c>
      <c r="E150" s="187" t="s">
        <v>130</v>
      </c>
      <c r="F150" s="187" t="s">
        <v>249</v>
      </c>
      <c r="G150" s="185"/>
      <c r="H150" s="185"/>
      <c r="I150" s="188"/>
      <c r="J150" s="189">
        <f>BK150</f>
        <v>0</v>
      </c>
      <c r="K150" s="185"/>
      <c r="L150" s="190"/>
      <c r="M150" s="191"/>
      <c r="N150" s="192"/>
      <c r="O150" s="192"/>
      <c r="P150" s="193">
        <f>P151+P159+P206</f>
        <v>0</v>
      </c>
      <c r="Q150" s="192"/>
      <c r="R150" s="193">
        <f>R151+R159+R206</f>
        <v>38.719555</v>
      </c>
      <c r="S150" s="192"/>
      <c r="T150" s="194">
        <f>T151+T159+T206</f>
        <v>179.37020000000001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5" t="s">
        <v>138</v>
      </c>
      <c r="AT150" s="196" t="s">
        <v>74</v>
      </c>
      <c r="AU150" s="196" t="s">
        <v>75</v>
      </c>
      <c r="AY150" s="195" t="s">
        <v>119</v>
      </c>
      <c r="BK150" s="197">
        <f>BK151+BK159+BK206</f>
        <v>0</v>
      </c>
    </row>
    <row r="151" s="12" customFormat="1" ht="22.8" customHeight="1">
      <c r="A151" s="12"/>
      <c r="B151" s="184"/>
      <c r="C151" s="185"/>
      <c r="D151" s="186" t="s">
        <v>74</v>
      </c>
      <c r="E151" s="198" t="s">
        <v>250</v>
      </c>
      <c r="F151" s="198" t="s">
        <v>251</v>
      </c>
      <c r="G151" s="185"/>
      <c r="H151" s="185"/>
      <c r="I151" s="188"/>
      <c r="J151" s="199">
        <f>BK151</f>
        <v>0</v>
      </c>
      <c r="K151" s="185"/>
      <c r="L151" s="190"/>
      <c r="M151" s="191"/>
      <c r="N151" s="192"/>
      <c r="O151" s="192"/>
      <c r="P151" s="193">
        <f>SUM(P152:P158)</f>
        <v>0</v>
      </c>
      <c r="Q151" s="192"/>
      <c r="R151" s="193">
        <f>SUM(R152:R158)</f>
        <v>0</v>
      </c>
      <c r="S151" s="192"/>
      <c r="T151" s="194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95" t="s">
        <v>138</v>
      </c>
      <c r="AT151" s="196" t="s">
        <v>74</v>
      </c>
      <c r="AU151" s="196" t="s">
        <v>80</v>
      </c>
      <c r="AY151" s="195" t="s">
        <v>119</v>
      </c>
      <c r="BK151" s="197">
        <f>SUM(BK152:BK158)</f>
        <v>0</v>
      </c>
    </row>
    <row r="152" s="2" customFormat="1" ht="16.5" customHeight="1">
      <c r="A152" s="40"/>
      <c r="B152" s="41"/>
      <c r="C152" s="200" t="s">
        <v>252</v>
      </c>
      <c r="D152" s="200" t="s">
        <v>122</v>
      </c>
      <c r="E152" s="201" t="s">
        <v>253</v>
      </c>
      <c r="F152" s="202" t="s">
        <v>254</v>
      </c>
      <c r="G152" s="203" t="s">
        <v>141</v>
      </c>
      <c r="H152" s="204">
        <v>8</v>
      </c>
      <c r="I152" s="205"/>
      <c r="J152" s="206">
        <f>ROUND(I152*H152,2)</f>
        <v>0</v>
      </c>
      <c r="K152" s="202" t="s">
        <v>126</v>
      </c>
      <c r="L152" s="46"/>
      <c r="M152" s="207" t="s">
        <v>19</v>
      </c>
      <c r="N152" s="208" t="s">
        <v>48</v>
      </c>
      <c r="O152" s="87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1" t="s">
        <v>212</v>
      </c>
      <c r="AT152" s="211" t="s">
        <v>122</v>
      </c>
      <c r="AU152" s="211" t="s">
        <v>82</v>
      </c>
      <c r="AY152" s="19" t="s">
        <v>119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9" t="s">
        <v>128</v>
      </c>
      <c r="BK152" s="212">
        <f>ROUND(I152*H152,2)</f>
        <v>0</v>
      </c>
      <c r="BL152" s="19" t="s">
        <v>212</v>
      </c>
      <c r="BM152" s="211" t="s">
        <v>255</v>
      </c>
    </row>
    <row r="153" s="2" customFormat="1" ht="16.5" customHeight="1">
      <c r="A153" s="40"/>
      <c r="B153" s="41"/>
      <c r="C153" s="213" t="s">
        <v>256</v>
      </c>
      <c r="D153" s="213" t="s">
        <v>130</v>
      </c>
      <c r="E153" s="214" t="s">
        <v>257</v>
      </c>
      <c r="F153" s="215" t="s">
        <v>258</v>
      </c>
      <c r="G153" s="216" t="s">
        <v>141</v>
      </c>
      <c r="H153" s="217">
        <v>4</v>
      </c>
      <c r="I153" s="218"/>
      <c r="J153" s="219">
        <f>ROUND(I153*H153,2)</f>
        <v>0</v>
      </c>
      <c r="K153" s="215" t="s">
        <v>19</v>
      </c>
      <c r="L153" s="220"/>
      <c r="M153" s="221" t="s">
        <v>19</v>
      </c>
      <c r="N153" s="222" t="s">
        <v>48</v>
      </c>
      <c r="O153" s="87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1" t="s">
        <v>211</v>
      </c>
      <c r="AT153" s="211" t="s">
        <v>130</v>
      </c>
      <c r="AU153" s="211" t="s">
        <v>82</v>
      </c>
      <c r="AY153" s="19" t="s">
        <v>119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9" t="s">
        <v>128</v>
      </c>
      <c r="BK153" s="212">
        <f>ROUND(I153*H153,2)</f>
        <v>0</v>
      </c>
      <c r="BL153" s="19" t="s">
        <v>212</v>
      </c>
      <c r="BM153" s="211" t="s">
        <v>259</v>
      </c>
    </row>
    <row r="154" s="14" customFormat="1">
      <c r="A154" s="14"/>
      <c r="B154" s="234"/>
      <c r="C154" s="235"/>
      <c r="D154" s="225" t="s">
        <v>136</v>
      </c>
      <c r="E154" s="236" t="s">
        <v>19</v>
      </c>
      <c r="F154" s="237" t="s">
        <v>260</v>
      </c>
      <c r="G154" s="235"/>
      <c r="H154" s="236" t="s">
        <v>19</v>
      </c>
      <c r="I154" s="238"/>
      <c r="J154" s="235"/>
      <c r="K154" s="235"/>
      <c r="L154" s="239"/>
      <c r="M154" s="240"/>
      <c r="N154" s="241"/>
      <c r="O154" s="241"/>
      <c r="P154" s="241"/>
      <c r="Q154" s="241"/>
      <c r="R154" s="241"/>
      <c r="S154" s="241"/>
      <c r="T154" s="24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3" t="s">
        <v>136</v>
      </c>
      <c r="AU154" s="243" t="s">
        <v>82</v>
      </c>
      <c r="AV154" s="14" t="s">
        <v>80</v>
      </c>
      <c r="AW154" s="14" t="s">
        <v>84</v>
      </c>
      <c r="AX154" s="14" t="s">
        <v>75</v>
      </c>
      <c r="AY154" s="243" t="s">
        <v>119</v>
      </c>
    </row>
    <row r="155" s="13" customFormat="1">
      <c r="A155" s="13"/>
      <c r="B155" s="223"/>
      <c r="C155" s="224"/>
      <c r="D155" s="225" t="s">
        <v>136</v>
      </c>
      <c r="E155" s="244" t="s">
        <v>19</v>
      </c>
      <c r="F155" s="226" t="s">
        <v>128</v>
      </c>
      <c r="G155" s="224"/>
      <c r="H155" s="227">
        <v>4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136</v>
      </c>
      <c r="AU155" s="233" t="s">
        <v>82</v>
      </c>
      <c r="AV155" s="13" t="s">
        <v>82</v>
      </c>
      <c r="AW155" s="13" t="s">
        <v>84</v>
      </c>
      <c r="AX155" s="13" t="s">
        <v>80</v>
      </c>
      <c r="AY155" s="233" t="s">
        <v>119</v>
      </c>
    </row>
    <row r="156" s="2" customFormat="1" ht="16.5" customHeight="1">
      <c r="A156" s="40"/>
      <c r="B156" s="41"/>
      <c r="C156" s="213" t="s">
        <v>261</v>
      </c>
      <c r="D156" s="213" t="s">
        <v>130</v>
      </c>
      <c r="E156" s="214" t="s">
        <v>262</v>
      </c>
      <c r="F156" s="215" t="s">
        <v>263</v>
      </c>
      <c r="G156" s="216" t="s">
        <v>141</v>
      </c>
      <c r="H156" s="217">
        <v>4</v>
      </c>
      <c r="I156" s="218"/>
      <c r="J156" s="219">
        <f>ROUND(I156*H156,2)</f>
        <v>0</v>
      </c>
      <c r="K156" s="215" t="s">
        <v>19</v>
      </c>
      <c r="L156" s="220"/>
      <c r="M156" s="221" t="s">
        <v>19</v>
      </c>
      <c r="N156" s="222" t="s">
        <v>48</v>
      </c>
      <c r="O156" s="87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1" t="s">
        <v>211</v>
      </c>
      <c r="AT156" s="211" t="s">
        <v>130</v>
      </c>
      <c r="AU156" s="211" t="s">
        <v>82</v>
      </c>
      <c r="AY156" s="19" t="s">
        <v>119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9" t="s">
        <v>128</v>
      </c>
      <c r="BK156" s="212">
        <f>ROUND(I156*H156,2)</f>
        <v>0</v>
      </c>
      <c r="BL156" s="19" t="s">
        <v>212</v>
      </c>
      <c r="BM156" s="211" t="s">
        <v>264</v>
      </c>
    </row>
    <row r="157" s="14" customFormat="1">
      <c r="A157" s="14"/>
      <c r="B157" s="234"/>
      <c r="C157" s="235"/>
      <c r="D157" s="225" t="s">
        <v>136</v>
      </c>
      <c r="E157" s="236" t="s">
        <v>19</v>
      </c>
      <c r="F157" s="237" t="s">
        <v>265</v>
      </c>
      <c r="G157" s="235"/>
      <c r="H157" s="236" t="s">
        <v>19</v>
      </c>
      <c r="I157" s="238"/>
      <c r="J157" s="235"/>
      <c r="K157" s="235"/>
      <c r="L157" s="239"/>
      <c r="M157" s="240"/>
      <c r="N157" s="241"/>
      <c r="O157" s="241"/>
      <c r="P157" s="241"/>
      <c r="Q157" s="241"/>
      <c r="R157" s="241"/>
      <c r="S157" s="241"/>
      <c r="T157" s="24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3" t="s">
        <v>136</v>
      </c>
      <c r="AU157" s="243" t="s">
        <v>82</v>
      </c>
      <c r="AV157" s="14" t="s">
        <v>80</v>
      </c>
      <c r="AW157" s="14" t="s">
        <v>84</v>
      </c>
      <c r="AX157" s="14" t="s">
        <v>75</v>
      </c>
      <c r="AY157" s="243" t="s">
        <v>119</v>
      </c>
    </row>
    <row r="158" s="13" customFormat="1">
      <c r="A158" s="13"/>
      <c r="B158" s="223"/>
      <c r="C158" s="224"/>
      <c r="D158" s="225" t="s">
        <v>136</v>
      </c>
      <c r="E158" s="244" t="s">
        <v>19</v>
      </c>
      <c r="F158" s="226" t="s">
        <v>128</v>
      </c>
      <c r="G158" s="224"/>
      <c r="H158" s="227">
        <v>4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136</v>
      </c>
      <c r="AU158" s="233" t="s">
        <v>82</v>
      </c>
      <c r="AV158" s="13" t="s">
        <v>82</v>
      </c>
      <c r="AW158" s="13" t="s">
        <v>84</v>
      </c>
      <c r="AX158" s="13" t="s">
        <v>80</v>
      </c>
      <c r="AY158" s="233" t="s">
        <v>119</v>
      </c>
    </row>
    <row r="159" s="12" customFormat="1" ht="22.8" customHeight="1">
      <c r="A159" s="12"/>
      <c r="B159" s="184"/>
      <c r="C159" s="185"/>
      <c r="D159" s="186" t="s">
        <v>74</v>
      </c>
      <c r="E159" s="198" t="s">
        <v>266</v>
      </c>
      <c r="F159" s="198" t="s">
        <v>267</v>
      </c>
      <c r="G159" s="185"/>
      <c r="H159" s="185"/>
      <c r="I159" s="188"/>
      <c r="J159" s="199">
        <f>BK159</f>
        <v>0</v>
      </c>
      <c r="K159" s="185"/>
      <c r="L159" s="190"/>
      <c r="M159" s="191"/>
      <c r="N159" s="192"/>
      <c r="O159" s="192"/>
      <c r="P159" s="193">
        <f>SUM(P160:P205)</f>
        <v>0</v>
      </c>
      <c r="Q159" s="192"/>
      <c r="R159" s="193">
        <f>SUM(R160:R205)</f>
        <v>0</v>
      </c>
      <c r="S159" s="192"/>
      <c r="T159" s="194">
        <f>SUM(T160:T205)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95" t="s">
        <v>138</v>
      </c>
      <c r="AT159" s="196" t="s">
        <v>74</v>
      </c>
      <c r="AU159" s="196" t="s">
        <v>80</v>
      </c>
      <c r="AY159" s="195" t="s">
        <v>119</v>
      </c>
      <c r="BK159" s="197">
        <f>SUM(BK160:BK205)</f>
        <v>0</v>
      </c>
    </row>
    <row r="160" s="2" customFormat="1" ht="16.5" customHeight="1">
      <c r="A160" s="40"/>
      <c r="B160" s="41"/>
      <c r="C160" s="200" t="s">
        <v>268</v>
      </c>
      <c r="D160" s="200" t="s">
        <v>122</v>
      </c>
      <c r="E160" s="201" t="s">
        <v>269</v>
      </c>
      <c r="F160" s="202" t="s">
        <v>270</v>
      </c>
      <c r="G160" s="203" t="s">
        <v>159</v>
      </c>
      <c r="H160" s="204">
        <v>120</v>
      </c>
      <c r="I160" s="205"/>
      <c r="J160" s="206">
        <f>ROUND(I160*H160,2)</f>
        <v>0</v>
      </c>
      <c r="K160" s="202" t="s">
        <v>126</v>
      </c>
      <c r="L160" s="46"/>
      <c r="M160" s="207" t="s">
        <v>19</v>
      </c>
      <c r="N160" s="208" t="s">
        <v>48</v>
      </c>
      <c r="O160" s="87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1" t="s">
        <v>212</v>
      </c>
      <c r="AT160" s="211" t="s">
        <v>122</v>
      </c>
      <c r="AU160" s="211" t="s">
        <v>82</v>
      </c>
      <c r="AY160" s="19" t="s">
        <v>119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9" t="s">
        <v>128</v>
      </c>
      <c r="BK160" s="212">
        <f>ROUND(I160*H160,2)</f>
        <v>0</v>
      </c>
      <c r="BL160" s="19" t="s">
        <v>212</v>
      </c>
      <c r="BM160" s="211" t="s">
        <v>271</v>
      </c>
    </row>
    <row r="161" s="2" customFormat="1" ht="16.5" customHeight="1">
      <c r="A161" s="40"/>
      <c r="B161" s="41"/>
      <c r="C161" s="200" t="s">
        <v>272</v>
      </c>
      <c r="D161" s="200" t="s">
        <v>122</v>
      </c>
      <c r="E161" s="201" t="s">
        <v>273</v>
      </c>
      <c r="F161" s="202" t="s">
        <v>274</v>
      </c>
      <c r="G161" s="203" t="s">
        <v>159</v>
      </c>
      <c r="H161" s="204">
        <v>410</v>
      </c>
      <c r="I161" s="205"/>
      <c r="J161" s="206">
        <f>ROUND(I161*H161,2)</f>
        <v>0</v>
      </c>
      <c r="K161" s="202" t="s">
        <v>126</v>
      </c>
      <c r="L161" s="46"/>
      <c r="M161" s="207" t="s">
        <v>19</v>
      </c>
      <c r="N161" s="208" t="s">
        <v>48</v>
      </c>
      <c r="O161" s="87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1" t="s">
        <v>212</v>
      </c>
      <c r="AT161" s="211" t="s">
        <v>122</v>
      </c>
      <c r="AU161" s="211" t="s">
        <v>82</v>
      </c>
      <c r="AY161" s="19" t="s">
        <v>119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9" t="s">
        <v>128</v>
      </c>
      <c r="BK161" s="212">
        <f>ROUND(I161*H161,2)</f>
        <v>0</v>
      </c>
      <c r="BL161" s="19" t="s">
        <v>212</v>
      </c>
      <c r="BM161" s="211" t="s">
        <v>275</v>
      </c>
    </row>
    <row r="162" s="14" customFormat="1">
      <c r="A162" s="14"/>
      <c r="B162" s="234"/>
      <c r="C162" s="235"/>
      <c r="D162" s="225" t="s">
        <v>136</v>
      </c>
      <c r="E162" s="236" t="s">
        <v>19</v>
      </c>
      <c r="F162" s="237" t="s">
        <v>276</v>
      </c>
      <c r="G162" s="235"/>
      <c r="H162" s="236" t="s">
        <v>19</v>
      </c>
      <c r="I162" s="238"/>
      <c r="J162" s="235"/>
      <c r="K162" s="235"/>
      <c r="L162" s="239"/>
      <c r="M162" s="240"/>
      <c r="N162" s="241"/>
      <c r="O162" s="241"/>
      <c r="P162" s="241"/>
      <c r="Q162" s="241"/>
      <c r="R162" s="241"/>
      <c r="S162" s="241"/>
      <c r="T162" s="24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3" t="s">
        <v>136</v>
      </c>
      <c r="AU162" s="243" t="s">
        <v>82</v>
      </c>
      <c r="AV162" s="14" t="s">
        <v>80</v>
      </c>
      <c r="AW162" s="14" t="s">
        <v>84</v>
      </c>
      <c r="AX162" s="14" t="s">
        <v>75</v>
      </c>
      <c r="AY162" s="243" t="s">
        <v>119</v>
      </c>
    </row>
    <row r="163" s="13" customFormat="1">
      <c r="A163" s="13"/>
      <c r="B163" s="223"/>
      <c r="C163" s="224"/>
      <c r="D163" s="225" t="s">
        <v>136</v>
      </c>
      <c r="E163" s="244" t="s">
        <v>19</v>
      </c>
      <c r="F163" s="226" t="s">
        <v>277</v>
      </c>
      <c r="G163" s="224"/>
      <c r="H163" s="227">
        <v>60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136</v>
      </c>
      <c r="AU163" s="233" t="s">
        <v>82</v>
      </c>
      <c r="AV163" s="13" t="s">
        <v>82</v>
      </c>
      <c r="AW163" s="13" t="s">
        <v>84</v>
      </c>
      <c r="AX163" s="13" t="s">
        <v>75</v>
      </c>
      <c r="AY163" s="233" t="s">
        <v>119</v>
      </c>
    </row>
    <row r="164" s="14" customFormat="1">
      <c r="A164" s="14"/>
      <c r="B164" s="234"/>
      <c r="C164" s="235"/>
      <c r="D164" s="225" t="s">
        <v>136</v>
      </c>
      <c r="E164" s="236" t="s">
        <v>19</v>
      </c>
      <c r="F164" s="237" t="s">
        <v>278</v>
      </c>
      <c r="G164" s="235"/>
      <c r="H164" s="236" t="s">
        <v>19</v>
      </c>
      <c r="I164" s="238"/>
      <c r="J164" s="235"/>
      <c r="K164" s="235"/>
      <c r="L164" s="239"/>
      <c r="M164" s="240"/>
      <c r="N164" s="241"/>
      <c r="O164" s="241"/>
      <c r="P164" s="241"/>
      <c r="Q164" s="241"/>
      <c r="R164" s="241"/>
      <c r="S164" s="241"/>
      <c r="T164" s="24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3" t="s">
        <v>136</v>
      </c>
      <c r="AU164" s="243" t="s">
        <v>82</v>
      </c>
      <c r="AV164" s="14" t="s">
        <v>80</v>
      </c>
      <c r="AW164" s="14" t="s">
        <v>84</v>
      </c>
      <c r="AX164" s="14" t="s">
        <v>75</v>
      </c>
      <c r="AY164" s="243" t="s">
        <v>119</v>
      </c>
    </row>
    <row r="165" s="13" customFormat="1">
      <c r="A165" s="13"/>
      <c r="B165" s="223"/>
      <c r="C165" s="224"/>
      <c r="D165" s="225" t="s">
        <v>136</v>
      </c>
      <c r="E165" s="244" t="s">
        <v>19</v>
      </c>
      <c r="F165" s="226" t="s">
        <v>279</v>
      </c>
      <c r="G165" s="224"/>
      <c r="H165" s="227">
        <v>340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136</v>
      </c>
      <c r="AU165" s="233" t="s">
        <v>82</v>
      </c>
      <c r="AV165" s="13" t="s">
        <v>82</v>
      </c>
      <c r="AW165" s="13" t="s">
        <v>84</v>
      </c>
      <c r="AX165" s="13" t="s">
        <v>75</v>
      </c>
      <c r="AY165" s="233" t="s">
        <v>119</v>
      </c>
    </row>
    <row r="166" s="14" customFormat="1">
      <c r="A166" s="14"/>
      <c r="B166" s="234"/>
      <c r="C166" s="235"/>
      <c r="D166" s="225" t="s">
        <v>136</v>
      </c>
      <c r="E166" s="236" t="s">
        <v>19</v>
      </c>
      <c r="F166" s="237" t="s">
        <v>280</v>
      </c>
      <c r="G166" s="235"/>
      <c r="H166" s="236" t="s">
        <v>19</v>
      </c>
      <c r="I166" s="238"/>
      <c r="J166" s="235"/>
      <c r="K166" s="235"/>
      <c r="L166" s="239"/>
      <c r="M166" s="240"/>
      <c r="N166" s="241"/>
      <c r="O166" s="241"/>
      <c r="P166" s="241"/>
      <c r="Q166" s="241"/>
      <c r="R166" s="241"/>
      <c r="S166" s="241"/>
      <c r="T166" s="24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3" t="s">
        <v>136</v>
      </c>
      <c r="AU166" s="243" t="s">
        <v>82</v>
      </c>
      <c r="AV166" s="14" t="s">
        <v>80</v>
      </c>
      <c r="AW166" s="14" t="s">
        <v>84</v>
      </c>
      <c r="AX166" s="14" t="s">
        <v>75</v>
      </c>
      <c r="AY166" s="243" t="s">
        <v>119</v>
      </c>
    </row>
    <row r="167" s="13" customFormat="1">
      <c r="A167" s="13"/>
      <c r="B167" s="223"/>
      <c r="C167" s="224"/>
      <c r="D167" s="225" t="s">
        <v>136</v>
      </c>
      <c r="E167" s="244" t="s">
        <v>19</v>
      </c>
      <c r="F167" s="226" t="s">
        <v>281</v>
      </c>
      <c r="G167" s="224"/>
      <c r="H167" s="227">
        <v>10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136</v>
      </c>
      <c r="AU167" s="233" t="s">
        <v>82</v>
      </c>
      <c r="AV167" s="13" t="s">
        <v>82</v>
      </c>
      <c r="AW167" s="13" t="s">
        <v>84</v>
      </c>
      <c r="AX167" s="13" t="s">
        <v>75</v>
      </c>
      <c r="AY167" s="233" t="s">
        <v>119</v>
      </c>
    </row>
    <row r="168" s="15" customFormat="1">
      <c r="A168" s="15"/>
      <c r="B168" s="245"/>
      <c r="C168" s="246"/>
      <c r="D168" s="225" t="s">
        <v>136</v>
      </c>
      <c r="E168" s="247" t="s">
        <v>19</v>
      </c>
      <c r="F168" s="248" t="s">
        <v>145</v>
      </c>
      <c r="G168" s="246"/>
      <c r="H168" s="249">
        <v>410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5" t="s">
        <v>136</v>
      </c>
      <c r="AU168" s="255" t="s">
        <v>82</v>
      </c>
      <c r="AV168" s="15" t="s">
        <v>128</v>
      </c>
      <c r="AW168" s="15" t="s">
        <v>84</v>
      </c>
      <c r="AX168" s="15" t="s">
        <v>80</v>
      </c>
      <c r="AY168" s="255" t="s">
        <v>119</v>
      </c>
    </row>
    <row r="169" s="2" customFormat="1" ht="16.5" customHeight="1">
      <c r="A169" s="40"/>
      <c r="B169" s="41"/>
      <c r="C169" s="213" t="s">
        <v>282</v>
      </c>
      <c r="D169" s="213" t="s">
        <v>130</v>
      </c>
      <c r="E169" s="214" t="s">
        <v>283</v>
      </c>
      <c r="F169" s="215" t="s">
        <v>284</v>
      </c>
      <c r="G169" s="216" t="s">
        <v>141</v>
      </c>
      <c r="H169" s="217">
        <v>414.10000000000002</v>
      </c>
      <c r="I169" s="218"/>
      <c r="J169" s="219">
        <f>ROUND(I169*H169,2)</f>
        <v>0</v>
      </c>
      <c r="K169" s="215" t="s">
        <v>19</v>
      </c>
      <c r="L169" s="220"/>
      <c r="M169" s="221" t="s">
        <v>19</v>
      </c>
      <c r="N169" s="222" t="s">
        <v>48</v>
      </c>
      <c r="O169" s="87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1" t="s">
        <v>211</v>
      </c>
      <c r="AT169" s="211" t="s">
        <v>130</v>
      </c>
      <c r="AU169" s="211" t="s">
        <v>82</v>
      </c>
      <c r="AY169" s="19" t="s">
        <v>119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9" t="s">
        <v>128</v>
      </c>
      <c r="BK169" s="212">
        <f>ROUND(I169*H169,2)</f>
        <v>0</v>
      </c>
      <c r="BL169" s="19" t="s">
        <v>212</v>
      </c>
      <c r="BM169" s="211" t="s">
        <v>285</v>
      </c>
    </row>
    <row r="170" s="13" customFormat="1">
      <c r="A170" s="13"/>
      <c r="B170" s="223"/>
      <c r="C170" s="224"/>
      <c r="D170" s="225" t="s">
        <v>136</v>
      </c>
      <c r="E170" s="244" t="s">
        <v>19</v>
      </c>
      <c r="F170" s="226" t="s">
        <v>286</v>
      </c>
      <c r="G170" s="224"/>
      <c r="H170" s="227">
        <v>410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136</v>
      </c>
      <c r="AU170" s="233" t="s">
        <v>82</v>
      </c>
      <c r="AV170" s="13" t="s">
        <v>82</v>
      </c>
      <c r="AW170" s="13" t="s">
        <v>84</v>
      </c>
      <c r="AX170" s="13" t="s">
        <v>80</v>
      </c>
      <c r="AY170" s="233" t="s">
        <v>119</v>
      </c>
    </row>
    <row r="171" s="13" customFormat="1">
      <c r="A171" s="13"/>
      <c r="B171" s="223"/>
      <c r="C171" s="224"/>
      <c r="D171" s="225" t="s">
        <v>136</v>
      </c>
      <c r="E171" s="224"/>
      <c r="F171" s="226" t="s">
        <v>287</v>
      </c>
      <c r="G171" s="224"/>
      <c r="H171" s="227">
        <v>414.10000000000002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136</v>
      </c>
      <c r="AU171" s="233" t="s">
        <v>82</v>
      </c>
      <c r="AV171" s="13" t="s">
        <v>82</v>
      </c>
      <c r="AW171" s="13" t="s">
        <v>4</v>
      </c>
      <c r="AX171" s="13" t="s">
        <v>80</v>
      </c>
      <c r="AY171" s="233" t="s">
        <v>119</v>
      </c>
    </row>
    <row r="172" s="2" customFormat="1" ht="16.5" customHeight="1">
      <c r="A172" s="40"/>
      <c r="B172" s="41"/>
      <c r="C172" s="200" t="s">
        <v>134</v>
      </c>
      <c r="D172" s="200" t="s">
        <v>122</v>
      </c>
      <c r="E172" s="201" t="s">
        <v>288</v>
      </c>
      <c r="F172" s="202" t="s">
        <v>289</v>
      </c>
      <c r="G172" s="203" t="s">
        <v>141</v>
      </c>
      <c r="H172" s="204">
        <v>5</v>
      </c>
      <c r="I172" s="205"/>
      <c r="J172" s="206">
        <f>ROUND(I172*H172,2)</f>
        <v>0</v>
      </c>
      <c r="K172" s="202" t="s">
        <v>126</v>
      </c>
      <c r="L172" s="46"/>
      <c r="M172" s="207" t="s">
        <v>19</v>
      </c>
      <c r="N172" s="208" t="s">
        <v>48</v>
      </c>
      <c r="O172" s="87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1" t="s">
        <v>212</v>
      </c>
      <c r="AT172" s="211" t="s">
        <v>122</v>
      </c>
      <c r="AU172" s="211" t="s">
        <v>82</v>
      </c>
      <c r="AY172" s="19" t="s">
        <v>119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9" t="s">
        <v>128</v>
      </c>
      <c r="BK172" s="212">
        <f>ROUND(I172*H172,2)</f>
        <v>0</v>
      </c>
      <c r="BL172" s="19" t="s">
        <v>212</v>
      </c>
      <c r="BM172" s="211" t="s">
        <v>290</v>
      </c>
    </row>
    <row r="173" s="2" customFormat="1" ht="16.5" customHeight="1">
      <c r="A173" s="40"/>
      <c r="B173" s="41"/>
      <c r="C173" s="200" t="s">
        <v>291</v>
      </c>
      <c r="D173" s="200" t="s">
        <v>122</v>
      </c>
      <c r="E173" s="201" t="s">
        <v>292</v>
      </c>
      <c r="F173" s="202" t="s">
        <v>293</v>
      </c>
      <c r="G173" s="203" t="s">
        <v>294</v>
      </c>
      <c r="H173" s="204">
        <v>0.40999999999999998</v>
      </c>
      <c r="I173" s="205"/>
      <c r="J173" s="206">
        <f>ROUND(I173*H173,2)</f>
        <v>0</v>
      </c>
      <c r="K173" s="202" t="s">
        <v>126</v>
      </c>
      <c r="L173" s="46"/>
      <c r="M173" s="207" t="s">
        <v>19</v>
      </c>
      <c r="N173" s="208" t="s">
        <v>48</v>
      </c>
      <c r="O173" s="87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1" t="s">
        <v>212</v>
      </c>
      <c r="AT173" s="211" t="s">
        <v>122</v>
      </c>
      <c r="AU173" s="211" t="s">
        <v>82</v>
      </c>
      <c r="AY173" s="19" t="s">
        <v>119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9" t="s">
        <v>128</v>
      </c>
      <c r="BK173" s="212">
        <f>ROUND(I173*H173,2)</f>
        <v>0</v>
      </c>
      <c r="BL173" s="19" t="s">
        <v>212</v>
      </c>
      <c r="BM173" s="211" t="s">
        <v>295</v>
      </c>
    </row>
    <row r="174" s="2" customFormat="1" ht="16.5" customHeight="1">
      <c r="A174" s="40"/>
      <c r="B174" s="41"/>
      <c r="C174" s="200" t="s">
        <v>296</v>
      </c>
      <c r="D174" s="200" t="s">
        <v>122</v>
      </c>
      <c r="E174" s="201" t="s">
        <v>297</v>
      </c>
      <c r="F174" s="202" t="s">
        <v>298</v>
      </c>
      <c r="G174" s="203" t="s">
        <v>141</v>
      </c>
      <c r="H174" s="204">
        <v>7</v>
      </c>
      <c r="I174" s="205"/>
      <c r="J174" s="206">
        <f>ROUND(I174*H174,2)</f>
        <v>0</v>
      </c>
      <c r="K174" s="202" t="s">
        <v>126</v>
      </c>
      <c r="L174" s="46"/>
      <c r="M174" s="207" t="s">
        <v>19</v>
      </c>
      <c r="N174" s="208" t="s">
        <v>48</v>
      </c>
      <c r="O174" s="87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1" t="s">
        <v>212</v>
      </c>
      <c r="AT174" s="211" t="s">
        <v>122</v>
      </c>
      <c r="AU174" s="211" t="s">
        <v>82</v>
      </c>
      <c r="AY174" s="19" t="s">
        <v>119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9" t="s">
        <v>128</v>
      </c>
      <c r="BK174" s="212">
        <f>ROUND(I174*H174,2)</f>
        <v>0</v>
      </c>
      <c r="BL174" s="19" t="s">
        <v>212</v>
      </c>
      <c r="BM174" s="211" t="s">
        <v>299</v>
      </c>
    </row>
    <row r="175" s="2" customFormat="1">
      <c r="A175" s="40"/>
      <c r="B175" s="41"/>
      <c r="C175" s="213" t="s">
        <v>173</v>
      </c>
      <c r="D175" s="213" t="s">
        <v>130</v>
      </c>
      <c r="E175" s="214" t="s">
        <v>300</v>
      </c>
      <c r="F175" s="215" t="s">
        <v>301</v>
      </c>
      <c r="G175" s="216" t="s">
        <v>141</v>
      </c>
      <c r="H175" s="217">
        <v>5</v>
      </c>
      <c r="I175" s="218"/>
      <c r="J175" s="219">
        <f>ROUND(I175*H175,2)</f>
        <v>0</v>
      </c>
      <c r="K175" s="215" t="s">
        <v>19</v>
      </c>
      <c r="L175" s="220"/>
      <c r="M175" s="221" t="s">
        <v>19</v>
      </c>
      <c r="N175" s="222" t="s">
        <v>48</v>
      </c>
      <c r="O175" s="87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1" t="s">
        <v>211</v>
      </c>
      <c r="AT175" s="211" t="s">
        <v>130</v>
      </c>
      <c r="AU175" s="211" t="s">
        <v>82</v>
      </c>
      <c r="AY175" s="19" t="s">
        <v>119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9" t="s">
        <v>128</v>
      </c>
      <c r="BK175" s="212">
        <f>ROUND(I175*H175,2)</f>
        <v>0</v>
      </c>
      <c r="BL175" s="19" t="s">
        <v>212</v>
      </c>
      <c r="BM175" s="211" t="s">
        <v>302</v>
      </c>
    </row>
    <row r="176" s="2" customFormat="1" ht="16.5" customHeight="1">
      <c r="A176" s="40"/>
      <c r="B176" s="41"/>
      <c r="C176" s="213" t="s">
        <v>303</v>
      </c>
      <c r="D176" s="213" t="s">
        <v>130</v>
      </c>
      <c r="E176" s="214" t="s">
        <v>304</v>
      </c>
      <c r="F176" s="215" t="s">
        <v>305</v>
      </c>
      <c r="G176" s="216" t="s">
        <v>141</v>
      </c>
      <c r="H176" s="217">
        <v>1</v>
      </c>
      <c r="I176" s="218"/>
      <c r="J176" s="219">
        <f>ROUND(I176*H176,2)</f>
        <v>0</v>
      </c>
      <c r="K176" s="215" t="s">
        <v>19</v>
      </c>
      <c r="L176" s="220"/>
      <c r="M176" s="221" t="s">
        <v>19</v>
      </c>
      <c r="N176" s="222" t="s">
        <v>48</v>
      </c>
      <c r="O176" s="87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1" t="s">
        <v>211</v>
      </c>
      <c r="AT176" s="211" t="s">
        <v>130</v>
      </c>
      <c r="AU176" s="211" t="s">
        <v>82</v>
      </c>
      <c r="AY176" s="19" t="s">
        <v>119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9" t="s">
        <v>128</v>
      </c>
      <c r="BK176" s="212">
        <f>ROUND(I176*H176,2)</f>
        <v>0</v>
      </c>
      <c r="BL176" s="19" t="s">
        <v>212</v>
      </c>
      <c r="BM176" s="211" t="s">
        <v>306</v>
      </c>
    </row>
    <row r="177" s="2" customFormat="1">
      <c r="A177" s="40"/>
      <c r="B177" s="41"/>
      <c r="C177" s="213" t="s">
        <v>307</v>
      </c>
      <c r="D177" s="213" t="s">
        <v>130</v>
      </c>
      <c r="E177" s="214" t="s">
        <v>308</v>
      </c>
      <c r="F177" s="215" t="s">
        <v>309</v>
      </c>
      <c r="G177" s="216" t="s">
        <v>141</v>
      </c>
      <c r="H177" s="217">
        <v>1</v>
      </c>
      <c r="I177" s="218"/>
      <c r="J177" s="219">
        <f>ROUND(I177*H177,2)</f>
        <v>0</v>
      </c>
      <c r="K177" s="215" t="s">
        <v>19</v>
      </c>
      <c r="L177" s="220"/>
      <c r="M177" s="221" t="s">
        <v>19</v>
      </c>
      <c r="N177" s="222" t="s">
        <v>48</v>
      </c>
      <c r="O177" s="87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1" t="s">
        <v>211</v>
      </c>
      <c r="AT177" s="211" t="s">
        <v>130</v>
      </c>
      <c r="AU177" s="211" t="s">
        <v>82</v>
      </c>
      <c r="AY177" s="19" t="s">
        <v>119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9" t="s">
        <v>128</v>
      </c>
      <c r="BK177" s="212">
        <f>ROUND(I177*H177,2)</f>
        <v>0</v>
      </c>
      <c r="BL177" s="19" t="s">
        <v>212</v>
      </c>
      <c r="BM177" s="211" t="s">
        <v>310</v>
      </c>
    </row>
    <row r="178" s="2" customFormat="1" ht="16.5" customHeight="1">
      <c r="A178" s="40"/>
      <c r="B178" s="41"/>
      <c r="C178" s="200" t="s">
        <v>311</v>
      </c>
      <c r="D178" s="200" t="s">
        <v>122</v>
      </c>
      <c r="E178" s="201" t="s">
        <v>312</v>
      </c>
      <c r="F178" s="202" t="s">
        <v>313</v>
      </c>
      <c r="G178" s="203" t="s">
        <v>141</v>
      </c>
      <c r="H178" s="204">
        <v>10</v>
      </c>
      <c r="I178" s="205"/>
      <c r="J178" s="206">
        <f>ROUND(I178*H178,2)</f>
        <v>0</v>
      </c>
      <c r="K178" s="202" t="s">
        <v>126</v>
      </c>
      <c r="L178" s="46"/>
      <c r="M178" s="207" t="s">
        <v>19</v>
      </c>
      <c r="N178" s="208" t="s">
        <v>48</v>
      </c>
      <c r="O178" s="87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1" t="s">
        <v>212</v>
      </c>
      <c r="AT178" s="211" t="s">
        <v>122</v>
      </c>
      <c r="AU178" s="211" t="s">
        <v>82</v>
      </c>
      <c r="AY178" s="19" t="s">
        <v>119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9" t="s">
        <v>128</v>
      </c>
      <c r="BK178" s="212">
        <f>ROUND(I178*H178,2)</f>
        <v>0</v>
      </c>
      <c r="BL178" s="19" t="s">
        <v>212</v>
      </c>
      <c r="BM178" s="211" t="s">
        <v>314</v>
      </c>
    </row>
    <row r="179" s="2" customFormat="1" ht="21.75" customHeight="1">
      <c r="A179" s="40"/>
      <c r="B179" s="41"/>
      <c r="C179" s="213" t="s">
        <v>315</v>
      </c>
      <c r="D179" s="213" t="s">
        <v>130</v>
      </c>
      <c r="E179" s="214" t="s">
        <v>316</v>
      </c>
      <c r="F179" s="215" t="s">
        <v>317</v>
      </c>
      <c r="G179" s="216" t="s">
        <v>141</v>
      </c>
      <c r="H179" s="217">
        <v>4</v>
      </c>
      <c r="I179" s="218"/>
      <c r="J179" s="219">
        <f>ROUND(I179*H179,2)</f>
        <v>0</v>
      </c>
      <c r="K179" s="215" t="s">
        <v>19</v>
      </c>
      <c r="L179" s="220"/>
      <c r="M179" s="221" t="s">
        <v>19</v>
      </c>
      <c r="N179" s="222" t="s">
        <v>48</v>
      </c>
      <c r="O179" s="87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1" t="s">
        <v>211</v>
      </c>
      <c r="AT179" s="211" t="s">
        <v>130</v>
      </c>
      <c r="AU179" s="211" t="s">
        <v>82</v>
      </c>
      <c r="AY179" s="19" t="s">
        <v>119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9" t="s">
        <v>128</v>
      </c>
      <c r="BK179" s="212">
        <f>ROUND(I179*H179,2)</f>
        <v>0</v>
      </c>
      <c r="BL179" s="19" t="s">
        <v>212</v>
      </c>
      <c r="BM179" s="211" t="s">
        <v>318</v>
      </c>
    </row>
    <row r="180" s="2" customFormat="1">
      <c r="A180" s="40"/>
      <c r="B180" s="41"/>
      <c r="C180" s="213" t="s">
        <v>319</v>
      </c>
      <c r="D180" s="213" t="s">
        <v>130</v>
      </c>
      <c r="E180" s="214" t="s">
        <v>320</v>
      </c>
      <c r="F180" s="215" t="s">
        <v>321</v>
      </c>
      <c r="G180" s="216" t="s">
        <v>141</v>
      </c>
      <c r="H180" s="217">
        <v>6</v>
      </c>
      <c r="I180" s="218"/>
      <c r="J180" s="219">
        <f>ROUND(I180*H180,2)</f>
        <v>0</v>
      </c>
      <c r="K180" s="215" t="s">
        <v>19</v>
      </c>
      <c r="L180" s="220"/>
      <c r="M180" s="221" t="s">
        <v>19</v>
      </c>
      <c r="N180" s="222" t="s">
        <v>48</v>
      </c>
      <c r="O180" s="87"/>
      <c r="P180" s="209">
        <f>O180*H180</f>
        <v>0</v>
      </c>
      <c r="Q180" s="209">
        <v>0</v>
      </c>
      <c r="R180" s="209">
        <f>Q180*H180</f>
        <v>0</v>
      </c>
      <c r="S180" s="209">
        <v>0</v>
      </c>
      <c r="T180" s="21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1" t="s">
        <v>211</v>
      </c>
      <c r="AT180" s="211" t="s">
        <v>130</v>
      </c>
      <c r="AU180" s="211" t="s">
        <v>82</v>
      </c>
      <c r="AY180" s="19" t="s">
        <v>119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9" t="s">
        <v>128</v>
      </c>
      <c r="BK180" s="212">
        <f>ROUND(I180*H180,2)</f>
        <v>0</v>
      </c>
      <c r="BL180" s="19" t="s">
        <v>212</v>
      </c>
      <c r="BM180" s="211" t="s">
        <v>322</v>
      </c>
    </row>
    <row r="181" s="2" customFormat="1" ht="16.5" customHeight="1">
      <c r="A181" s="40"/>
      <c r="B181" s="41"/>
      <c r="C181" s="200" t="s">
        <v>323</v>
      </c>
      <c r="D181" s="200" t="s">
        <v>122</v>
      </c>
      <c r="E181" s="201" t="s">
        <v>324</v>
      </c>
      <c r="F181" s="202" t="s">
        <v>325</v>
      </c>
      <c r="G181" s="203" t="s">
        <v>159</v>
      </c>
      <c r="H181" s="204">
        <v>675</v>
      </c>
      <c r="I181" s="205"/>
      <c r="J181" s="206">
        <f>ROUND(I181*H181,2)</f>
        <v>0</v>
      </c>
      <c r="K181" s="202" t="s">
        <v>126</v>
      </c>
      <c r="L181" s="46"/>
      <c r="M181" s="207" t="s">
        <v>19</v>
      </c>
      <c r="N181" s="208" t="s">
        <v>48</v>
      </c>
      <c r="O181" s="87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1" t="s">
        <v>212</v>
      </c>
      <c r="AT181" s="211" t="s">
        <v>122</v>
      </c>
      <c r="AU181" s="211" t="s">
        <v>82</v>
      </c>
      <c r="AY181" s="19" t="s">
        <v>119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9" t="s">
        <v>128</v>
      </c>
      <c r="BK181" s="212">
        <f>ROUND(I181*H181,2)</f>
        <v>0</v>
      </c>
      <c r="BL181" s="19" t="s">
        <v>212</v>
      </c>
      <c r="BM181" s="211" t="s">
        <v>326</v>
      </c>
    </row>
    <row r="182" s="14" customFormat="1">
      <c r="A182" s="14"/>
      <c r="B182" s="234"/>
      <c r="C182" s="235"/>
      <c r="D182" s="225" t="s">
        <v>136</v>
      </c>
      <c r="E182" s="236" t="s">
        <v>19</v>
      </c>
      <c r="F182" s="237" t="s">
        <v>327</v>
      </c>
      <c r="G182" s="235"/>
      <c r="H182" s="236" t="s">
        <v>19</v>
      </c>
      <c r="I182" s="238"/>
      <c r="J182" s="235"/>
      <c r="K182" s="235"/>
      <c r="L182" s="239"/>
      <c r="M182" s="240"/>
      <c r="N182" s="241"/>
      <c r="O182" s="241"/>
      <c r="P182" s="241"/>
      <c r="Q182" s="241"/>
      <c r="R182" s="241"/>
      <c r="S182" s="241"/>
      <c r="T182" s="24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3" t="s">
        <v>136</v>
      </c>
      <c r="AU182" s="243" t="s">
        <v>82</v>
      </c>
      <c r="AV182" s="14" t="s">
        <v>80</v>
      </c>
      <c r="AW182" s="14" t="s">
        <v>84</v>
      </c>
      <c r="AX182" s="14" t="s">
        <v>75</v>
      </c>
      <c r="AY182" s="243" t="s">
        <v>119</v>
      </c>
    </row>
    <row r="183" s="13" customFormat="1">
      <c r="A183" s="13"/>
      <c r="B183" s="223"/>
      <c r="C183" s="224"/>
      <c r="D183" s="225" t="s">
        <v>136</v>
      </c>
      <c r="E183" s="244" t="s">
        <v>19</v>
      </c>
      <c r="F183" s="226" t="s">
        <v>328</v>
      </c>
      <c r="G183" s="224"/>
      <c r="H183" s="227">
        <v>675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136</v>
      </c>
      <c r="AU183" s="233" t="s">
        <v>82</v>
      </c>
      <c r="AV183" s="13" t="s">
        <v>82</v>
      </c>
      <c r="AW183" s="13" t="s">
        <v>84</v>
      </c>
      <c r="AX183" s="13" t="s">
        <v>80</v>
      </c>
      <c r="AY183" s="233" t="s">
        <v>119</v>
      </c>
    </row>
    <row r="184" s="2" customFormat="1" ht="16.5" customHeight="1">
      <c r="A184" s="40"/>
      <c r="B184" s="41"/>
      <c r="C184" s="200" t="s">
        <v>329</v>
      </c>
      <c r="D184" s="200" t="s">
        <v>122</v>
      </c>
      <c r="E184" s="201" t="s">
        <v>330</v>
      </c>
      <c r="F184" s="202" t="s">
        <v>331</v>
      </c>
      <c r="G184" s="203" t="s">
        <v>141</v>
      </c>
      <c r="H184" s="204">
        <v>6</v>
      </c>
      <c r="I184" s="205"/>
      <c r="J184" s="206">
        <f>ROUND(I184*H184,2)</f>
        <v>0</v>
      </c>
      <c r="K184" s="202" t="s">
        <v>126</v>
      </c>
      <c r="L184" s="46"/>
      <c r="M184" s="207" t="s">
        <v>19</v>
      </c>
      <c r="N184" s="208" t="s">
        <v>48</v>
      </c>
      <c r="O184" s="87"/>
      <c r="P184" s="209">
        <f>O184*H184</f>
        <v>0</v>
      </c>
      <c r="Q184" s="209">
        <v>0</v>
      </c>
      <c r="R184" s="209">
        <f>Q184*H184</f>
        <v>0</v>
      </c>
      <c r="S184" s="209">
        <v>0</v>
      </c>
      <c r="T184" s="21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1" t="s">
        <v>212</v>
      </c>
      <c r="AT184" s="211" t="s">
        <v>122</v>
      </c>
      <c r="AU184" s="211" t="s">
        <v>82</v>
      </c>
      <c r="AY184" s="19" t="s">
        <v>119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9" t="s">
        <v>128</v>
      </c>
      <c r="BK184" s="212">
        <f>ROUND(I184*H184,2)</f>
        <v>0</v>
      </c>
      <c r="BL184" s="19" t="s">
        <v>212</v>
      </c>
      <c r="BM184" s="211" t="s">
        <v>332</v>
      </c>
    </row>
    <row r="185" s="14" customFormat="1">
      <c r="A185" s="14"/>
      <c r="B185" s="234"/>
      <c r="C185" s="235"/>
      <c r="D185" s="225" t="s">
        <v>136</v>
      </c>
      <c r="E185" s="236" t="s">
        <v>19</v>
      </c>
      <c r="F185" s="237" t="s">
        <v>333</v>
      </c>
      <c r="G185" s="235"/>
      <c r="H185" s="236" t="s">
        <v>19</v>
      </c>
      <c r="I185" s="238"/>
      <c r="J185" s="235"/>
      <c r="K185" s="235"/>
      <c r="L185" s="239"/>
      <c r="M185" s="240"/>
      <c r="N185" s="241"/>
      <c r="O185" s="241"/>
      <c r="P185" s="241"/>
      <c r="Q185" s="241"/>
      <c r="R185" s="241"/>
      <c r="S185" s="241"/>
      <c r="T185" s="24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3" t="s">
        <v>136</v>
      </c>
      <c r="AU185" s="243" t="s">
        <v>82</v>
      </c>
      <c r="AV185" s="14" t="s">
        <v>80</v>
      </c>
      <c r="AW185" s="14" t="s">
        <v>84</v>
      </c>
      <c r="AX185" s="14" t="s">
        <v>75</v>
      </c>
      <c r="AY185" s="243" t="s">
        <v>119</v>
      </c>
    </row>
    <row r="186" s="13" customFormat="1">
      <c r="A186" s="13"/>
      <c r="B186" s="223"/>
      <c r="C186" s="224"/>
      <c r="D186" s="225" t="s">
        <v>136</v>
      </c>
      <c r="E186" s="244" t="s">
        <v>19</v>
      </c>
      <c r="F186" s="226" t="s">
        <v>156</v>
      </c>
      <c r="G186" s="224"/>
      <c r="H186" s="227">
        <v>6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136</v>
      </c>
      <c r="AU186" s="233" t="s">
        <v>82</v>
      </c>
      <c r="AV186" s="13" t="s">
        <v>82</v>
      </c>
      <c r="AW186" s="13" t="s">
        <v>84</v>
      </c>
      <c r="AX186" s="13" t="s">
        <v>80</v>
      </c>
      <c r="AY186" s="233" t="s">
        <v>119</v>
      </c>
    </row>
    <row r="187" s="2" customFormat="1" ht="16.5" customHeight="1">
      <c r="A187" s="40"/>
      <c r="B187" s="41"/>
      <c r="C187" s="200" t="s">
        <v>334</v>
      </c>
      <c r="D187" s="200" t="s">
        <v>122</v>
      </c>
      <c r="E187" s="201" t="s">
        <v>335</v>
      </c>
      <c r="F187" s="202" t="s">
        <v>336</v>
      </c>
      <c r="G187" s="203" t="s">
        <v>159</v>
      </c>
      <c r="H187" s="204">
        <v>350</v>
      </c>
      <c r="I187" s="205"/>
      <c r="J187" s="206">
        <f>ROUND(I187*H187,2)</f>
        <v>0</v>
      </c>
      <c r="K187" s="202" t="s">
        <v>126</v>
      </c>
      <c r="L187" s="46"/>
      <c r="M187" s="207" t="s">
        <v>19</v>
      </c>
      <c r="N187" s="208" t="s">
        <v>48</v>
      </c>
      <c r="O187" s="87"/>
      <c r="P187" s="209">
        <f>O187*H187</f>
        <v>0</v>
      </c>
      <c r="Q187" s="209">
        <v>0</v>
      </c>
      <c r="R187" s="209">
        <f>Q187*H187</f>
        <v>0</v>
      </c>
      <c r="S187" s="209">
        <v>0</v>
      </c>
      <c r="T187" s="21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1" t="s">
        <v>212</v>
      </c>
      <c r="AT187" s="211" t="s">
        <v>122</v>
      </c>
      <c r="AU187" s="211" t="s">
        <v>82</v>
      </c>
      <c r="AY187" s="19" t="s">
        <v>119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9" t="s">
        <v>128</v>
      </c>
      <c r="BK187" s="212">
        <f>ROUND(I187*H187,2)</f>
        <v>0</v>
      </c>
      <c r="BL187" s="19" t="s">
        <v>212</v>
      </c>
      <c r="BM187" s="211" t="s">
        <v>337</v>
      </c>
    </row>
    <row r="188" s="14" customFormat="1">
      <c r="A188" s="14"/>
      <c r="B188" s="234"/>
      <c r="C188" s="235"/>
      <c r="D188" s="225" t="s">
        <v>136</v>
      </c>
      <c r="E188" s="236" t="s">
        <v>19</v>
      </c>
      <c r="F188" s="237" t="s">
        <v>338</v>
      </c>
      <c r="G188" s="235"/>
      <c r="H188" s="236" t="s">
        <v>19</v>
      </c>
      <c r="I188" s="238"/>
      <c r="J188" s="235"/>
      <c r="K188" s="235"/>
      <c r="L188" s="239"/>
      <c r="M188" s="240"/>
      <c r="N188" s="241"/>
      <c r="O188" s="241"/>
      <c r="P188" s="241"/>
      <c r="Q188" s="241"/>
      <c r="R188" s="241"/>
      <c r="S188" s="241"/>
      <c r="T188" s="24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3" t="s">
        <v>136</v>
      </c>
      <c r="AU188" s="243" t="s">
        <v>82</v>
      </c>
      <c r="AV188" s="14" t="s">
        <v>80</v>
      </c>
      <c r="AW188" s="14" t="s">
        <v>84</v>
      </c>
      <c r="AX188" s="14" t="s">
        <v>75</v>
      </c>
      <c r="AY188" s="243" t="s">
        <v>119</v>
      </c>
    </row>
    <row r="189" s="13" customFormat="1">
      <c r="A189" s="13"/>
      <c r="B189" s="223"/>
      <c r="C189" s="224"/>
      <c r="D189" s="225" t="s">
        <v>136</v>
      </c>
      <c r="E189" s="244" t="s">
        <v>19</v>
      </c>
      <c r="F189" s="226" t="s">
        <v>339</v>
      </c>
      <c r="G189" s="224"/>
      <c r="H189" s="227">
        <v>350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136</v>
      </c>
      <c r="AU189" s="233" t="s">
        <v>82</v>
      </c>
      <c r="AV189" s="13" t="s">
        <v>82</v>
      </c>
      <c r="AW189" s="13" t="s">
        <v>84</v>
      </c>
      <c r="AX189" s="13" t="s">
        <v>80</v>
      </c>
      <c r="AY189" s="233" t="s">
        <v>119</v>
      </c>
    </row>
    <row r="190" s="2" customFormat="1" ht="21.75" customHeight="1">
      <c r="A190" s="40"/>
      <c r="B190" s="41"/>
      <c r="C190" s="213" t="s">
        <v>340</v>
      </c>
      <c r="D190" s="213" t="s">
        <v>130</v>
      </c>
      <c r="E190" s="214" t="s">
        <v>341</v>
      </c>
      <c r="F190" s="215" t="s">
        <v>342</v>
      </c>
      <c r="G190" s="216" t="s">
        <v>19</v>
      </c>
      <c r="H190" s="217">
        <v>1025</v>
      </c>
      <c r="I190" s="218"/>
      <c r="J190" s="219">
        <f>ROUND(I190*H190,2)</f>
        <v>0</v>
      </c>
      <c r="K190" s="215" t="s">
        <v>19</v>
      </c>
      <c r="L190" s="220"/>
      <c r="M190" s="221" t="s">
        <v>19</v>
      </c>
      <c r="N190" s="222" t="s">
        <v>48</v>
      </c>
      <c r="O190" s="87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1" t="s">
        <v>211</v>
      </c>
      <c r="AT190" s="211" t="s">
        <v>130</v>
      </c>
      <c r="AU190" s="211" t="s">
        <v>82</v>
      </c>
      <c r="AY190" s="19" t="s">
        <v>119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9" t="s">
        <v>128</v>
      </c>
      <c r="BK190" s="212">
        <f>ROUND(I190*H190,2)</f>
        <v>0</v>
      </c>
      <c r="BL190" s="19" t="s">
        <v>212</v>
      </c>
      <c r="BM190" s="211" t="s">
        <v>343</v>
      </c>
    </row>
    <row r="191" s="14" customFormat="1">
      <c r="A191" s="14"/>
      <c r="B191" s="234"/>
      <c r="C191" s="235"/>
      <c r="D191" s="225" t="s">
        <v>136</v>
      </c>
      <c r="E191" s="236" t="s">
        <v>19</v>
      </c>
      <c r="F191" s="237" t="s">
        <v>344</v>
      </c>
      <c r="G191" s="235"/>
      <c r="H191" s="236" t="s">
        <v>19</v>
      </c>
      <c r="I191" s="238"/>
      <c r="J191" s="235"/>
      <c r="K191" s="235"/>
      <c r="L191" s="239"/>
      <c r="M191" s="240"/>
      <c r="N191" s="241"/>
      <c r="O191" s="241"/>
      <c r="P191" s="241"/>
      <c r="Q191" s="241"/>
      <c r="R191" s="241"/>
      <c r="S191" s="241"/>
      <c r="T191" s="24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3" t="s">
        <v>136</v>
      </c>
      <c r="AU191" s="243" t="s">
        <v>82</v>
      </c>
      <c r="AV191" s="14" t="s">
        <v>80</v>
      </c>
      <c r="AW191" s="14" t="s">
        <v>84</v>
      </c>
      <c r="AX191" s="14" t="s">
        <v>75</v>
      </c>
      <c r="AY191" s="243" t="s">
        <v>119</v>
      </c>
    </row>
    <row r="192" s="13" customFormat="1">
      <c r="A192" s="13"/>
      <c r="B192" s="223"/>
      <c r="C192" s="224"/>
      <c r="D192" s="225" t="s">
        <v>136</v>
      </c>
      <c r="E192" s="244" t="s">
        <v>19</v>
      </c>
      <c r="F192" s="226" t="s">
        <v>345</v>
      </c>
      <c r="G192" s="224"/>
      <c r="H192" s="227">
        <v>675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136</v>
      </c>
      <c r="AU192" s="233" t="s">
        <v>82</v>
      </c>
      <c r="AV192" s="13" t="s">
        <v>82</v>
      </c>
      <c r="AW192" s="13" t="s">
        <v>84</v>
      </c>
      <c r="AX192" s="13" t="s">
        <v>75</v>
      </c>
      <c r="AY192" s="233" t="s">
        <v>119</v>
      </c>
    </row>
    <row r="193" s="14" customFormat="1">
      <c r="A193" s="14"/>
      <c r="B193" s="234"/>
      <c r="C193" s="235"/>
      <c r="D193" s="225" t="s">
        <v>136</v>
      </c>
      <c r="E193" s="236" t="s">
        <v>19</v>
      </c>
      <c r="F193" s="237" t="s">
        <v>346</v>
      </c>
      <c r="G193" s="235"/>
      <c r="H193" s="236" t="s">
        <v>19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3" t="s">
        <v>136</v>
      </c>
      <c r="AU193" s="243" t="s">
        <v>82</v>
      </c>
      <c r="AV193" s="14" t="s">
        <v>80</v>
      </c>
      <c r="AW193" s="14" t="s">
        <v>84</v>
      </c>
      <c r="AX193" s="14" t="s">
        <v>75</v>
      </c>
      <c r="AY193" s="243" t="s">
        <v>119</v>
      </c>
    </row>
    <row r="194" s="13" customFormat="1">
      <c r="A194" s="13"/>
      <c r="B194" s="223"/>
      <c r="C194" s="224"/>
      <c r="D194" s="225" t="s">
        <v>136</v>
      </c>
      <c r="E194" s="244" t="s">
        <v>19</v>
      </c>
      <c r="F194" s="226" t="s">
        <v>339</v>
      </c>
      <c r="G194" s="224"/>
      <c r="H194" s="227">
        <v>350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136</v>
      </c>
      <c r="AU194" s="233" t="s">
        <v>82</v>
      </c>
      <c r="AV194" s="13" t="s">
        <v>82</v>
      </c>
      <c r="AW194" s="13" t="s">
        <v>84</v>
      </c>
      <c r="AX194" s="13" t="s">
        <v>75</v>
      </c>
      <c r="AY194" s="233" t="s">
        <v>119</v>
      </c>
    </row>
    <row r="195" s="15" customFormat="1">
      <c r="A195" s="15"/>
      <c r="B195" s="245"/>
      <c r="C195" s="246"/>
      <c r="D195" s="225" t="s">
        <v>136</v>
      </c>
      <c r="E195" s="247" t="s">
        <v>19</v>
      </c>
      <c r="F195" s="248" t="s">
        <v>145</v>
      </c>
      <c r="G195" s="246"/>
      <c r="H195" s="249">
        <v>1025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5" t="s">
        <v>136</v>
      </c>
      <c r="AU195" s="255" t="s">
        <v>82</v>
      </c>
      <c r="AV195" s="15" t="s">
        <v>128</v>
      </c>
      <c r="AW195" s="15" t="s">
        <v>84</v>
      </c>
      <c r="AX195" s="15" t="s">
        <v>80</v>
      </c>
      <c r="AY195" s="255" t="s">
        <v>119</v>
      </c>
    </row>
    <row r="196" s="2" customFormat="1">
      <c r="A196" s="40"/>
      <c r="B196" s="41"/>
      <c r="C196" s="200" t="s">
        <v>347</v>
      </c>
      <c r="D196" s="200" t="s">
        <v>122</v>
      </c>
      <c r="E196" s="201" t="s">
        <v>348</v>
      </c>
      <c r="F196" s="202" t="s">
        <v>349</v>
      </c>
      <c r="G196" s="203" t="s">
        <v>141</v>
      </c>
      <c r="H196" s="204">
        <v>2</v>
      </c>
      <c r="I196" s="205"/>
      <c r="J196" s="206">
        <f>ROUND(I196*H196,2)</f>
        <v>0</v>
      </c>
      <c r="K196" s="202" t="s">
        <v>126</v>
      </c>
      <c r="L196" s="46"/>
      <c r="M196" s="207" t="s">
        <v>19</v>
      </c>
      <c r="N196" s="208" t="s">
        <v>48</v>
      </c>
      <c r="O196" s="87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1" t="s">
        <v>212</v>
      </c>
      <c r="AT196" s="211" t="s">
        <v>122</v>
      </c>
      <c r="AU196" s="211" t="s">
        <v>82</v>
      </c>
      <c r="AY196" s="19" t="s">
        <v>119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9" t="s">
        <v>128</v>
      </c>
      <c r="BK196" s="212">
        <f>ROUND(I196*H196,2)</f>
        <v>0</v>
      </c>
      <c r="BL196" s="19" t="s">
        <v>212</v>
      </c>
      <c r="BM196" s="211" t="s">
        <v>350</v>
      </c>
    </row>
    <row r="197" s="14" customFormat="1">
      <c r="A197" s="14"/>
      <c r="B197" s="234"/>
      <c r="C197" s="235"/>
      <c r="D197" s="225" t="s">
        <v>136</v>
      </c>
      <c r="E197" s="236" t="s">
        <v>19</v>
      </c>
      <c r="F197" s="237" t="s">
        <v>351</v>
      </c>
      <c r="G197" s="235"/>
      <c r="H197" s="236" t="s">
        <v>19</v>
      </c>
      <c r="I197" s="238"/>
      <c r="J197" s="235"/>
      <c r="K197" s="235"/>
      <c r="L197" s="239"/>
      <c r="M197" s="240"/>
      <c r="N197" s="241"/>
      <c r="O197" s="241"/>
      <c r="P197" s="241"/>
      <c r="Q197" s="241"/>
      <c r="R197" s="241"/>
      <c r="S197" s="241"/>
      <c r="T197" s="24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3" t="s">
        <v>136</v>
      </c>
      <c r="AU197" s="243" t="s">
        <v>82</v>
      </c>
      <c r="AV197" s="14" t="s">
        <v>80</v>
      </c>
      <c r="AW197" s="14" t="s">
        <v>84</v>
      </c>
      <c r="AX197" s="14" t="s">
        <v>75</v>
      </c>
      <c r="AY197" s="243" t="s">
        <v>119</v>
      </c>
    </row>
    <row r="198" s="13" customFormat="1">
      <c r="A198" s="13"/>
      <c r="B198" s="223"/>
      <c r="C198" s="224"/>
      <c r="D198" s="225" t="s">
        <v>136</v>
      </c>
      <c r="E198" s="244" t="s">
        <v>19</v>
      </c>
      <c r="F198" s="226" t="s">
        <v>80</v>
      </c>
      <c r="G198" s="224"/>
      <c r="H198" s="227">
        <v>1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136</v>
      </c>
      <c r="AU198" s="233" t="s">
        <v>82</v>
      </c>
      <c r="AV198" s="13" t="s">
        <v>82</v>
      </c>
      <c r="AW198" s="13" t="s">
        <v>84</v>
      </c>
      <c r="AX198" s="13" t="s">
        <v>75</v>
      </c>
      <c r="AY198" s="233" t="s">
        <v>119</v>
      </c>
    </row>
    <row r="199" s="14" customFormat="1">
      <c r="A199" s="14"/>
      <c r="B199" s="234"/>
      <c r="C199" s="235"/>
      <c r="D199" s="225" t="s">
        <v>136</v>
      </c>
      <c r="E199" s="236" t="s">
        <v>19</v>
      </c>
      <c r="F199" s="237" t="s">
        <v>352</v>
      </c>
      <c r="G199" s="235"/>
      <c r="H199" s="236" t="s">
        <v>19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3" t="s">
        <v>136</v>
      </c>
      <c r="AU199" s="243" t="s">
        <v>82</v>
      </c>
      <c r="AV199" s="14" t="s">
        <v>80</v>
      </c>
      <c r="AW199" s="14" t="s">
        <v>84</v>
      </c>
      <c r="AX199" s="14" t="s">
        <v>75</v>
      </c>
      <c r="AY199" s="243" t="s">
        <v>119</v>
      </c>
    </row>
    <row r="200" s="13" customFormat="1">
      <c r="A200" s="13"/>
      <c r="B200" s="223"/>
      <c r="C200" s="224"/>
      <c r="D200" s="225" t="s">
        <v>136</v>
      </c>
      <c r="E200" s="244" t="s">
        <v>19</v>
      </c>
      <c r="F200" s="226" t="s">
        <v>80</v>
      </c>
      <c r="G200" s="224"/>
      <c r="H200" s="227">
        <v>1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136</v>
      </c>
      <c r="AU200" s="233" t="s">
        <v>82</v>
      </c>
      <c r="AV200" s="13" t="s">
        <v>82</v>
      </c>
      <c r="AW200" s="13" t="s">
        <v>84</v>
      </c>
      <c r="AX200" s="13" t="s">
        <v>75</v>
      </c>
      <c r="AY200" s="233" t="s">
        <v>119</v>
      </c>
    </row>
    <row r="201" s="15" customFormat="1">
      <c r="A201" s="15"/>
      <c r="B201" s="245"/>
      <c r="C201" s="246"/>
      <c r="D201" s="225" t="s">
        <v>136</v>
      </c>
      <c r="E201" s="247" t="s">
        <v>19</v>
      </c>
      <c r="F201" s="248" t="s">
        <v>145</v>
      </c>
      <c r="G201" s="246"/>
      <c r="H201" s="249">
        <v>2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5" t="s">
        <v>136</v>
      </c>
      <c r="AU201" s="255" t="s">
        <v>82</v>
      </c>
      <c r="AV201" s="15" t="s">
        <v>128</v>
      </c>
      <c r="AW201" s="15" t="s">
        <v>84</v>
      </c>
      <c r="AX201" s="15" t="s">
        <v>80</v>
      </c>
      <c r="AY201" s="255" t="s">
        <v>119</v>
      </c>
    </row>
    <row r="202" s="2" customFormat="1" ht="16.5" customHeight="1">
      <c r="A202" s="40"/>
      <c r="B202" s="41"/>
      <c r="C202" s="200" t="s">
        <v>353</v>
      </c>
      <c r="D202" s="200" t="s">
        <v>122</v>
      </c>
      <c r="E202" s="201" t="s">
        <v>354</v>
      </c>
      <c r="F202" s="202" t="s">
        <v>355</v>
      </c>
      <c r="G202" s="203" t="s">
        <v>141</v>
      </c>
      <c r="H202" s="204">
        <v>1</v>
      </c>
      <c r="I202" s="205"/>
      <c r="J202" s="206">
        <f>ROUND(I202*H202,2)</f>
        <v>0</v>
      </c>
      <c r="K202" s="202" t="s">
        <v>19</v>
      </c>
      <c r="L202" s="46"/>
      <c r="M202" s="207" t="s">
        <v>19</v>
      </c>
      <c r="N202" s="208" t="s">
        <v>48</v>
      </c>
      <c r="O202" s="87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1" t="s">
        <v>212</v>
      </c>
      <c r="AT202" s="211" t="s">
        <v>122</v>
      </c>
      <c r="AU202" s="211" t="s">
        <v>82</v>
      </c>
      <c r="AY202" s="19" t="s">
        <v>119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9" t="s">
        <v>128</v>
      </c>
      <c r="BK202" s="212">
        <f>ROUND(I202*H202,2)</f>
        <v>0</v>
      </c>
      <c r="BL202" s="19" t="s">
        <v>212</v>
      </c>
      <c r="BM202" s="211" t="s">
        <v>356</v>
      </c>
    </row>
    <row r="203" s="14" customFormat="1">
      <c r="A203" s="14"/>
      <c r="B203" s="234"/>
      <c r="C203" s="235"/>
      <c r="D203" s="225" t="s">
        <v>136</v>
      </c>
      <c r="E203" s="236" t="s">
        <v>19</v>
      </c>
      <c r="F203" s="237" t="s">
        <v>357</v>
      </c>
      <c r="G203" s="235"/>
      <c r="H203" s="236" t="s">
        <v>19</v>
      </c>
      <c r="I203" s="238"/>
      <c r="J203" s="235"/>
      <c r="K203" s="235"/>
      <c r="L203" s="239"/>
      <c r="M203" s="240"/>
      <c r="N203" s="241"/>
      <c r="O203" s="241"/>
      <c r="P203" s="241"/>
      <c r="Q203" s="241"/>
      <c r="R203" s="241"/>
      <c r="S203" s="241"/>
      <c r="T203" s="24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3" t="s">
        <v>136</v>
      </c>
      <c r="AU203" s="243" t="s">
        <v>82</v>
      </c>
      <c r="AV203" s="14" t="s">
        <v>80</v>
      </c>
      <c r="AW203" s="14" t="s">
        <v>84</v>
      </c>
      <c r="AX203" s="14" t="s">
        <v>75</v>
      </c>
      <c r="AY203" s="243" t="s">
        <v>119</v>
      </c>
    </row>
    <row r="204" s="13" customFormat="1">
      <c r="A204" s="13"/>
      <c r="B204" s="223"/>
      <c r="C204" s="224"/>
      <c r="D204" s="225" t="s">
        <v>136</v>
      </c>
      <c r="E204" s="244" t="s">
        <v>19</v>
      </c>
      <c r="F204" s="226" t="s">
        <v>80</v>
      </c>
      <c r="G204" s="224"/>
      <c r="H204" s="227">
        <v>1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136</v>
      </c>
      <c r="AU204" s="233" t="s">
        <v>82</v>
      </c>
      <c r="AV204" s="13" t="s">
        <v>82</v>
      </c>
      <c r="AW204" s="13" t="s">
        <v>84</v>
      </c>
      <c r="AX204" s="13" t="s">
        <v>80</v>
      </c>
      <c r="AY204" s="233" t="s">
        <v>119</v>
      </c>
    </row>
    <row r="205" s="2" customFormat="1">
      <c r="A205" s="40"/>
      <c r="B205" s="41"/>
      <c r="C205" s="200" t="s">
        <v>358</v>
      </c>
      <c r="D205" s="200" t="s">
        <v>122</v>
      </c>
      <c r="E205" s="201" t="s">
        <v>359</v>
      </c>
      <c r="F205" s="202" t="s">
        <v>360</v>
      </c>
      <c r="G205" s="203" t="s">
        <v>141</v>
      </c>
      <c r="H205" s="204">
        <v>4</v>
      </c>
      <c r="I205" s="205"/>
      <c r="J205" s="206">
        <f>ROUND(I205*H205,2)</f>
        <v>0</v>
      </c>
      <c r="K205" s="202" t="s">
        <v>19</v>
      </c>
      <c r="L205" s="46"/>
      <c r="M205" s="207" t="s">
        <v>19</v>
      </c>
      <c r="N205" s="208" t="s">
        <v>48</v>
      </c>
      <c r="O205" s="87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1" t="s">
        <v>212</v>
      </c>
      <c r="AT205" s="211" t="s">
        <v>122</v>
      </c>
      <c r="AU205" s="211" t="s">
        <v>82</v>
      </c>
      <c r="AY205" s="19" t="s">
        <v>119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9" t="s">
        <v>128</v>
      </c>
      <c r="BK205" s="212">
        <f>ROUND(I205*H205,2)</f>
        <v>0</v>
      </c>
      <c r="BL205" s="19" t="s">
        <v>212</v>
      </c>
      <c r="BM205" s="211" t="s">
        <v>361</v>
      </c>
    </row>
    <row r="206" s="12" customFormat="1" ht="22.8" customHeight="1">
      <c r="A206" s="12"/>
      <c r="B206" s="184"/>
      <c r="C206" s="185"/>
      <c r="D206" s="186" t="s">
        <v>74</v>
      </c>
      <c r="E206" s="198" t="s">
        <v>362</v>
      </c>
      <c r="F206" s="198" t="s">
        <v>363</v>
      </c>
      <c r="G206" s="185"/>
      <c r="H206" s="185"/>
      <c r="I206" s="188"/>
      <c r="J206" s="199">
        <f>BK206</f>
        <v>0</v>
      </c>
      <c r="K206" s="185"/>
      <c r="L206" s="190"/>
      <c r="M206" s="191"/>
      <c r="N206" s="192"/>
      <c r="O206" s="192"/>
      <c r="P206" s="193">
        <f>SUM(P207:P545)</f>
        <v>0</v>
      </c>
      <c r="Q206" s="192"/>
      <c r="R206" s="193">
        <f>SUM(R207:R545)</f>
        <v>38.719555</v>
      </c>
      <c r="S206" s="192"/>
      <c r="T206" s="194">
        <f>SUM(T207:T545)</f>
        <v>179.37020000000001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5" t="s">
        <v>138</v>
      </c>
      <c r="AT206" s="196" t="s">
        <v>74</v>
      </c>
      <c r="AU206" s="196" t="s">
        <v>80</v>
      </c>
      <c r="AY206" s="195" t="s">
        <v>119</v>
      </c>
      <c r="BK206" s="197">
        <f>SUM(BK207:BK545)</f>
        <v>0</v>
      </c>
    </row>
    <row r="207" s="2" customFormat="1" ht="16.5" customHeight="1">
      <c r="A207" s="40"/>
      <c r="B207" s="41"/>
      <c r="C207" s="200" t="s">
        <v>364</v>
      </c>
      <c r="D207" s="200" t="s">
        <v>122</v>
      </c>
      <c r="E207" s="201" t="s">
        <v>365</v>
      </c>
      <c r="F207" s="202" t="s">
        <v>366</v>
      </c>
      <c r="G207" s="203" t="s">
        <v>294</v>
      </c>
      <c r="H207" s="204">
        <v>0.17999999999999999</v>
      </c>
      <c r="I207" s="205"/>
      <c r="J207" s="206">
        <f>ROUND(I207*H207,2)</f>
        <v>0</v>
      </c>
      <c r="K207" s="202" t="s">
        <v>126</v>
      </c>
      <c r="L207" s="46"/>
      <c r="M207" s="207" t="s">
        <v>19</v>
      </c>
      <c r="N207" s="208" t="s">
        <v>48</v>
      </c>
      <c r="O207" s="87"/>
      <c r="P207" s="209">
        <f>O207*H207</f>
        <v>0</v>
      </c>
      <c r="Q207" s="209">
        <v>0.0099000000000000008</v>
      </c>
      <c r="R207" s="209">
        <f>Q207*H207</f>
        <v>0.0017820000000000002</v>
      </c>
      <c r="S207" s="209">
        <v>0</v>
      </c>
      <c r="T207" s="21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1" t="s">
        <v>212</v>
      </c>
      <c r="AT207" s="211" t="s">
        <v>122</v>
      </c>
      <c r="AU207" s="211" t="s">
        <v>82</v>
      </c>
      <c r="AY207" s="19" t="s">
        <v>119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9" t="s">
        <v>128</v>
      </c>
      <c r="BK207" s="212">
        <f>ROUND(I207*H207,2)</f>
        <v>0</v>
      </c>
      <c r="BL207" s="19" t="s">
        <v>212</v>
      </c>
      <c r="BM207" s="211" t="s">
        <v>367</v>
      </c>
    </row>
    <row r="208" s="2" customFormat="1" ht="16.5" customHeight="1">
      <c r="A208" s="40"/>
      <c r="B208" s="41"/>
      <c r="C208" s="200" t="s">
        <v>368</v>
      </c>
      <c r="D208" s="200" t="s">
        <v>122</v>
      </c>
      <c r="E208" s="201" t="s">
        <v>369</v>
      </c>
      <c r="F208" s="202" t="s">
        <v>370</v>
      </c>
      <c r="G208" s="203" t="s">
        <v>141</v>
      </c>
      <c r="H208" s="204">
        <v>4</v>
      </c>
      <c r="I208" s="205"/>
      <c r="J208" s="206">
        <f>ROUND(I208*H208,2)</f>
        <v>0</v>
      </c>
      <c r="K208" s="202" t="s">
        <v>126</v>
      </c>
      <c r="L208" s="46"/>
      <c r="M208" s="207" t="s">
        <v>19</v>
      </c>
      <c r="N208" s="208" t="s">
        <v>48</v>
      </c>
      <c r="O208" s="87"/>
      <c r="P208" s="209">
        <f>O208*H208</f>
        <v>0</v>
      </c>
      <c r="Q208" s="209">
        <v>0.00064999999999999997</v>
      </c>
      <c r="R208" s="209">
        <f>Q208*H208</f>
        <v>0.0025999999999999999</v>
      </c>
      <c r="S208" s="209">
        <v>0</v>
      </c>
      <c r="T208" s="21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1" t="s">
        <v>212</v>
      </c>
      <c r="AT208" s="211" t="s">
        <v>122</v>
      </c>
      <c r="AU208" s="211" t="s">
        <v>82</v>
      </c>
      <c r="AY208" s="19" t="s">
        <v>119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9" t="s">
        <v>128</v>
      </c>
      <c r="BK208" s="212">
        <f>ROUND(I208*H208,2)</f>
        <v>0</v>
      </c>
      <c r="BL208" s="19" t="s">
        <v>212</v>
      </c>
      <c r="BM208" s="211" t="s">
        <v>371</v>
      </c>
    </row>
    <row r="209" s="2" customFormat="1" ht="16.5" customHeight="1">
      <c r="A209" s="40"/>
      <c r="B209" s="41"/>
      <c r="C209" s="200" t="s">
        <v>372</v>
      </c>
      <c r="D209" s="200" t="s">
        <v>122</v>
      </c>
      <c r="E209" s="201" t="s">
        <v>373</v>
      </c>
      <c r="F209" s="202" t="s">
        <v>374</v>
      </c>
      <c r="G209" s="203" t="s">
        <v>141</v>
      </c>
      <c r="H209" s="204">
        <v>4</v>
      </c>
      <c r="I209" s="205"/>
      <c r="J209" s="206">
        <f>ROUND(I209*H209,2)</f>
        <v>0</v>
      </c>
      <c r="K209" s="202" t="s">
        <v>126</v>
      </c>
      <c r="L209" s="46"/>
      <c r="M209" s="207" t="s">
        <v>19</v>
      </c>
      <c r="N209" s="208" t="s">
        <v>48</v>
      </c>
      <c r="O209" s="87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1" t="s">
        <v>212</v>
      </c>
      <c r="AT209" s="211" t="s">
        <v>122</v>
      </c>
      <c r="AU209" s="211" t="s">
        <v>82</v>
      </c>
      <c r="AY209" s="19" t="s">
        <v>119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9" t="s">
        <v>128</v>
      </c>
      <c r="BK209" s="212">
        <f>ROUND(I209*H209,2)</f>
        <v>0</v>
      </c>
      <c r="BL209" s="19" t="s">
        <v>212</v>
      </c>
      <c r="BM209" s="211" t="s">
        <v>375</v>
      </c>
    </row>
    <row r="210" s="2" customFormat="1" ht="16.5" customHeight="1">
      <c r="A210" s="40"/>
      <c r="B210" s="41"/>
      <c r="C210" s="200" t="s">
        <v>376</v>
      </c>
      <c r="D210" s="200" t="s">
        <v>122</v>
      </c>
      <c r="E210" s="201" t="s">
        <v>377</v>
      </c>
      <c r="F210" s="202" t="s">
        <v>378</v>
      </c>
      <c r="G210" s="203" t="s">
        <v>125</v>
      </c>
      <c r="H210" s="204">
        <v>12</v>
      </c>
      <c r="I210" s="205"/>
      <c r="J210" s="206">
        <f>ROUND(I210*H210,2)</f>
        <v>0</v>
      </c>
      <c r="K210" s="202" t="s">
        <v>126</v>
      </c>
      <c r="L210" s="46"/>
      <c r="M210" s="207" t="s">
        <v>19</v>
      </c>
      <c r="N210" s="208" t="s">
        <v>48</v>
      </c>
      <c r="O210" s="87"/>
      <c r="P210" s="209">
        <f>O210*H210</f>
        <v>0</v>
      </c>
      <c r="Q210" s="209">
        <v>0.00064000000000000005</v>
      </c>
      <c r="R210" s="209">
        <f>Q210*H210</f>
        <v>0.0076800000000000011</v>
      </c>
      <c r="S210" s="209">
        <v>0</v>
      </c>
      <c r="T210" s="21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1" t="s">
        <v>212</v>
      </c>
      <c r="AT210" s="211" t="s">
        <v>122</v>
      </c>
      <c r="AU210" s="211" t="s">
        <v>82</v>
      </c>
      <c r="AY210" s="19" t="s">
        <v>119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9" t="s">
        <v>128</v>
      </c>
      <c r="BK210" s="212">
        <f>ROUND(I210*H210,2)</f>
        <v>0</v>
      </c>
      <c r="BL210" s="19" t="s">
        <v>212</v>
      </c>
      <c r="BM210" s="211" t="s">
        <v>379</v>
      </c>
    </row>
    <row r="211" s="13" customFormat="1">
      <c r="A211" s="13"/>
      <c r="B211" s="223"/>
      <c r="C211" s="224"/>
      <c r="D211" s="225" t="s">
        <v>136</v>
      </c>
      <c r="E211" s="244" t="s">
        <v>19</v>
      </c>
      <c r="F211" s="226" t="s">
        <v>380</v>
      </c>
      <c r="G211" s="224"/>
      <c r="H211" s="227">
        <v>12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136</v>
      </c>
      <c r="AU211" s="233" t="s">
        <v>82</v>
      </c>
      <c r="AV211" s="13" t="s">
        <v>82</v>
      </c>
      <c r="AW211" s="13" t="s">
        <v>84</v>
      </c>
      <c r="AX211" s="13" t="s">
        <v>80</v>
      </c>
      <c r="AY211" s="233" t="s">
        <v>119</v>
      </c>
    </row>
    <row r="212" s="2" customFormat="1" ht="16.5" customHeight="1">
      <c r="A212" s="40"/>
      <c r="B212" s="41"/>
      <c r="C212" s="200" t="s">
        <v>381</v>
      </c>
      <c r="D212" s="200" t="s">
        <v>122</v>
      </c>
      <c r="E212" s="201" t="s">
        <v>382</v>
      </c>
      <c r="F212" s="202" t="s">
        <v>383</v>
      </c>
      <c r="G212" s="203" t="s">
        <v>125</v>
      </c>
      <c r="H212" s="204">
        <v>12</v>
      </c>
      <c r="I212" s="205"/>
      <c r="J212" s="206">
        <f>ROUND(I212*H212,2)</f>
        <v>0</v>
      </c>
      <c r="K212" s="202" t="s">
        <v>126</v>
      </c>
      <c r="L212" s="46"/>
      <c r="M212" s="207" t="s">
        <v>19</v>
      </c>
      <c r="N212" s="208" t="s">
        <v>48</v>
      </c>
      <c r="O212" s="87"/>
      <c r="P212" s="209">
        <f>O212*H212</f>
        <v>0</v>
      </c>
      <c r="Q212" s="209">
        <v>0</v>
      </c>
      <c r="R212" s="209">
        <f>Q212*H212</f>
        <v>0</v>
      </c>
      <c r="S212" s="209">
        <v>0</v>
      </c>
      <c r="T212" s="21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1" t="s">
        <v>212</v>
      </c>
      <c r="AT212" s="211" t="s">
        <v>122</v>
      </c>
      <c r="AU212" s="211" t="s">
        <v>82</v>
      </c>
      <c r="AY212" s="19" t="s">
        <v>119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9" t="s">
        <v>128</v>
      </c>
      <c r="BK212" s="212">
        <f>ROUND(I212*H212,2)</f>
        <v>0</v>
      </c>
      <c r="BL212" s="19" t="s">
        <v>212</v>
      </c>
      <c r="BM212" s="211" t="s">
        <v>384</v>
      </c>
    </row>
    <row r="213" s="2" customFormat="1" ht="33" customHeight="1">
      <c r="A213" s="40"/>
      <c r="B213" s="41"/>
      <c r="C213" s="200" t="s">
        <v>385</v>
      </c>
      <c r="D213" s="200" t="s">
        <v>122</v>
      </c>
      <c r="E213" s="201" t="s">
        <v>386</v>
      </c>
      <c r="F213" s="202" t="s">
        <v>387</v>
      </c>
      <c r="G213" s="203" t="s">
        <v>388</v>
      </c>
      <c r="H213" s="204">
        <v>3.472</v>
      </c>
      <c r="I213" s="205"/>
      <c r="J213" s="206">
        <f>ROUND(I213*H213,2)</f>
        <v>0</v>
      </c>
      <c r="K213" s="202" t="s">
        <v>126</v>
      </c>
      <c r="L213" s="46"/>
      <c r="M213" s="207" t="s">
        <v>19</v>
      </c>
      <c r="N213" s="208" t="s">
        <v>48</v>
      </c>
      <c r="O213" s="87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1" t="s">
        <v>212</v>
      </c>
      <c r="AT213" s="211" t="s">
        <v>122</v>
      </c>
      <c r="AU213" s="211" t="s">
        <v>82</v>
      </c>
      <c r="AY213" s="19" t="s">
        <v>119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9" t="s">
        <v>128</v>
      </c>
      <c r="BK213" s="212">
        <f>ROUND(I213*H213,2)</f>
        <v>0</v>
      </c>
      <c r="BL213" s="19" t="s">
        <v>212</v>
      </c>
      <c r="BM213" s="211" t="s">
        <v>389</v>
      </c>
    </row>
    <row r="214" s="14" customFormat="1">
      <c r="A214" s="14"/>
      <c r="B214" s="234"/>
      <c r="C214" s="235"/>
      <c r="D214" s="225" t="s">
        <v>136</v>
      </c>
      <c r="E214" s="236" t="s">
        <v>19</v>
      </c>
      <c r="F214" s="237" t="s">
        <v>390</v>
      </c>
      <c r="G214" s="235"/>
      <c r="H214" s="236" t="s">
        <v>19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3" t="s">
        <v>136</v>
      </c>
      <c r="AU214" s="243" t="s">
        <v>82</v>
      </c>
      <c r="AV214" s="14" t="s">
        <v>80</v>
      </c>
      <c r="AW214" s="14" t="s">
        <v>84</v>
      </c>
      <c r="AX214" s="14" t="s">
        <v>75</v>
      </c>
      <c r="AY214" s="243" t="s">
        <v>119</v>
      </c>
    </row>
    <row r="215" s="13" customFormat="1">
      <c r="A215" s="13"/>
      <c r="B215" s="223"/>
      <c r="C215" s="224"/>
      <c r="D215" s="225" t="s">
        <v>136</v>
      </c>
      <c r="E215" s="244" t="s">
        <v>19</v>
      </c>
      <c r="F215" s="226" t="s">
        <v>391</v>
      </c>
      <c r="G215" s="224"/>
      <c r="H215" s="227">
        <v>1.9039999999999999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136</v>
      </c>
      <c r="AU215" s="233" t="s">
        <v>82</v>
      </c>
      <c r="AV215" s="13" t="s">
        <v>82</v>
      </c>
      <c r="AW215" s="13" t="s">
        <v>84</v>
      </c>
      <c r="AX215" s="13" t="s">
        <v>75</v>
      </c>
      <c r="AY215" s="233" t="s">
        <v>119</v>
      </c>
    </row>
    <row r="216" s="14" customFormat="1">
      <c r="A216" s="14"/>
      <c r="B216" s="234"/>
      <c r="C216" s="235"/>
      <c r="D216" s="225" t="s">
        <v>136</v>
      </c>
      <c r="E216" s="236" t="s">
        <v>19</v>
      </c>
      <c r="F216" s="237" t="s">
        <v>392</v>
      </c>
      <c r="G216" s="235"/>
      <c r="H216" s="236" t="s">
        <v>19</v>
      </c>
      <c r="I216" s="238"/>
      <c r="J216" s="235"/>
      <c r="K216" s="235"/>
      <c r="L216" s="239"/>
      <c r="M216" s="240"/>
      <c r="N216" s="241"/>
      <c r="O216" s="241"/>
      <c r="P216" s="241"/>
      <c r="Q216" s="241"/>
      <c r="R216" s="241"/>
      <c r="S216" s="241"/>
      <c r="T216" s="24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3" t="s">
        <v>136</v>
      </c>
      <c r="AU216" s="243" t="s">
        <v>82</v>
      </c>
      <c r="AV216" s="14" t="s">
        <v>80</v>
      </c>
      <c r="AW216" s="14" t="s">
        <v>84</v>
      </c>
      <c r="AX216" s="14" t="s">
        <v>75</v>
      </c>
      <c r="AY216" s="243" t="s">
        <v>119</v>
      </c>
    </row>
    <row r="217" s="13" customFormat="1">
      <c r="A217" s="13"/>
      <c r="B217" s="223"/>
      <c r="C217" s="224"/>
      <c r="D217" s="225" t="s">
        <v>136</v>
      </c>
      <c r="E217" s="244" t="s">
        <v>19</v>
      </c>
      <c r="F217" s="226" t="s">
        <v>393</v>
      </c>
      <c r="G217" s="224"/>
      <c r="H217" s="227">
        <v>1.5679999999999998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136</v>
      </c>
      <c r="AU217" s="233" t="s">
        <v>82</v>
      </c>
      <c r="AV217" s="13" t="s">
        <v>82</v>
      </c>
      <c r="AW217" s="13" t="s">
        <v>84</v>
      </c>
      <c r="AX217" s="13" t="s">
        <v>75</v>
      </c>
      <c r="AY217" s="233" t="s">
        <v>119</v>
      </c>
    </row>
    <row r="218" s="15" customFormat="1">
      <c r="A218" s="15"/>
      <c r="B218" s="245"/>
      <c r="C218" s="246"/>
      <c r="D218" s="225" t="s">
        <v>136</v>
      </c>
      <c r="E218" s="247" t="s">
        <v>19</v>
      </c>
      <c r="F218" s="248" t="s">
        <v>145</v>
      </c>
      <c r="G218" s="246"/>
      <c r="H218" s="249">
        <v>3.4719999999999995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5" t="s">
        <v>136</v>
      </c>
      <c r="AU218" s="255" t="s">
        <v>82</v>
      </c>
      <c r="AV218" s="15" t="s">
        <v>128</v>
      </c>
      <c r="AW218" s="15" t="s">
        <v>84</v>
      </c>
      <c r="AX218" s="15" t="s">
        <v>80</v>
      </c>
      <c r="AY218" s="255" t="s">
        <v>119</v>
      </c>
    </row>
    <row r="219" s="2" customFormat="1">
      <c r="A219" s="40"/>
      <c r="B219" s="41"/>
      <c r="C219" s="200" t="s">
        <v>394</v>
      </c>
      <c r="D219" s="200" t="s">
        <v>122</v>
      </c>
      <c r="E219" s="201" t="s">
        <v>395</v>
      </c>
      <c r="F219" s="202" t="s">
        <v>396</v>
      </c>
      <c r="G219" s="203" t="s">
        <v>159</v>
      </c>
      <c r="H219" s="204">
        <v>106</v>
      </c>
      <c r="I219" s="205"/>
      <c r="J219" s="206">
        <f>ROUND(I219*H219,2)</f>
        <v>0</v>
      </c>
      <c r="K219" s="202" t="s">
        <v>126</v>
      </c>
      <c r="L219" s="46"/>
      <c r="M219" s="207" t="s">
        <v>19</v>
      </c>
      <c r="N219" s="208" t="s">
        <v>48</v>
      </c>
      <c r="O219" s="87"/>
      <c r="P219" s="209">
        <f>O219*H219</f>
        <v>0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1" t="s">
        <v>212</v>
      </c>
      <c r="AT219" s="211" t="s">
        <v>122</v>
      </c>
      <c r="AU219" s="211" t="s">
        <v>82</v>
      </c>
      <c r="AY219" s="19" t="s">
        <v>119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9" t="s">
        <v>128</v>
      </c>
      <c r="BK219" s="212">
        <f>ROUND(I219*H219,2)</f>
        <v>0</v>
      </c>
      <c r="BL219" s="19" t="s">
        <v>212</v>
      </c>
      <c r="BM219" s="211" t="s">
        <v>397</v>
      </c>
    </row>
    <row r="220" s="14" customFormat="1">
      <c r="A220" s="14"/>
      <c r="B220" s="234"/>
      <c r="C220" s="235"/>
      <c r="D220" s="225" t="s">
        <v>136</v>
      </c>
      <c r="E220" s="236" t="s">
        <v>19</v>
      </c>
      <c r="F220" s="237" t="s">
        <v>398</v>
      </c>
      <c r="G220" s="235"/>
      <c r="H220" s="236" t="s">
        <v>19</v>
      </c>
      <c r="I220" s="238"/>
      <c r="J220" s="235"/>
      <c r="K220" s="235"/>
      <c r="L220" s="239"/>
      <c r="M220" s="240"/>
      <c r="N220" s="241"/>
      <c r="O220" s="241"/>
      <c r="P220" s="241"/>
      <c r="Q220" s="241"/>
      <c r="R220" s="241"/>
      <c r="S220" s="241"/>
      <c r="T220" s="24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3" t="s">
        <v>136</v>
      </c>
      <c r="AU220" s="243" t="s">
        <v>82</v>
      </c>
      <c r="AV220" s="14" t="s">
        <v>80</v>
      </c>
      <c r="AW220" s="14" t="s">
        <v>84</v>
      </c>
      <c r="AX220" s="14" t="s">
        <v>75</v>
      </c>
      <c r="AY220" s="243" t="s">
        <v>119</v>
      </c>
    </row>
    <row r="221" s="13" customFormat="1">
      <c r="A221" s="13"/>
      <c r="B221" s="223"/>
      <c r="C221" s="224"/>
      <c r="D221" s="225" t="s">
        <v>136</v>
      </c>
      <c r="E221" s="244" t="s">
        <v>19</v>
      </c>
      <c r="F221" s="226" t="s">
        <v>233</v>
      </c>
      <c r="G221" s="224"/>
      <c r="H221" s="227">
        <v>22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136</v>
      </c>
      <c r="AU221" s="233" t="s">
        <v>82</v>
      </c>
      <c r="AV221" s="13" t="s">
        <v>82</v>
      </c>
      <c r="AW221" s="13" t="s">
        <v>84</v>
      </c>
      <c r="AX221" s="13" t="s">
        <v>75</v>
      </c>
      <c r="AY221" s="233" t="s">
        <v>119</v>
      </c>
    </row>
    <row r="222" s="14" customFormat="1">
      <c r="A222" s="14"/>
      <c r="B222" s="234"/>
      <c r="C222" s="235"/>
      <c r="D222" s="225" t="s">
        <v>136</v>
      </c>
      <c r="E222" s="236" t="s">
        <v>19</v>
      </c>
      <c r="F222" s="237" t="s">
        <v>399</v>
      </c>
      <c r="G222" s="235"/>
      <c r="H222" s="236" t="s">
        <v>19</v>
      </c>
      <c r="I222" s="238"/>
      <c r="J222" s="235"/>
      <c r="K222" s="235"/>
      <c r="L222" s="239"/>
      <c r="M222" s="240"/>
      <c r="N222" s="241"/>
      <c r="O222" s="241"/>
      <c r="P222" s="241"/>
      <c r="Q222" s="241"/>
      <c r="R222" s="241"/>
      <c r="S222" s="241"/>
      <c r="T222" s="24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3" t="s">
        <v>136</v>
      </c>
      <c r="AU222" s="243" t="s">
        <v>82</v>
      </c>
      <c r="AV222" s="14" t="s">
        <v>80</v>
      </c>
      <c r="AW222" s="14" t="s">
        <v>84</v>
      </c>
      <c r="AX222" s="14" t="s">
        <v>75</v>
      </c>
      <c r="AY222" s="243" t="s">
        <v>119</v>
      </c>
    </row>
    <row r="223" s="13" customFormat="1">
      <c r="A223" s="13"/>
      <c r="B223" s="223"/>
      <c r="C223" s="224"/>
      <c r="D223" s="225" t="s">
        <v>136</v>
      </c>
      <c r="E223" s="244" t="s">
        <v>19</v>
      </c>
      <c r="F223" s="226" t="s">
        <v>222</v>
      </c>
      <c r="G223" s="224"/>
      <c r="H223" s="227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136</v>
      </c>
      <c r="AU223" s="233" t="s">
        <v>82</v>
      </c>
      <c r="AV223" s="13" t="s">
        <v>82</v>
      </c>
      <c r="AW223" s="13" t="s">
        <v>84</v>
      </c>
      <c r="AX223" s="13" t="s">
        <v>75</v>
      </c>
      <c r="AY223" s="233" t="s">
        <v>119</v>
      </c>
    </row>
    <row r="224" s="14" customFormat="1">
      <c r="A224" s="14"/>
      <c r="B224" s="234"/>
      <c r="C224" s="235"/>
      <c r="D224" s="225" t="s">
        <v>136</v>
      </c>
      <c r="E224" s="236" t="s">
        <v>19</v>
      </c>
      <c r="F224" s="237" t="s">
        <v>400</v>
      </c>
      <c r="G224" s="235"/>
      <c r="H224" s="236" t="s">
        <v>19</v>
      </c>
      <c r="I224" s="238"/>
      <c r="J224" s="235"/>
      <c r="K224" s="235"/>
      <c r="L224" s="239"/>
      <c r="M224" s="240"/>
      <c r="N224" s="241"/>
      <c r="O224" s="241"/>
      <c r="P224" s="241"/>
      <c r="Q224" s="241"/>
      <c r="R224" s="241"/>
      <c r="S224" s="241"/>
      <c r="T224" s="24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3" t="s">
        <v>136</v>
      </c>
      <c r="AU224" s="243" t="s">
        <v>82</v>
      </c>
      <c r="AV224" s="14" t="s">
        <v>80</v>
      </c>
      <c r="AW224" s="14" t="s">
        <v>84</v>
      </c>
      <c r="AX224" s="14" t="s">
        <v>75</v>
      </c>
      <c r="AY224" s="243" t="s">
        <v>119</v>
      </c>
    </row>
    <row r="225" s="13" customFormat="1">
      <c r="A225" s="13"/>
      <c r="B225" s="223"/>
      <c r="C225" s="224"/>
      <c r="D225" s="225" t="s">
        <v>136</v>
      </c>
      <c r="E225" s="244" t="s">
        <v>19</v>
      </c>
      <c r="F225" s="226" t="s">
        <v>175</v>
      </c>
      <c r="G225" s="224"/>
      <c r="H225" s="227">
        <v>10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136</v>
      </c>
      <c r="AU225" s="233" t="s">
        <v>82</v>
      </c>
      <c r="AV225" s="13" t="s">
        <v>82</v>
      </c>
      <c r="AW225" s="13" t="s">
        <v>84</v>
      </c>
      <c r="AX225" s="13" t="s">
        <v>75</v>
      </c>
      <c r="AY225" s="233" t="s">
        <v>119</v>
      </c>
    </row>
    <row r="226" s="14" customFormat="1">
      <c r="A226" s="14"/>
      <c r="B226" s="234"/>
      <c r="C226" s="235"/>
      <c r="D226" s="225" t="s">
        <v>136</v>
      </c>
      <c r="E226" s="236" t="s">
        <v>19</v>
      </c>
      <c r="F226" s="237" t="s">
        <v>401</v>
      </c>
      <c r="G226" s="235"/>
      <c r="H226" s="236" t="s">
        <v>19</v>
      </c>
      <c r="I226" s="238"/>
      <c r="J226" s="235"/>
      <c r="K226" s="235"/>
      <c r="L226" s="239"/>
      <c r="M226" s="240"/>
      <c r="N226" s="241"/>
      <c r="O226" s="241"/>
      <c r="P226" s="241"/>
      <c r="Q226" s="241"/>
      <c r="R226" s="241"/>
      <c r="S226" s="241"/>
      <c r="T226" s="24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3" t="s">
        <v>136</v>
      </c>
      <c r="AU226" s="243" t="s">
        <v>82</v>
      </c>
      <c r="AV226" s="14" t="s">
        <v>80</v>
      </c>
      <c r="AW226" s="14" t="s">
        <v>84</v>
      </c>
      <c r="AX226" s="14" t="s">
        <v>75</v>
      </c>
      <c r="AY226" s="243" t="s">
        <v>119</v>
      </c>
    </row>
    <row r="227" s="13" customFormat="1">
      <c r="A227" s="13"/>
      <c r="B227" s="223"/>
      <c r="C227" s="224"/>
      <c r="D227" s="225" t="s">
        <v>136</v>
      </c>
      <c r="E227" s="244" t="s">
        <v>19</v>
      </c>
      <c r="F227" s="226" t="s">
        <v>402</v>
      </c>
      <c r="G227" s="224"/>
      <c r="H227" s="227">
        <v>55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136</v>
      </c>
      <c r="AU227" s="233" t="s">
        <v>82</v>
      </c>
      <c r="AV227" s="13" t="s">
        <v>82</v>
      </c>
      <c r="AW227" s="13" t="s">
        <v>84</v>
      </c>
      <c r="AX227" s="13" t="s">
        <v>75</v>
      </c>
      <c r="AY227" s="233" t="s">
        <v>119</v>
      </c>
    </row>
    <row r="228" s="15" customFormat="1">
      <c r="A228" s="15"/>
      <c r="B228" s="245"/>
      <c r="C228" s="246"/>
      <c r="D228" s="225" t="s">
        <v>136</v>
      </c>
      <c r="E228" s="247" t="s">
        <v>19</v>
      </c>
      <c r="F228" s="248" t="s">
        <v>145</v>
      </c>
      <c r="G228" s="246"/>
      <c r="H228" s="249">
        <v>106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5" t="s">
        <v>136</v>
      </c>
      <c r="AU228" s="255" t="s">
        <v>82</v>
      </c>
      <c r="AV228" s="15" t="s">
        <v>128</v>
      </c>
      <c r="AW228" s="15" t="s">
        <v>84</v>
      </c>
      <c r="AX228" s="15" t="s">
        <v>80</v>
      </c>
      <c r="AY228" s="255" t="s">
        <v>119</v>
      </c>
    </row>
    <row r="229" s="2" customFormat="1">
      <c r="A229" s="40"/>
      <c r="B229" s="41"/>
      <c r="C229" s="200" t="s">
        <v>402</v>
      </c>
      <c r="D229" s="200" t="s">
        <v>122</v>
      </c>
      <c r="E229" s="201" t="s">
        <v>403</v>
      </c>
      <c r="F229" s="202" t="s">
        <v>404</v>
      </c>
      <c r="G229" s="203" t="s">
        <v>159</v>
      </c>
      <c r="H229" s="204">
        <v>73</v>
      </c>
      <c r="I229" s="205"/>
      <c r="J229" s="206">
        <f>ROUND(I229*H229,2)</f>
        <v>0</v>
      </c>
      <c r="K229" s="202" t="s">
        <v>126</v>
      </c>
      <c r="L229" s="46"/>
      <c r="M229" s="207" t="s">
        <v>19</v>
      </c>
      <c r="N229" s="208" t="s">
        <v>48</v>
      </c>
      <c r="O229" s="87"/>
      <c r="P229" s="209">
        <f>O229*H229</f>
        <v>0</v>
      </c>
      <c r="Q229" s="209">
        <v>0</v>
      </c>
      <c r="R229" s="209">
        <f>Q229*H229</f>
        <v>0</v>
      </c>
      <c r="S229" s="209">
        <v>0</v>
      </c>
      <c r="T229" s="21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1" t="s">
        <v>212</v>
      </c>
      <c r="AT229" s="211" t="s">
        <v>122</v>
      </c>
      <c r="AU229" s="211" t="s">
        <v>82</v>
      </c>
      <c r="AY229" s="19" t="s">
        <v>119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9" t="s">
        <v>128</v>
      </c>
      <c r="BK229" s="212">
        <f>ROUND(I229*H229,2)</f>
        <v>0</v>
      </c>
      <c r="BL229" s="19" t="s">
        <v>212</v>
      </c>
      <c r="BM229" s="211" t="s">
        <v>405</v>
      </c>
    </row>
    <row r="230" s="14" customFormat="1">
      <c r="A230" s="14"/>
      <c r="B230" s="234"/>
      <c r="C230" s="235"/>
      <c r="D230" s="225" t="s">
        <v>136</v>
      </c>
      <c r="E230" s="236" t="s">
        <v>19</v>
      </c>
      <c r="F230" s="237" t="s">
        <v>406</v>
      </c>
      <c r="G230" s="235"/>
      <c r="H230" s="236" t="s">
        <v>19</v>
      </c>
      <c r="I230" s="238"/>
      <c r="J230" s="235"/>
      <c r="K230" s="235"/>
      <c r="L230" s="239"/>
      <c r="M230" s="240"/>
      <c r="N230" s="241"/>
      <c r="O230" s="241"/>
      <c r="P230" s="241"/>
      <c r="Q230" s="241"/>
      <c r="R230" s="241"/>
      <c r="S230" s="241"/>
      <c r="T230" s="24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3" t="s">
        <v>136</v>
      </c>
      <c r="AU230" s="243" t="s">
        <v>82</v>
      </c>
      <c r="AV230" s="14" t="s">
        <v>80</v>
      </c>
      <c r="AW230" s="14" t="s">
        <v>84</v>
      </c>
      <c r="AX230" s="14" t="s">
        <v>75</v>
      </c>
      <c r="AY230" s="243" t="s">
        <v>119</v>
      </c>
    </row>
    <row r="231" s="13" customFormat="1">
      <c r="A231" s="13"/>
      <c r="B231" s="223"/>
      <c r="C231" s="224"/>
      <c r="D231" s="225" t="s">
        <v>136</v>
      </c>
      <c r="E231" s="244" t="s">
        <v>19</v>
      </c>
      <c r="F231" s="226" t="s">
        <v>128</v>
      </c>
      <c r="G231" s="224"/>
      <c r="H231" s="227">
        <v>4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136</v>
      </c>
      <c r="AU231" s="233" t="s">
        <v>82</v>
      </c>
      <c r="AV231" s="13" t="s">
        <v>82</v>
      </c>
      <c r="AW231" s="13" t="s">
        <v>84</v>
      </c>
      <c r="AX231" s="13" t="s">
        <v>75</v>
      </c>
      <c r="AY231" s="233" t="s">
        <v>119</v>
      </c>
    </row>
    <row r="232" s="14" customFormat="1">
      <c r="A232" s="14"/>
      <c r="B232" s="234"/>
      <c r="C232" s="235"/>
      <c r="D232" s="225" t="s">
        <v>136</v>
      </c>
      <c r="E232" s="236" t="s">
        <v>19</v>
      </c>
      <c r="F232" s="237" t="s">
        <v>407</v>
      </c>
      <c r="G232" s="235"/>
      <c r="H232" s="236" t="s">
        <v>19</v>
      </c>
      <c r="I232" s="238"/>
      <c r="J232" s="235"/>
      <c r="K232" s="235"/>
      <c r="L232" s="239"/>
      <c r="M232" s="240"/>
      <c r="N232" s="241"/>
      <c r="O232" s="241"/>
      <c r="P232" s="241"/>
      <c r="Q232" s="241"/>
      <c r="R232" s="241"/>
      <c r="S232" s="241"/>
      <c r="T232" s="24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3" t="s">
        <v>136</v>
      </c>
      <c r="AU232" s="243" t="s">
        <v>82</v>
      </c>
      <c r="AV232" s="14" t="s">
        <v>80</v>
      </c>
      <c r="AW232" s="14" t="s">
        <v>84</v>
      </c>
      <c r="AX232" s="14" t="s">
        <v>75</v>
      </c>
      <c r="AY232" s="243" t="s">
        <v>119</v>
      </c>
    </row>
    <row r="233" s="13" customFormat="1">
      <c r="A233" s="13"/>
      <c r="B233" s="223"/>
      <c r="C233" s="224"/>
      <c r="D233" s="225" t="s">
        <v>136</v>
      </c>
      <c r="E233" s="244" t="s">
        <v>19</v>
      </c>
      <c r="F233" s="226" t="s">
        <v>166</v>
      </c>
      <c r="G233" s="224"/>
      <c r="H233" s="227">
        <v>8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136</v>
      </c>
      <c r="AU233" s="233" t="s">
        <v>82</v>
      </c>
      <c r="AV233" s="13" t="s">
        <v>82</v>
      </c>
      <c r="AW233" s="13" t="s">
        <v>84</v>
      </c>
      <c r="AX233" s="13" t="s">
        <v>75</v>
      </c>
      <c r="AY233" s="233" t="s">
        <v>119</v>
      </c>
    </row>
    <row r="234" s="14" customFormat="1">
      <c r="A234" s="14"/>
      <c r="B234" s="234"/>
      <c r="C234" s="235"/>
      <c r="D234" s="225" t="s">
        <v>136</v>
      </c>
      <c r="E234" s="236" t="s">
        <v>19</v>
      </c>
      <c r="F234" s="237" t="s">
        <v>408</v>
      </c>
      <c r="G234" s="235"/>
      <c r="H234" s="236" t="s">
        <v>19</v>
      </c>
      <c r="I234" s="238"/>
      <c r="J234" s="235"/>
      <c r="K234" s="235"/>
      <c r="L234" s="239"/>
      <c r="M234" s="240"/>
      <c r="N234" s="241"/>
      <c r="O234" s="241"/>
      <c r="P234" s="241"/>
      <c r="Q234" s="241"/>
      <c r="R234" s="241"/>
      <c r="S234" s="241"/>
      <c r="T234" s="24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3" t="s">
        <v>136</v>
      </c>
      <c r="AU234" s="243" t="s">
        <v>82</v>
      </c>
      <c r="AV234" s="14" t="s">
        <v>80</v>
      </c>
      <c r="AW234" s="14" t="s">
        <v>84</v>
      </c>
      <c r="AX234" s="14" t="s">
        <v>75</v>
      </c>
      <c r="AY234" s="243" t="s">
        <v>119</v>
      </c>
    </row>
    <row r="235" s="13" customFormat="1">
      <c r="A235" s="13"/>
      <c r="B235" s="223"/>
      <c r="C235" s="224"/>
      <c r="D235" s="225" t="s">
        <v>136</v>
      </c>
      <c r="E235" s="244" t="s">
        <v>19</v>
      </c>
      <c r="F235" s="226" t="s">
        <v>409</v>
      </c>
      <c r="G235" s="224"/>
      <c r="H235" s="227">
        <v>61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136</v>
      </c>
      <c r="AU235" s="233" t="s">
        <v>82</v>
      </c>
      <c r="AV235" s="13" t="s">
        <v>82</v>
      </c>
      <c r="AW235" s="13" t="s">
        <v>84</v>
      </c>
      <c r="AX235" s="13" t="s">
        <v>75</v>
      </c>
      <c r="AY235" s="233" t="s">
        <v>119</v>
      </c>
    </row>
    <row r="236" s="15" customFormat="1">
      <c r="A236" s="15"/>
      <c r="B236" s="245"/>
      <c r="C236" s="246"/>
      <c r="D236" s="225" t="s">
        <v>136</v>
      </c>
      <c r="E236" s="247" t="s">
        <v>19</v>
      </c>
      <c r="F236" s="248" t="s">
        <v>145</v>
      </c>
      <c r="G236" s="246"/>
      <c r="H236" s="249">
        <v>73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5" t="s">
        <v>136</v>
      </c>
      <c r="AU236" s="255" t="s">
        <v>82</v>
      </c>
      <c r="AV236" s="15" t="s">
        <v>128</v>
      </c>
      <c r="AW236" s="15" t="s">
        <v>84</v>
      </c>
      <c r="AX236" s="15" t="s">
        <v>80</v>
      </c>
      <c r="AY236" s="255" t="s">
        <v>119</v>
      </c>
    </row>
    <row r="237" s="2" customFormat="1" ht="16.5" customHeight="1">
      <c r="A237" s="40"/>
      <c r="B237" s="41"/>
      <c r="C237" s="200" t="s">
        <v>410</v>
      </c>
      <c r="D237" s="200" t="s">
        <v>122</v>
      </c>
      <c r="E237" s="201" t="s">
        <v>411</v>
      </c>
      <c r="F237" s="202" t="s">
        <v>412</v>
      </c>
      <c r="G237" s="203" t="s">
        <v>141</v>
      </c>
      <c r="H237" s="204">
        <v>15</v>
      </c>
      <c r="I237" s="205"/>
      <c r="J237" s="206">
        <f>ROUND(I237*H237,2)</f>
        <v>0</v>
      </c>
      <c r="K237" s="202" t="s">
        <v>126</v>
      </c>
      <c r="L237" s="46"/>
      <c r="M237" s="207" t="s">
        <v>19</v>
      </c>
      <c r="N237" s="208" t="s">
        <v>48</v>
      </c>
      <c r="O237" s="87"/>
      <c r="P237" s="209">
        <f>O237*H237</f>
        <v>0</v>
      </c>
      <c r="Q237" s="209">
        <v>0.0038</v>
      </c>
      <c r="R237" s="209">
        <f>Q237*H237</f>
        <v>0.057000000000000002</v>
      </c>
      <c r="S237" s="209">
        <v>0</v>
      </c>
      <c r="T237" s="21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1" t="s">
        <v>212</v>
      </c>
      <c r="AT237" s="211" t="s">
        <v>122</v>
      </c>
      <c r="AU237" s="211" t="s">
        <v>82</v>
      </c>
      <c r="AY237" s="19" t="s">
        <v>119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9" t="s">
        <v>128</v>
      </c>
      <c r="BK237" s="212">
        <f>ROUND(I237*H237,2)</f>
        <v>0</v>
      </c>
      <c r="BL237" s="19" t="s">
        <v>212</v>
      </c>
      <c r="BM237" s="211" t="s">
        <v>413</v>
      </c>
    </row>
    <row r="238" s="2" customFormat="1" ht="16.5" customHeight="1">
      <c r="A238" s="40"/>
      <c r="B238" s="41"/>
      <c r="C238" s="200" t="s">
        <v>414</v>
      </c>
      <c r="D238" s="200" t="s">
        <v>122</v>
      </c>
      <c r="E238" s="201" t="s">
        <v>415</v>
      </c>
      <c r="F238" s="202" t="s">
        <v>416</v>
      </c>
      <c r="G238" s="203" t="s">
        <v>159</v>
      </c>
      <c r="H238" s="204">
        <v>85</v>
      </c>
      <c r="I238" s="205"/>
      <c r="J238" s="206">
        <f>ROUND(I238*H238,2)</f>
        <v>0</v>
      </c>
      <c r="K238" s="202" t="s">
        <v>126</v>
      </c>
      <c r="L238" s="46"/>
      <c r="M238" s="207" t="s">
        <v>19</v>
      </c>
      <c r="N238" s="208" t="s">
        <v>48</v>
      </c>
      <c r="O238" s="87"/>
      <c r="P238" s="209">
        <f>O238*H238</f>
        <v>0</v>
      </c>
      <c r="Q238" s="209">
        <v>0.0012700000000000001</v>
      </c>
      <c r="R238" s="209">
        <f>Q238*H238</f>
        <v>0.10795</v>
      </c>
      <c r="S238" s="209">
        <v>0</v>
      </c>
      <c r="T238" s="21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1" t="s">
        <v>212</v>
      </c>
      <c r="AT238" s="211" t="s">
        <v>122</v>
      </c>
      <c r="AU238" s="211" t="s">
        <v>82</v>
      </c>
      <c r="AY238" s="19" t="s">
        <v>119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9" t="s">
        <v>128</v>
      </c>
      <c r="BK238" s="212">
        <f>ROUND(I238*H238,2)</f>
        <v>0</v>
      </c>
      <c r="BL238" s="19" t="s">
        <v>212</v>
      </c>
      <c r="BM238" s="211" t="s">
        <v>417</v>
      </c>
    </row>
    <row r="239" s="2" customFormat="1" ht="16.5" customHeight="1">
      <c r="A239" s="40"/>
      <c r="B239" s="41"/>
      <c r="C239" s="200" t="s">
        <v>418</v>
      </c>
      <c r="D239" s="200" t="s">
        <v>122</v>
      </c>
      <c r="E239" s="201" t="s">
        <v>419</v>
      </c>
      <c r="F239" s="202" t="s">
        <v>420</v>
      </c>
      <c r="G239" s="203" t="s">
        <v>141</v>
      </c>
      <c r="H239" s="204">
        <v>5</v>
      </c>
      <c r="I239" s="205"/>
      <c r="J239" s="206">
        <f>ROUND(I239*H239,2)</f>
        <v>0</v>
      </c>
      <c r="K239" s="202" t="s">
        <v>126</v>
      </c>
      <c r="L239" s="46"/>
      <c r="M239" s="207" t="s">
        <v>19</v>
      </c>
      <c r="N239" s="208" t="s">
        <v>48</v>
      </c>
      <c r="O239" s="87"/>
      <c r="P239" s="209">
        <f>O239*H239</f>
        <v>0</v>
      </c>
      <c r="Q239" s="209">
        <v>0.0076</v>
      </c>
      <c r="R239" s="209">
        <f>Q239*H239</f>
        <v>0.037999999999999999</v>
      </c>
      <c r="S239" s="209">
        <v>0</v>
      </c>
      <c r="T239" s="21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1" t="s">
        <v>212</v>
      </c>
      <c r="AT239" s="211" t="s">
        <v>122</v>
      </c>
      <c r="AU239" s="211" t="s">
        <v>82</v>
      </c>
      <c r="AY239" s="19" t="s">
        <v>119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9" t="s">
        <v>128</v>
      </c>
      <c r="BK239" s="212">
        <f>ROUND(I239*H239,2)</f>
        <v>0</v>
      </c>
      <c r="BL239" s="19" t="s">
        <v>212</v>
      </c>
      <c r="BM239" s="211" t="s">
        <v>421</v>
      </c>
    </row>
    <row r="240" s="2" customFormat="1" ht="16.5" customHeight="1">
      <c r="A240" s="40"/>
      <c r="B240" s="41"/>
      <c r="C240" s="200" t="s">
        <v>422</v>
      </c>
      <c r="D240" s="200" t="s">
        <v>122</v>
      </c>
      <c r="E240" s="201" t="s">
        <v>423</v>
      </c>
      <c r="F240" s="202" t="s">
        <v>424</v>
      </c>
      <c r="G240" s="203" t="s">
        <v>159</v>
      </c>
      <c r="H240" s="204">
        <v>179</v>
      </c>
      <c r="I240" s="205"/>
      <c r="J240" s="206">
        <f>ROUND(I240*H240,2)</f>
        <v>0</v>
      </c>
      <c r="K240" s="202" t="s">
        <v>126</v>
      </c>
      <c r="L240" s="46"/>
      <c r="M240" s="207" t="s">
        <v>19</v>
      </c>
      <c r="N240" s="208" t="s">
        <v>48</v>
      </c>
      <c r="O240" s="87"/>
      <c r="P240" s="209">
        <f>O240*H240</f>
        <v>0</v>
      </c>
      <c r="Q240" s="209">
        <v>0.0019</v>
      </c>
      <c r="R240" s="209">
        <f>Q240*H240</f>
        <v>0.34010000000000001</v>
      </c>
      <c r="S240" s="209">
        <v>0</v>
      </c>
      <c r="T240" s="21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1" t="s">
        <v>212</v>
      </c>
      <c r="AT240" s="211" t="s">
        <v>122</v>
      </c>
      <c r="AU240" s="211" t="s">
        <v>82</v>
      </c>
      <c r="AY240" s="19" t="s">
        <v>119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9" t="s">
        <v>128</v>
      </c>
      <c r="BK240" s="212">
        <f>ROUND(I240*H240,2)</f>
        <v>0</v>
      </c>
      <c r="BL240" s="19" t="s">
        <v>212</v>
      </c>
      <c r="BM240" s="211" t="s">
        <v>425</v>
      </c>
    </row>
    <row r="241" s="2" customFormat="1">
      <c r="A241" s="40"/>
      <c r="B241" s="41"/>
      <c r="C241" s="200" t="s">
        <v>426</v>
      </c>
      <c r="D241" s="200" t="s">
        <v>122</v>
      </c>
      <c r="E241" s="201" t="s">
        <v>427</v>
      </c>
      <c r="F241" s="202" t="s">
        <v>428</v>
      </c>
      <c r="G241" s="203" t="s">
        <v>388</v>
      </c>
      <c r="H241" s="204">
        <v>22.266999999999999</v>
      </c>
      <c r="I241" s="205"/>
      <c r="J241" s="206">
        <f>ROUND(I241*H241,2)</f>
        <v>0</v>
      </c>
      <c r="K241" s="202" t="s">
        <v>126</v>
      </c>
      <c r="L241" s="46"/>
      <c r="M241" s="207" t="s">
        <v>19</v>
      </c>
      <c r="N241" s="208" t="s">
        <v>48</v>
      </c>
      <c r="O241" s="87"/>
      <c r="P241" s="209">
        <f>O241*H241</f>
        <v>0</v>
      </c>
      <c r="Q241" s="209">
        <v>0</v>
      </c>
      <c r="R241" s="209">
        <f>Q241*H241</f>
        <v>0</v>
      </c>
      <c r="S241" s="209">
        <v>0</v>
      </c>
      <c r="T241" s="210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1" t="s">
        <v>212</v>
      </c>
      <c r="AT241" s="211" t="s">
        <v>122</v>
      </c>
      <c r="AU241" s="211" t="s">
        <v>82</v>
      </c>
      <c r="AY241" s="19" t="s">
        <v>119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9" t="s">
        <v>128</v>
      </c>
      <c r="BK241" s="212">
        <f>ROUND(I241*H241,2)</f>
        <v>0</v>
      </c>
      <c r="BL241" s="19" t="s">
        <v>212</v>
      </c>
      <c r="BM241" s="211" t="s">
        <v>429</v>
      </c>
    </row>
    <row r="242" s="14" customFormat="1">
      <c r="A242" s="14"/>
      <c r="B242" s="234"/>
      <c r="C242" s="235"/>
      <c r="D242" s="225" t="s">
        <v>136</v>
      </c>
      <c r="E242" s="236" t="s">
        <v>19</v>
      </c>
      <c r="F242" s="237" t="s">
        <v>390</v>
      </c>
      <c r="G242" s="235"/>
      <c r="H242" s="236" t="s">
        <v>19</v>
      </c>
      <c r="I242" s="238"/>
      <c r="J242" s="235"/>
      <c r="K242" s="235"/>
      <c r="L242" s="239"/>
      <c r="M242" s="240"/>
      <c r="N242" s="241"/>
      <c r="O242" s="241"/>
      <c r="P242" s="241"/>
      <c r="Q242" s="241"/>
      <c r="R242" s="241"/>
      <c r="S242" s="241"/>
      <c r="T242" s="24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3" t="s">
        <v>136</v>
      </c>
      <c r="AU242" s="243" t="s">
        <v>82</v>
      </c>
      <c r="AV242" s="14" t="s">
        <v>80</v>
      </c>
      <c r="AW242" s="14" t="s">
        <v>84</v>
      </c>
      <c r="AX242" s="14" t="s">
        <v>75</v>
      </c>
      <c r="AY242" s="243" t="s">
        <v>119</v>
      </c>
    </row>
    <row r="243" s="13" customFormat="1">
      <c r="A243" s="13"/>
      <c r="B243" s="223"/>
      <c r="C243" s="224"/>
      <c r="D243" s="225" t="s">
        <v>136</v>
      </c>
      <c r="E243" s="244" t="s">
        <v>19</v>
      </c>
      <c r="F243" s="226" t="s">
        <v>391</v>
      </c>
      <c r="G243" s="224"/>
      <c r="H243" s="227">
        <v>1.9039999999999999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136</v>
      </c>
      <c r="AU243" s="233" t="s">
        <v>82</v>
      </c>
      <c r="AV243" s="13" t="s">
        <v>82</v>
      </c>
      <c r="AW243" s="13" t="s">
        <v>84</v>
      </c>
      <c r="AX243" s="13" t="s">
        <v>75</v>
      </c>
      <c r="AY243" s="233" t="s">
        <v>119</v>
      </c>
    </row>
    <row r="244" s="14" customFormat="1">
      <c r="A244" s="14"/>
      <c r="B244" s="234"/>
      <c r="C244" s="235"/>
      <c r="D244" s="225" t="s">
        <v>136</v>
      </c>
      <c r="E244" s="236" t="s">
        <v>19</v>
      </c>
      <c r="F244" s="237" t="s">
        <v>392</v>
      </c>
      <c r="G244" s="235"/>
      <c r="H244" s="236" t="s">
        <v>19</v>
      </c>
      <c r="I244" s="238"/>
      <c r="J244" s="235"/>
      <c r="K244" s="235"/>
      <c r="L244" s="239"/>
      <c r="M244" s="240"/>
      <c r="N244" s="241"/>
      <c r="O244" s="241"/>
      <c r="P244" s="241"/>
      <c r="Q244" s="241"/>
      <c r="R244" s="241"/>
      <c r="S244" s="241"/>
      <c r="T244" s="24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3" t="s">
        <v>136</v>
      </c>
      <c r="AU244" s="243" t="s">
        <v>82</v>
      </c>
      <c r="AV244" s="14" t="s">
        <v>80</v>
      </c>
      <c r="AW244" s="14" t="s">
        <v>84</v>
      </c>
      <c r="AX244" s="14" t="s">
        <v>75</v>
      </c>
      <c r="AY244" s="243" t="s">
        <v>119</v>
      </c>
    </row>
    <row r="245" s="13" customFormat="1">
      <c r="A245" s="13"/>
      <c r="B245" s="223"/>
      <c r="C245" s="224"/>
      <c r="D245" s="225" t="s">
        <v>136</v>
      </c>
      <c r="E245" s="244" t="s">
        <v>19</v>
      </c>
      <c r="F245" s="226" t="s">
        <v>393</v>
      </c>
      <c r="G245" s="224"/>
      <c r="H245" s="227">
        <v>1.5679999999999998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136</v>
      </c>
      <c r="AU245" s="233" t="s">
        <v>82</v>
      </c>
      <c r="AV245" s="13" t="s">
        <v>82</v>
      </c>
      <c r="AW245" s="13" t="s">
        <v>84</v>
      </c>
      <c r="AX245" s="13" t="s">
        <v>75</v>
      </c>
      <c r="AY245" s="233" t="s">
        <v>119</v>
      </c>
    </row>
    <row r="246" s="14" customFormat="1">
      <c r="A246" s="14"/>
      <c r="B246" s="234"/>
      <c r="C246" s="235"/>
      <c r="D246" s="225" t="s">
        <v>136</v>
      </c>
      <c r="E246" s="236" t="s">
        <v>19</v>
      </c>
      <c r="F246" s="237" t="s">
        <v>430</v>
      </c>
      <c r="G246" s="235"/>
      <c r="H246" s="236" t="s">
        <v>19</v>
      </c>
      <c r="I246" s="238"/>
      <c r="J246" s="235"/>
      <c r="K246" s="235"/>
      <c r="L246" s="239"/>
      <c r="M246" s="240"/>
      <c r="N246" s="241"/>
      <c r="O246" s="241"/>
      <c r="P246" s="241"/>
      <c r="Q246" s="241"/>
      <c r="R246" s="241"/>
      <c r="S246" s="241"/>
      <c r="T246" s="24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3" t="s">
        <v>136</v>
      </c>
      <c r="AU246" s="243" t="s">
        <v>82</v>
      </c>
      <c r="AV246" s="14" t="s">
        <v>80</v>
      </c>
      <c r="AW246" s="14" t="s">
        <v>84</v>
      </c>
      <c r="AX246" s="14" t="s">
        <v>75</v>
      </c>
      <c r="AY246" s="243" t="s">
        <v>119</v>
      </c>
    </row>
    <row r="247" s="13" customFormat="1">
      <c r="A247" s="13"/>
      <c r="B247" s="223"/>
      <c r="C247" s="224"/>
      <c r="D247" s="225" t="s">
        <v>136</v>
      </c>
      <c r="E247" s="244" t="s">
        <v>19</v>
      </c>
      <c r="F247" s="226" t="s">
        <v>431</v>
      </c>
      <c r="G247" s="224"/>
      <c r="H247" s="227">
        <v>11.129999999999997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136</v>
      </c>
      <c r="AU247" s="233" t="s">
        <v>82</v>
      </c>
      <c r="AV247" s="13" t="s">
        <v>82</v>
      </c>
      <c r="AW247" s="13" t="s">
        <v>84</v>
      </c>
      <c r="AX247" s="13" t="s">
        <v>75</v>
      </c>
      <c r="AY247" s="233" t="s">
        <v>119</v>
      </c>
    </row>
    <row r="248" s="14" customFormat="1">
      <c r="A248" s="14"/>
      <c r="B248" s="234"/>
      <c r="C248" s="235"/>
      <c r="D248" s="225" t="s">
        <v>136</v>
      </c>
      <c r="E248" s="236" t="s">
        <v>19</v>
      </c>
      <c r="F248" s="237" t="s">
        <v>432</v>
      </c>
      <c r="G248" s="235"/>
      <c r="H248" s="236" t="s">
        <v>19</v>
      </c>
      <c r="I248" s="238"/>
      <c r="J248" s="235"/>
      <c r="K248" s="235"/>
      <c r="L248" s="239"/>
      <c r="M248" s="240"/>
      <c r="N248" s="241"/>
      <c r="O248" s="241"/>
      <c r="P248" s="241"/>
      <c r="Q248" s="241"/>
      <c r="R248" s="241"/>
      <c r="S248" s="241"/>
      <c r="T248" s="24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3" t="s">
        <v>136</v>
      </c>
      <c r="AU248" s="243" t="s">
        <v>82</v>
      </c>
      <c r="AV248" s="14" t="s">
        <v>80</v>
      </c>
      <c r="AW248" s="14" t="s">
        <v>84</v>
      </c>
      <c r="AX248" s="14" t="s">
        <v>75</v>
      </c>
      <c r="AY248" s="243" t="s">
        <v>119</v>
      </c>
    </row>
    <row r="249" s="13" customFormat="1">
      <c r="A249" s="13"/>
      <c r="B249" s="223"/>
      <c r="C249" s="224"/>
      <c r="D249" s="225" t="s">
        <v>136</v>
      </c>
      <c r="E249" s="244" t="s">
        <v>19</v>
      </c>
      <c r="F249" s="226" t="s">
        <v>433</v>
      </c>
      <c r="G249" s="224"/>
      <c r="H249" s="227">
        <v>7.6649999999999991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136</v>
      </c>
      <c r="AU249" s="233" t="s">
        <v>82</v>
      </c>
      <c r="AV249" s="13" t="s">
        <v>82</v>
      </c>
      <c r="AW249" s="13" t="s">
        <v>84</v>
      </c>
      <c r="AX249" s="13" t="s">
        <v>75</v>
      </c>
      <c r="AY249" s="233" t="s">
        <v>119</v>
      </c>
    </row>
    <row r="250" s="15" customFormat="1">
      <c r="A250" s="15"/>
      <c r="B250" s="245"/>
      <c r="C250" s="246"/>
      <c r="D250" s="225" t="s">
        <v>136</v>
      </c>
      <c r="E250" s="247" t="s">
        <v>19</v>
      </c>
      <c r="F250" s="248" t="s">
        <v>145</v>
      </c>
      <c r="G250" s="246"/>
      <c r="H250" s="249">
        <v>22.266999999999996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5" t="s">
        <v>136</v>
      </c>
      <c r="AU250" s="255" t="s">
        <v>82</v>
      </c>
      <c r="AV250" s="15" t="s">
        <v>128</v>
      </c>
      <c r="AW250" s="15" t="s">
        <v>84</v>
      </c>
      <c r="AX250" s="15" t="s">
        <v>80</v>
      </c>
      <c r="AY250" s="255" t="s">
        <v>119</v>
      </c>
    </row>
    <row r="251" s="2" customFormat="1" ht="33" customHeight="1">
      <c r="A251" s="40"/>
      <c r="B251" s="41"/>
      <c r="C251" s="200" t="s">
        <v>409</v>
      </c>
      <c r="D251" s="200" t="s">
        <v>122</v>
      </c>
      <c r="E251" s="201" t="s">
        <v>434</v>
      </c>
      <c r="F251" s="202" t="s">
        <v>435</v>
      </c>
      <c r="G251" s="203" t="s">
        <v>388</v>
      </c>
      <c r="H251" s="204">
        <v>200.40299999999999</v>
      </c>
      <c r="I251" s="205"/>
      <c r="J251" s="206">
        <f>ROUND(I251*H251,2)</f>
        <v>0</v>
      </c>
      <c r="K251" s="202" t="s">
        <v>126</v>
      </c>
      <c r="L251" s="46"/>
      <c r="M251" s="207" t="s">
        <v>19</v>
      </c>
      <c r="N251" s="208" t="s">
        <v>48</v>
      </c>
      <c r="O251" s="87"/>
      <c r="P251" s="209">
        <f>O251*H251</f>
        <v>0</v>
      </c>
      <c r="Q251" s="209">
        <v>0</v>
      </c>
      <c r="R251" s="209">
        <f>Q251*H251</f>
        <v>0</v>
      </c>
      <c r="S251" s="209">
        <v>0</v>
      </c>
      <c r="T251" s="21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1" t="s">
        <v>212</v>
      </c>
      <c r="AT251" s="211" t="s">
        <v>122</v>
      </c>
      <c r="AU251" s="211" t="s">
        <v>82</v>
      </c>
      <c r="AY251" s="19" t="s">
        <v>119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9" t="s">
        <v>128</v>
      </c>
      <c r="BK251" s="212">
        <f>ROUND(I251*H251,2)</f>
        <v>0</v>
      </c>
      <c r="BL251" s="19" t="s">
        <v>212</v>
      </c>
      <c r="BM251" s="211" t="s">
        <v>436</v>
      </c>
    </row>
    <row r="252" s="13" customFormat="1">
      <c r="A252" s="13"/>
      <c r="B252" s="223"/>
      <c r="C252" s="224"/>
      <c r="D252" s="225" t="s">
        <v>136</v>
      </c>
      <c r="E252" s="244" t="s">
        <v>19</v>
      </c>
      <c r="F252" s="226" t="s">
        <v>437</v>
      </c>
      <c r="G252" s="224"/>
      <c r="H252" s="227">
        <v>200.40299999999999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136</v>
      </c>
      <c r="AU252" s="233" t="s">
        <v>82</v>
      </c>
      <c r="AV252" s="13" t="s">
        <v>82</v>
      </c>
      <c r="AW252" s="13" t="s">
        <v>84</v>
      </c>
      <c r="AX252" s="13" t="s">
        <v>80</v>
      </c>
      <c r="AY252" s="233" t="s">
        <v>119</v>
      </c>
    </row>
    <row r="253" s="2" customFormat="1" ht="21.75" customHeight="1">
      <c r="A253" s="40"/>
      <c r="B253" s="41"/>
      <c r="C253" s="200" t="s">
        <v>438</v>
      </c>
      <c r="D253" s="200" t="s">
        <v>122</v>
      </c>
      <c r="E253" s="201" t="s">
        <v>439</v>
      </c>
      <c r="F253" s="202" t="s">
        <v>440</v>
      </c>
      <c r="G253" s="203" t="s">
        <v>133</v>
      </c>
      <c r="H253" s="204">
        <v>37.853999999999999</v>
      </c>
      <c r="I253" s="205"/>
      <c r="J253" s="206">
        <f>ROUND(I253*H253,2)</f>
        <v>0</v>
      </c>
      <c r="K253" s="202" t="s">
        <v>126</v>
      </c>
      <c r="L253" s="46"/>
      <c r="M253" s="207" t="s">
        <v>19</v>
      </c>
      <c r="N253" s="208" t="s">
        <v>48</v>
      </c>
      <c r="O253" s="87"/>
      <c r="P253" s="209">
        <f>O253*H253</f>
        <v>0</v>
      </c>
      <c r="Q253" s="209">
        <v>0</v>
      </c>
      <c r="R253" s="209">
        <f>Q253*H253</f>
        <v>0</v>
      </c>
      <c r="S253" s="209">
        <v>0</v>
      </c>
      <c r="T253" s="21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1" t="s">
        <v>212</v>
      </c>
      <c r="AT253" s="211" t="s">
        <v>122</v>
      </c>
      <c r="AU253" s="211" t="s">
        <v>82</v>
      </c>
      <c r="AY253" s="19" t="s">
        <v>119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9" t="s">
        <v>128</v>
      </c>
      <c r="BK253" s="212">
        <f>ROUND(I253*H253,2)</f>
        <v>0</v>
      </c>
      <c r="BL253" s="19" t="s">
        <v>212</v>
      </c>
      <c r="BM253" s="211" t="s">
        <v>441</v>
      </c>
    </row>
    <row r="254" s="13" customFormat="1">
      <c r="A254" s="13"/>
      <c r="B254" s="223"/>
      <c r="C254" s="224"/>
      <c r="D254" s="225" t="s">
        <v>136</v>
      </c>
      <c r="E254" s="244" t="s">
        <v>19</v>
      </c>
      <c r="F254" s="226" t="s">
        <v>442</v>
      </c>
      <c r="G254" s="224"/>
      <c r="H254" s="227">
        <v>37.853899999999996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136</v>
      </c>
      <c r="AU254" s="233" t="s">
        <v>82</v>
      </c>
      <c r="AV254" s="13" t="s">
        <v>82</v>
      </c>
      <c r="AW254" s="13" t="s">
        <v>84</v>
      </c>
      <c r="AX254" s="13" t="s">
        <v>80</v>
      </c>
      <c r="AY254" s="233" t="s">
        <v>119</v>
      </c>
    </row>
    <row r="255" s="2" customFormat="1" ht="16.5" customHeight="1">
      <c r="A255" s="40"/>
      <c r="B255" s="41"/>
      <c r="C255" s="200" t="s">
        <v>443</v>
      </c>
      <c r="D255" s="200" t="s">
        <v>122</v>
      </c>
      <c r="E255" s="201" t="s">
        <v>444</v>
      </c>
      <c r="F255" s="202" t="s">
        <v>445</v>
      </c>
      <c r="G255" s="203" t="s">
        <v>388</v>
      </c>
      <c r="H255" s="204">
        <v>22.266999999999999</v>
      </c>
      <c r="I255" s="205"/>
      <c r="J255" s="206">
        <f>ROUND(I255*H255,2)</f>
        <v>0</v>
      </c>
      <c r="K255" s="202" t="s">
        <v>126</v>
      </c>
      <c r="L255" s="46"/>
      <c r="M255" s="207" t="s">
        <v>19</v>
      </c>
      <c r="N255" s="208" t="s">
        <v>48</v>
      </c>
      <c r="O255" s="87"/>
      <c r="P255" s="209">
        <f>O255*H255</f>
        <v>0</v>
      </c>
      <c r="Q255" s="209">
        <v>0</v>
      </c>
      <c r="R255" s="209">
        <f>Q255*H255</f>
        <v>0</v>
      </c>
      <c r="S255" s="209">
        <v>0</v>
      </c>
      <c r="T255" s="21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1" t="s">
        <v>212</v>
      </c>
      <c r="AT255" s="211" t="s">
        <v>122</v>
      </c>
      <c r="AU255" s="211" t="s">
        <v>82</v>
      </c>
      <c r="AY255" s="19" t="s">
        <v>119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19" t="s">
        <v>128</v>
      </c>
      <c r="BK255" s="212">
        <f>ROUND(I255*H255,2)</f>
        <v>0</v>
      </c>
      <c r="BL255" s="19" t="s">
        <v>212</v>
      </c>
      <c r="BM255" s="211" t="s">
        <v>446</v>
      </c>
    </row>
    <row r="256" s="13" customFormat="1">
      <c r="A256" s="13"/>
      <c r="B256" s="223"/>
      <c r="C256" s="224"/>
      <c r="D256" s="225" t="s">
        <v>136</v>
      </c>
      <c r="E256" s="244" t="s">
        <v>19</v>
      </c>
      <c r="F256" s="226" t="s">
        <v>447</v>
      </c>
      <c r="G256" s="224"/>
      <c r="H256" s="227">
        <v>22.266999999999999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136</v>
      </c>
      <c r="AU256" s="233" t="s">
        <v>82</v>
      </c>
      <c r="AV256" s="13" t="s">
        <v>82</v>
      </c>
      <c r="AW256" s="13" t="s">
        <v>84</v>
      </c>
      <c r="AX256" s="13" t="s">
        <v>80</v>
      </c>
      <c r="AY256" s="233" t="s">
        <v>119</v>
      </c>
    </row>
    <row r="257" s="2" customFormat="1">
      <c r="A257" s="40"/>
      <c r="B257" s="41"/>
      <c r="C257" s="200" t="s">
        <v>212</v>
      </c>
      <c r="D257" s="200" t="s">
        <v>122</v>
      </c>
      <c r="E257" s="201" t="s">
        <v>448</v>
      </c>
      <c r="F257" s="202" t="s">
        <v>449</v>
      </c>
      <c r="G257" s="203" t="s">
        <v>159</v>
      </c>
      <c r="H257" s="204">
        <v>106</v>
      </c>
      <c r="I257" s="205"/>
      <c r="J257" s="206">
        <f>ROUND(I257*H257,2)</f>
        <v>0</v>
      </c>
      <c r="K257" s="202" t="s">
        <v>126</v>
      </c>
      <c r="L257" s="46"/>
      <c r="M257" s="207" t="s">
        <v>19</v>
      </c>
      <c r="N257" s="208" t="s">
        <v>48</v>
      </c>
      <c r="O257" s="87"/>
      <c r="P257" s="209">
        <f>O257*H257</f>
        <v>0</v>
      </c>
      <c r="Q257" s="209">
        <v>0</v>
      </c>
      <c r="R257" s="209">
        <f>Q257*H257</f>
        <v>0</v>
      </c>
      <c r="S257" s="209">
        <v>0</v>
      </c>
      <c r="T257" s="21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1" t="s">
        <v>212</v>
      </c>
      <c r="AT257" s="211" t="s">
        <v>122</v>
      </c>
      <c r="AU257" s="211" t="s">
        <v>82</v>
      </c>
      <c r="AY257" s="19" t="s">
        <v>119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9" t="s">
        <v>128</v>
      </c>
      <c r="BK257" s="212">
        <f>ROUND(I257*H257,2)</f>
        <v>0</v>
      </c>
      <c r="BL257" s="19" t="s">
        <v>212</v>
      </c>
      <c r="BM257" s="211" t="s">
        <v>450</v>
      </c>
    </row>
    <row r="258" s="14" customFormat="1">
      <c r="A258" s="14"/>
      <c r="B258" s="234"/>
      <c r="C258" s="235"/>
      <c r="D258" s="225" t="s">
        <v>136</v>
      </c>
      <c r="E258" s="236" t="s">
        <v>19</v>
      </c>
      <c r="F258" s="237" t="s">
        <v>398</v>
      </c>
      <c r="G258" s="235"/>
      <c r="H258" s="236" t="s">
        <v>19</v>
      </c>
      <c r="I258" s="238"/>
      <c r="J258" s="235"/>
      <c r="K258" s="235"/>
      <c r="L258" s="239"/>
      <c r="M258" s="240"/>
      <c r="N258" s="241"/>
      <c r="O258" s="241"/>
      <c r="P258" s="241"/>
      <c r="Q258" s="241"/>
      <c r="R258" s="241"/>
      <c r="S258" s="241"/>
      <c r="T258" s="24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3" t="s">
        <v>136</v>
      </c>
      <c r="AU258" s="243" t="s">
        <v>82</v>
      </c>
      <c r="AV258" s="14" t="s">
        <v>80</v>
      </c>
      <c r="AW258" s="14" t="s">
        <v>84</v>
      </c>
      <c r="AX258" s="14" t="s">
        <v>75</v>
      </c>
      <c r="AY258" s="243" t="s">
        <v>119</v>
      </c>
    </row>
    <row r="259" s="13" customFormat="1">
      <c r="A259" s="13"/>
      <c r="B259" s="223"/>
      <c r="C259" s="224"/>
      <c r="D259" s="225" t="s">
        <v>136</v>
      </c>
      <c r="E259" s="244" t="s">
        <v>19</v>
      </c>
      <c r="F259" s="226" t="s">
        <v>233</v>
      </c>
      <c r="G259" s="224"/>
      <c r="H259" s="227">
        <v>22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136</v>
      </c>
      <c r="AU259" s="233" t="s">
        <v>82</v>
      </c>
      <c r="AV259" s="13" t="s">
        <v>82</v>
      </c>
      <c r="AW259" s="13" t="s">
        <v>84</v>
      </c>
      <c r="AX259" s="13" t="s">
        <v>75</v>
      </c>
      <c r="AY259" s="233" t="s">
        <v>119</v>
      </c>
    </row>
    <row r="260" s="14" customFormat="1">
      <c r="A260" s="14"/>
      <c r="B260" s="234"/>
      <c r="C260" s="235"/>
      <c r="D260" s="225" t="s">
        <v>136</v>
      </c>
      <c r="E260" s="236" t="s">
        <v>19</v>
      </c>
      <c r="F260" s="237" t="s">
        <v>399</v>
      </c>
      <c r="G260" s="235"/>
      <c r="H260" s="236" t="s">
        <v>19</v>
      </c>
      <c r="I260" s="238"/>
      <c r="J260" s="235"/>
      <c r="K260" s="235"/>
      <c r="L260" s="239"/>
      <c r="M260" s="240"/>
      <c r="N260" s="241"/>
      <c r="O260" s="241"/>
      <c r="P260" s="241"/>
      <c r="Q260" s="241"/>
      <c r="R260" s="241"/>
      <c r="S260" s="241"/>
      <c r="T260" s="24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3" t="s">
        <v>136</v>
      </c>
      <c r="AU260" s="243" t="s">
        <v>82</v>
      </c>
      <c r="AV260" s="14" t="s">
        <v>80</v>
      </c>
      <c r="AW260" s="14" t="s">
        <v>84</v>
      </c>
      <c r="AX260" s="14" t="s">
        <v>75</v>
      </c>
      <c r="AY260" s="243" t="s">
        <v>119</v>
      </c>
    </row>
    <row r="261" s="13" customFormat="1">
      <c r="A261" s="13"/>
      <c r="B261" s="223"/>
      <c r="C261" s="224"/>
      <c r="D261" s="225" t="s">
        <v>136</v>
      </c>
      <c r="E261" s="244" t="s">
        <v>19</v>
      </c>
      <c r="F261" s="226" t="s">
        <v>222</v>
      </c>
      <c r="G261" s="224"/>
      <c r="H261" s="227">
        <v>19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136</v>
      </c>
      <c r="AU261" s="233" t="s">
        <v>82</v>
      </c>
      <c r="AV261" s="13" t="s">
        <v>82</v>
      </c>
      <c r="AW261" s="13" t="s">
        <v>84</v>
      </c>
      <c r="AX261" s="13" t="s">
        <v>75</v>
      </c>
      <c r="AY261" s="233" t="s">
        <v>119</v>
      </c>
    </row>
    <row r="262" s="14" customFormat="1">
      <c r="A262" s="14"/>
      <c r="B262" s="234"/>
      <c r="C262" s="235"/>
      <c r="D262" s="225" t="s">
        <v>136</v>
      </c>
      <c r="E262" s="236" t="s">
        <v>19</v>
      </c>
      <c r="F262" s="237" t="s">
        <v>400</v>
      </c>
      <c r="G262" s="235"/>
      <c r="H262" s="236" t="s">
        <v>19</v>
      </c>
      <c r="I262" s="238"/>
      <c r="J262" s="235"/>
      <c r="K262" s="235"/>
      <c r="L262" s="239"/>
      <c r="M262" s="240"/>
      <c r="N262" s="241"/>
      <c r="O262" s="241"/>
      <c r="P262" s="241"/>
      <c r="Q262" s="241"/>
      <c r="R262" s="241"/>
      <c r="S262" s="241"/>
      <c r="T262" s="24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3" t="s">
        <v>136</v>
      </c>
      <c r="AU262" s="243" t="s">
        <v>82</v>
      </c>
      <c r="AV262" s="14" t="s">
        <v>80</v>
      </c>
      <c r="AW262" s="14" t="s">
        <v>84</v>
      </c>
      <c r="AX262" s="14" t="s">
        <v>75</v>
      </c>
      <c r="AY262" s="243" t="s">
        <v>119</v>
      </c>
    </row>
    <row r="263" s="13" customFormat="1">
      <c r="A263" s="13"/>
      <c r="B263" s="223"/>
      <c r="C263" s="224"/>
      <c r="D263" s="225" t="s">
        <v>136</v>
      </c>
      <c r="E263" s="244" t="s">
        <v>19</v>
      </c>
      <c r="F263" s="226" t="s">
        <v>175</v>
      </c>
      <c r="G263" s="224"/>
      <c r="H263" s="227">
        <v>10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136</v>
      </c>
      <c r="AU263" s="233" t="s">
        <v>82</v>
      </c>
      <c r="AV263" s="13" t="s">
        <v>82</v>
      </c>
      <c r="AW263" s="13" t="s">
        <v>84</v>
      </c>
      <c r="AX263" s="13" t="s">
        <v>75</v>
      </c>
      <c r="AY263" s="233" t="s">
        <v>119</v>
      </c>
    </row>
    <row r="264" s="14" customFormat="1">
      <c r="A264" s="14"/>
      <c r="B264" s="234"/>
      <c r="C264" s="235"/>
      <c r="D264" s="225" t="s">
        <v>136</v>
      </c>
      <c r="E264" s="236" t="s">
        <v>19</v>
      </c>
      <c r="F264" s="237" t="s">
        <v>401</v>
      </c>
      <c r="G264" s="235"/>
      <c r="H264" s="236" t="s">
        <v>19</v>
      </c>
      <c r="I264" s="238"/>
      <c r="J264" s="235"/>
      <c r="K264" s="235"/>
      <c r="L264" s="239"/>
      <c r="M264" s="240"/>
      <c r="N264" s="241"/>
      <c r="O264" s="241"/>
      <c r="P264" s="241"/>
      <c r="Q264" s="241"/>
      <c r="R264" s="241"/>
      <c r="S264" s="241"/>
      <c r="T264" s="24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3" t="s">
        <v>136</v>
      </c>
      <c r="AU264" s="243" t="s">
        <v>82</v>
      </c>
      <c r="AV264" s="14" t="s">
        <v>80</v>
      </c>
      <c r="AW264" s="14" t="s">
        <v>84</v>
      </c>
      <c r="AX264" s="14" t="s">
        <v>75</v>
      </c>
      <c r="AY264" s="243" t="s">
        <v>119</v>
      </c>
    </row>
    <row r="265" s="13" customFormat="1">
      <c r="A265" s="13"/>
      <c r="B265" s="223"/>
      <c r="C265" s="224"/>
      <c r="D265" s="225" t="s">
        <v>136</v>
      </c>
      <c r="E265" s="244" t="s">
        <v>19</v>
      </c>
      <c r="F265" s="226" t="s">
        <v>402</v>
      </c>
      <c r="G265" s="224"/>
      <c r="H265" s="227">
        <v>55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136</v>
      </c>
      <c r="AU265" s="233" t="s">
        <v>82</v>
      </c>
      <c r="AV265" s="13" t="s">
        <v>82</v>
      </c>
      <c r="AW265" s="13" t="s">
        <v>84</v>
      </c>
      <c r="AX265" s="13" t="s">
        <v>75</v>
      </c>
      <c r="AY265" s="233" t="s">
        <v>119</v>
      </c>
    </row>
    <row r="266" s="15" customFormat="1">
      <c r="A266" s="15"/>
      <c r="B266" s="245"/>
      <c r="C266" s="246"/>
      <c r="D266" s="225" t="s">
        <v>136</v>
      </c>
      <c r="E266" s="247" t="s">
        <v>19</v>
      </c>
      <c r="F266" s="248" t="s">
        <v>145</v>
      </c>
      <c r="G266" s="246"/>
      <c r="H266" s="249">
        <v>106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136</v>
      </c>
      <c r="AU266" s="255" t="s">
        <v>82</v>
      </c>
      <c r="AV266" s="15" t="s">
        <v>128</v>
      </c>
      <c r="AW266" s="15" t="s">
        <v>84</v>
      </c>
      <c r="AX266" s="15" t="s">
        <v>80</v>
      </c>
      <c r="AY266" s="255" t="s">
        <v>119</v>
      </c>
    </row>
    <row r="267" s="2" customFormat="1">
      <c r="A267" s="40"/>
      <c r="B267" s="41"/>
      <c r="C267" s="200" t="s">
        <v>451</v>
      </c>
      <c r="D267" s="200" t="s">
        <v>122</v>
      </c>
      <c r="E267" s="201" t="s">
        <v>452</v>
      </c>
      <c r="F267" s="202" t="s">
        <v>453</v>
      </c>
      <c r="G267" s="203" t="s">
        <v>159</v>
      </c>
      <c r="H267" s="204">
        <v>73</v>
      </c>
      <c r="I267" s="205"/>
      <c r="J267" s="206">
        <f>ROUND(I267*H267,2)</f>
        <v>0</v>
      </c>
      <c r="K267" s="202" t="s">
        <v>126</v>
      </c>
      <c r="L267" s="46"/>
      <c r="M267" s="207" t="s">
        <v>19</v>
      </c>
      <c r="N267" s="208" t="s">
        <v>48</v>
      </c>
      <c r="O267" s="87"/>
      <c r="P267" s="209">
        <f>O267*H267</f>
        <v>0</v>
      </c>
      <c r="Q267" s="209">
        <v>0</v>
      </c>
      <c r="R267" s="209">
        <f>Q267*H267</f>
        <v>0</v>
      </c>
      <c r="S267" s="209">
        <v>0</v>
      </c>
      <c r="T267" s="21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1" t="s">
        <v>212</v>
      </c>
      <c r="AT267" s="211" t="s">
        <v>122</v>
      </c>
      <c r="AU267" s="211" t="s">
        <v>82</v>
      </c>
      <c r="AY267" s="19" t="s">
        <v>119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9" t="s">
        <v>128</v>
      </c>
      <c r="BK267" s="212">
        <f>ROUND(I267*H267,2)</f>
        <v>0</v>
      </c>
      <c r="BL267" s="19" t="s">
        <v>212</v>
      </c>
      <c r="BM267" s="211" t="s">
        <v>454</v>
      </c>
    </row>
    <row r="268" s="14" customFormat="1">
      <c r="A268" s="14"/>
      <c r="B268" s="234"/>
      <c r="C268" s="235"/>
      <c r="D268" s="225" t="s">
        <v>136</v>
      </c>
      <c r="E268" s="236" t="s">
        <v>19</v>
      </c>
      <c r="F268" s="237" t="s">
        <v>406</v>
      </c>
      <c r="G268" s="235"/>
      <c r="H268" s="236" t="s">
        <v>19</v>
      </c>
      <c r="I268" s="238"/>
      <c r="J268" s="235"/>
      <c r="K268" s="235"/>
      <c r="L268" s="239"/>
      <c r="M268" s="240"/>
      <c r="N268" s="241"/>
      <c r="O268" s="241"/>
      <c r="P268" s="241"/>
      <c r="Q268" s="241"/>
      <c r="R268" s="241"/>
      <c r="S268" s="241"/>
      <c r="T268" s="24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3" t="s">
        <v>136</v>
      </c>
      <c r="AU268" s="243" t="s">
        <v>82</v>
      </c>
      <c r="AV268" s="14" t="s">
        <v>80</v>
      </c>
      <c r="AW268" s="14" t="s">
        <v>84</v>
      </c>
      <c r="AX268" s="14" t="s">
        <v>75</v>
      </c>
      <c r="AY268" s="243" t="s">
        <v>119</v>
      </c>
    </row>
    <row r="269" s="13" customFormat="1">
      <c r="A269" s="13"/>
      <c r="B269" s="223"/>
      <c r="C269" s="224"/>
      <c r="D269" s="225" t="s">
        <v>136</v>
      </c>
      <c r="E269" s="244" t="s">
        <v>19</v>
      </c>
      <c r="F269" s="226" t="s">
        <v>128</v>
      </c>
      <c r="G269" s="224"/>
      <c r="H269" s="227">
        <v>4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136</v>
      </c>
      <c r="AU269" s="233" t="s">
        <v>82</v>
      </c>
      <c r="AV269" s="13" t="s">
        <v>82</v>
      </c>
      <c r="AW269" s="13" t="s">
        <v>84</v>
      </c>
      <c r="AX269" s="13" t="s">
        <v>75</v>
      </c>
      <c r="AY269" s="233" t="s">
        <v>119</v>
      </c>
    </row>
    <row r="270" s="14" customFormat="1">
      <c r="A270" s="14"/>
      <c r="B270" s="234"/>
      <c r="C270" s="235"/>
      <c r="D270" s="225" t="s">
        <v>136</v>
      </c>
      <c r="E270" s="236" t="s">
        <v>19</v>
      </c>
      <c r="F270" s="237" t="s">
        <v>407</v>
      </c>
      <c r="G270" s="235"/>
      <c r="H270" s="236" t="s">
        <v>19</v>
      </c>
      <c r="I270" s="238"/>
      <c r="J270" s="235"/>
      <c r="K270" s="235"/>
      <c r="L270" s="239"/>
      <c r="M270" s="240"/>
      <c r="N270" s="241"/>
      <c r="O270" s="241"/>
      <c r="P270" s="241"/>
      <c r="Q270" s="241"/>
      <c r="R270" s="241"/>
      <c r="S270" s="241"/>
      <c r="T270" s="24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3" t="s">
        <v>136</v>
      </c>
      <c r="AU270" s="243" t="s">
        <v>82</v>
      </c>
      <c r="AV270" s="14" t="s">
        <v>80</v>
      </c>
      <c r="AW270" s="14" t="s">
        <v>84</v>
      </c>
      <c r="AX270" s="14" t="s">
        <v>75</v>
      </c>
      <c r="AY270" s="243" t="s">
        <v>119</v>
      </c>
    </row>
    <row r="271" s="13" customFormat="1">
      <c r="A271" s="13"/>
      <c r="B271" s="223"/>
      <c r="C271" s="224"/>
      <c r="D271" s="225" t="s">
        <v>136</v>
      </c>
      <c r="E271" s="244" t="s">
        <v>19</v>
      </c>
      <c r="F271" s="226" t="s">
        <v>166</v>
      </c>
      <c r="G271" s="224"/>
      <c r="H271" s="227">
        <v>8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136</v>
      </c>
      <c r="AU271" s="233" t="s">
        <v>82</v>
      </c>
      <c r="AV271" s="13" t="s">
        <v>82</v>
      </c>
      <c r="AW271" s="13" t="s">
        <v>84</v>
      </c>
      <c r="AX271" s="13" t="s">
        <v>75</v>
      </c>
      <c r="AY271" s="233" t="s">
        <v>119</v>
      </c>
    </row>
    <row r="272" s="14" customFormat="1">
      <c r="A272" s="14"/>
      <c r="B272" s="234"/>
      <c r="C272" s="235"/>
      <c r="D272" s="225" t="s">
        <v>136</v>
      </c>
      <c r="E272" s="236" t="s">
        <v>19</v>
      </c>
      <c r="F272" s="237" t="s">
        <v>408</v>
      </c>
      <c r="G272" s="235"/>
      <c r="H272" s="236" t="s">
        <v>19</v>
      </c>
      <c r="I272" s="238"/>
      <c r="J272" s="235"/>
      <c r="K272" s="235"/>
      <c r="L272" s="239"/>
      <c r="M272" s="240"/>
      <c r="N272" s="241"/>
      <c r="O272" s="241"/>
      <c r="P272" s="241"/>
      <c r="Q272" s="241"/>
      <c r="R272" s="241"/>
      <c r="S272" s="241"/>
      <c r="T272" s="24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3" t="s">
        <v>136</v>
      </c>
      <c r="AU272" s="243" t="s">
        <v>82</v>
      </c>
      <c r="AV272" s="14" t="s">
        <v>80</v>
      </c>
      <c r="AW272" s="14" t="s">
        <v>84</v>
      </c>
      <c r="AX272" s="14" t="s">
        <v>75</v>
      </c>
      <c r="AY272" s="243" t="s">
        <v>119</v>
      </c>
    </row>
    <row r="273" s="13" customFormat="1">
      <c r="A273" s="13"/>
      <c r="B273" s="223"/>
      <c r="C273" s="224"/>
      <c r="D273" s="225" t="s">
        <v>136</v>
      </c>
      <c r="E273" s="244" t="s">
        <v>19</v>
      </c>
      <c r="F273" s="226" t="s">
        <v>409</v>
      </c>
      <c r="G273" s="224"/>
      <c r="H273" s="227">
        <v>61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136</v>
      </c>
      <c r="AU273" s="233" t="s">
        <v>82</v>
      </c>
      <c r="AV273" s="13" t="s">
        <v>82</v>
      </c>
      <c r="AW273" s="13" t="s">
        <v>84</v>
      </c>
      <c r="AX273" s="13" t="s">
        <v>75</v>
      </c>
      <c r="AY273" s="233" t="s">
        <v>119</v>
      </c>
    </row>
    <row r="274" s="15" customFormat="1">
      <c r="A274" s="15"/>
      <c r="B274" s="245"/>
      <c r="C274" s="246"/>
      <c r="D274" s="225" t="s">
        <v>136</v>
      </c>
      <c r="E274" s="247" t="s">
        <v>19</v>
      </c>
      <c r="F274" s="248" t="s">
        <v>145</v>
      </c>
      <c r="G274" s="246"/>
      <c r="H274" s="249">
        <v>73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5" t="s">
        <v>136</v>
      </c>
      <c r="AU274" s="255" t="s">
        <v>82</v>
      </c>
      <c r="AV274" s="15" t="s">
        <v>128</v>
      </c>
      <c r="AW274" s="15" t="s">
        <v>84</v>
      </c>
      <c r="AX274" s="15" t="s">
        <v>80</v>
      </c>
      <c r="AY274" s="255" t="s">
        <v>119</v>
      </c>
    </row>
    <row r="275" s="2" customFormat="1" ht="16.5" customHeight="1">
      <c r="A275" s="40"/>
      <c r="B275" s="41"/>
      <c r="C275" s="200" t="s">
        <v>455</v>
      </c>
      <c r="D275" s="200" t="s">
        <v>122</v>
      </c>
      <c r="E275" s="201" t="s">
        <v>456</v>
      </c>
      <c r="F275" s="202" t="s">
        <v>457</v>
      </c>
      <c r="G275" s="203" t="s">
        <v>388</v>
      </c>
      <c r="H275" s="204">
        <v>2.9119999999999999</v>
      </c>
      <c r="I275" s="205"/>
      <c r="J275" s="206">
        <f>ROUND(I275*H275,2)</f>
        <v>0</v>
      </c>
      <c r="K275" s="202" t="s">
        <v>126</v>
      </c>
      <c r="L275" s="46"/>
      <c r="M275" s="207" t="s">
        <v>19</v>
      </c>
      <c r="N275" s="208" t="s">
        <v>48</v>
      </c>
      <c r="O275" s="87"/>
      <c r="P275" s="209">
        <f>O275*H275</f>
        <v>0</v>
      </c>
      <c r="Q275" s="209">
        <v>0</v>
      </c>
      <c r="R275" s="209">
        <f>Q275*H275</f>
        <v>0</v>
      </c>
      <c r="S275" s="209">
        <v>0</v>
      </c>
      <c r="T275" s="21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1" t="s">
        <v>212</v>
      </c>
      <c r="AT275" s="211" t="s">
        <v>122</v>
      </c>
      <c r="AU275" s="211" t="s">
        <v>82</v>
      </c>
      <c r="AY275" s="19" t="s">
        <v>119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9" t="s">
        <v>128</v>
      </c>
      <c r="BK275" s="212">
        <f>ROUND(I275*H275,2)</f>
        <v>0</v>
      </c>
      <c r="BL275" s="19" t="s">
        <v>212</v>
      </c>
      <c r="BM275" s="211" t="s">
        <v>458</v>
      </c>
    </row>
    <row r="276" s="14" customFormat="1">
      <c r="A276" s="14"/>
      <c r="B276" s="234"/>
      <c r="C276" s="235"/>
      <c r="D276" s="225" t="s">
        <v>136</v>
      </c>
      <c r="E276" s="236" t="s">
        <v>19</v>
      </c>
      <c r="F276" s="237" t="s">
        <v>390</v>
      </c>
      <c r="G276" s="235"/>
      <c r="H276" s="236" t="s">
        <v>19</v>
      </c>
      <c r="I276" s="238"/>
      <c r="J276" s="235"/>
      <c r="K276" s="235"/>
      <c r="L276" s="239"/>
      <c r="M276" s="240"/>
      <c r="N276" s="241"/>
      <c r="O276" s="241"/>
      <c r="P276" s="241"/>
      <c r="Q276" s="241"/>
      <c r="R276" s="241"/>
      <c r="S276" s="241"/>
      <c r="T276" s="24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3" t="s">
        <v>136</v>
      </c>
      <c r="AU276" s="243" t="s">
        <v>82</v>
      </c>
      <c r="AV276" s="14" t="s">
        <v>80</v>
      </c>
      <c r="AW276" s="14" t="s">
        <v>84</v>
      </c>
      <c r="AX276" s="14" t="s">
        <v>75</v>
      </c>
      <c r="AY276" s="243" t="s">
        <v>119</v>
      </c>
    </row>
    <row r="277" s="13" customFormat="1">
      <c r="A277" s="13"/>
      <c r="B277" s="223"/>
      <c r="C277" s="224"/>
      <c r="D277" s="225" t="s">
        <v>136</v>
      </c>
      <c r="E277" s="244" t="s">
        <v>19</v>
      </c>
      <c r="F277" s="226" t="s">
        <v>459</v>
      </c>
      <c r="G277" s="224"/>
      <c r="H277" s="227">
        <v>0.23799999999999999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136</v>
      </c>
      <c r="AU277" s="233" t="s">
        <v>82</v>
      </c>
      <c r="AV277" s="13" t="s">
        <v>82</v>
      </c>
      <c r="AW277" s="13" t="s">
        <v>84</v>
      </c>
      <c r="AX277" s="13" t="s">
        <v>75</v>
      </c>
      <c r="AY277" s="233" t="s">
        <v>119</v>
      </c>
    </row>
    <row r="278" s="13" customFormat="1">
      <c r="A278" s="13"/>
      <c r="B278" s="223"/>
      <c r="C278" s="224"/>
      <c r="D278" s="225" t="s">
        <v>136</v>
      </c>
      <c r="E278" s="244" t="s">
        <v>19</v>
      </c>
      <c r="F278" s="226" t="s">
        <v>460</v>
      </c>
      <c r="G278" s="224"/>
      <c r="H278" s="227">
        <v>1.3019999999999996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136</v>
      </c>
      <c r="AU278" s="233" t="s">
        <v>82</v>
      </c>
      <c r="AV278" s="13" t="s">
        <v>82</v>
      </c>
      <c r="AW278" s="13" t="s">
        <v>84</v>
      </c>
      <c r="AX278" s="13" t="s">
        <v>75</v>
      </c>
      <c r="AY278" s="233" t="s">
        <v>119</v>
      </c>
    </row>
    <row r="279" s="16" customFormat="1">
      <c r="A279" s="16"/>
      <c r="B279" s="260"/>
      <c r="C279" s="261"/>
      <c r="D279" s="225" t="s">
        <v>136</v>
      </c>
      <c r="E279" s="262" t="s">
        <v>19</v>
      </c>
      <c r="F279" s="263" t="s">
        <v>461</v>
      </c>
      <c r="G279" s="261"/>
      <c r="H279" s="264">
        <v>1.5399999999999996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70" t="s">
        <v>136</v>
      </c>
      <c r="AU279" s="270" t="s">
        <v>82</v>
      </c>
      <c r="AV279" s="16" t="s">
        <v>138</v>
      </c>
      <c r="AW279" s="16" t="s">
        <v>84</v>
      </c>
      <c r="AX279" s="16" t="s">
        <v>75</v>
      </c>
      <c r="AY279" s="270" t="s">
        <v>119</v>
      </c>
    </row>
    <row r="280" s="14" customFormat="1">
      <c r="A280" s="14"/>
      <c r="B280" s="234"/>
      <c r="C280" s="235"/>
      <c r="D280" s="225" t="s">
        <v>136</v>
      </c>
      <c r="E280" s="236" t="s">
        <v>19</v>
      </c>
      <c r="F280" s="237" t="s">
        <v>392</v>
      </c>
      <c r="G280" s="235"/>
      <c r="H280" s="236" t="s">
        <v>19</v>
      </c>
      <c r="I280" s="238"/>
      <c r="J280" s="235"/>
      <c r="K280" s="235"/>
      <c r="L280" s="239"/>
      <c r="M280" s="240"/>
      <c r="N280" s="241"/>
      <c r="O280" s="241"/>
      <c r="P280" s="241"/>
      <c r="Q280" s="241"/>
      <c r="R280" s="241"/>
      <c r="S280" s="241"/>
      <c r="T280" s="24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3" t="s">
        <v>136</v>
      </c>
      <c r="AU280" s="243" t="s">
        <v>82</v>
      </c>
      <c r="AV280" s="14" t="s">
        <v>80</v>
      </c>
      <c r="AW280" s="14" t="s">
        <v>84</v>
      </c>
      <c r="AX280" s="14" t="s">
        <v>75</v>
      </c>
      <c r="AY280" s="243" t="s">
        <v>119</v>
      </c>
    </row>
    <row r="281" s="13" customFormat="1">
      <c r="A281" s="13"/>
      <c r="B281" s="223"/>
      <c r="C281" s="224"/>
      <c r="D281" s="225" t="s">
        <v>136</v>
      </c>
      <c r="E281" s="244" t="s">
        <v>19</v>
      </c>
      <c r="F281" s="226" t="s">
        <v>462</v>
      </c>
      <c r="G281" s="224"/>
      <c r="H281" s="227">
        <v>0.19599999999999998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136</v>
      </c>
      <c r="AU281" s="233" t="s">
        <v>82</v>
      </c>
      <c r="AV281" s="13" t="s">
        <v>82</v>
      </c>
      <c r="AW281" s="13" t="s">
        <v>84</v>
      </c>
      <c r="AX281" s="13" t="s">
        <v>75</v>
      </c>
      <c r="AY281" s="233" t="s">
        <v>119</v>
      </c>
    </row>
    <row r="282" s="13" customFormat="1">
      <c r="A282" s="13"/>
      <c r="B282" s="223"/>
      <c r="C282" s="224"/>
      <c r="D282" s="225" t="s">
        <v>136</v>
      </c>
      <c r="E282" s="244" t="s">
        <v>19</v>
      </c>
      <c r="F282" s="226" t="s">
        <v>463</v>
      </c>
      <c r="G282" s="224"/>
      <c r="H282" s="227">
        <v>1.1759999999999999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136</v>
      </c>
      <c r="AU282" s="233" t="s">
        <v>82</v>
      </c>
      <c r="AV282" s="13" t="s">
        <v>82</v>
      </c>
      <c r="AW282" s="13" t="s">
        <v>84</v>
      </c>
      <c r="AX282" s="13" t="s">
        <v>75</v>
      </c>
      <c r="AY282" s="233" t="s">
        <v>119</v>
      </c>
    </row>
    <row r="283" s="16" customFormat="1">
      <c r="A283" s="16"/>
      <c r="B283" s="260"/>
      <c r="C283" s="261"/>
      <c r="D283" s="225" t="s">
        <v>136</v>
      </c>
      <c r="E283" s="262" t="s">
        <v>19</v>
      </c>
      <c r="F283" s="263" t="s">
        <v>461</v>
      </c>
      <c r="G283" s="261"/>
      <c r="H283" s="264">
        <v>1.3719999999999999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T283" s="270" t="s">
        <v>136</v>
      </c>
      <c r="AU283" s="270" t="s">
        <v>82</v>
      </c>
      <c r="AV283" s="16" t="s">
        <v>138</v>
      </c>
      <c r="AW283" s="16" t="s">
        <v>84</v>
      </c>
      <c r="AX283" s="16" t="s">
        <v>75</v>
      </c>
      <c r="AY283" s="270" t="s">
        <v>119</v>
      </c>
    </row>
    <row r="284" s="15" customFormat="1">
      <c r="A284" s="15"/>
      <c r="B284" s="245"/>
      <c r="C284" s="246"/>
      <c r="D284" s="225" t="s">
        <v>136</v>
      </c>
      <c r="E284" s="247" t="s">
        <v>19</v>
      </c>
      <c r="F284" s="248" t="s">
        <v>145</v>
      </c>
      <c r="G284" s="246"/>
      <c r="H284" s="249">
        <v>2.9119999999999995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5" t="s">
        <v>136</v>
      </c>
      <c r="AU284" s="255" t="s">
        <v>82</v>
      </c>
      <c r="AV284" s="15" t="s">
        <v>128</v>
      </c>
      <c r="AW284" s="15" t="s">
        <v>84</v>
      </c>
      <c r="AX284" s="15" t="s">
        <v>80</v>
      </c>
      <c r="AY284" s="255" t="s">
        <v>119</v>
      </c>
    </row>
    <row r="285" s="2" customFormat="1">
      <c r="A285" s="40"/>
      <c r="B285" s="41"/>
      <c r="C285" s="200" t="s">
        <v>464</v>
      </c>
      <c r="D285" s="200" t="s">
        <v>122</v>
      </c>
      <c r="E285" s="201" t="s">
        <v>465</v>
      </c>
      <c r="F285" s="202" t="s">
        <v>466</v>
      </c>
      <c r="G285" s="203" t="s">
        <v>159</v>
      </c>
      <c r="H285" s="204">
        <v>179</v>
      </c>
      <c r="I285" s="205"/>
      <c r="J285" s="206">
        <f>ROUND(I285*H285,2)</f>
        <v>0</v>
      </c>
      <c r="K285" s="202" t="s">
        <v>126</v>
      </c>
      <c r="L285" s="46"/>
      <c r="M285" s="207" t="s">
        <v>19</v>
      </c>
      <c r="N285" s="208" t="s">
        <v>48</v>
      </c>
      <c r="O285" s="87"/>
      <c r="P285" s="209">
        <f>O285*H285</f>
        <v>0</v>
      </c>
      <c r="Q285" s="209">
        <v>0</v>
      </c>
      <c r="R285" s="209">
        <f>Q285*H285</f>
        <v>0</v>
      </c>
      <c r="S285" s="209">
        <v>0</v>
      </c>
      <c r="T285" s="21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1" t="s">
        <v>212</v>
      </c>
      <c r="AT285" s="211" t="s">
        <v>122</v>
      </c>
      <c r="AU285" s="211" t="s">
        <v>82</v>
      </c>
      <c r="AY285" s="19" t="s">
        <v>119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9" t="s">
        <v>128</v>
      </c>
      <c r="BK285" s="212">
        <f>ROUND(I285*H285,2)</f>
        <v>0</v>
      </c>
      <c r="BL285" s="19" t="s">
        <v>212</v>
      </c>
      <c r="BM285" s="211" t="s">
        <v>467</v>
      </c>
    </row>
    <row r="286" s="14" customFormat="1">
      <c r="A286" s="14"/>
      <c r="B286" s="234"/>
      <c r="C286" s="235"/>
      <c r="D286" s="225" t="s">
        <v>136</v>
      </c>
      <c r="E286" s="236" t="s">
        <v>19</v>
      </c>
      <c r="F286" s="237" t="s">
        <v>398</v>
      </c>
      <c r="G286" s="235"/>
      <c r="H286" s="236" t="s">
        <v>19</v>
      </c>
      <c r="I286" s="238"/>
      <c r="J286" s="235"/>
      <c r="K286" s="235"/>
      <c r="L286" s="239"/>
      <c r="M286" s="240"/>
      <c r="N286" s="241"/>
      <c r="O286" s="241"/>
      <c r="P286" s="241"/>
      <c r="Q286" s="241"/>
      <c r="R286" s="241"/>
      <c r="S286" s="241"/>
      <c r="T286" s="24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3" t="s">
        <v>136</v>
      </c>
      <c r="AU286" s="243" t="s">
        <v>82</v>
      </c>
      <c r="AV286" s="14" t="s">
        <v>80</v>
      </c>
      <c r="AW286" s="14" t="s">
        <v>84</v>
      </c>
      <c r="AX286" s="14" t="s">
        <v>75</v>
      </c>
      <c r="AY286" s="243" t="s">
        <v>119</v>
      </c>
    </row>
    <row r="287" s="13" customFormat="1">
      <c r="A287" s="13"/>
      <c r="B287" s="223"/>
      <c r="C287" s="224"/>
      <c r="D287" s="225" t="s">
        <v>136</v>
      </c>
      <c r="E287" s="244" t="s">
        <v>19</v>
      </c>
      <c r="F287" s="226" t="s">
        <v>233</v>
      </c>
      <c r="G287" s="224"/>
      <c r="H287" s="227">
        <v>22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136</v>
      </c>
      <c r="AU287" s="233" t="s">
        <v>82</v>
      </c>
      <c r="AV287" s="13" t="s">
        <v>82</v>
      </c>
      <c r="AW287" s="13" t="s">
        <v>84</v>
      </c>
      <c r="AX287" s="13" t="s">
        <v>75</v>
      </c>
      <c r="AY287" s="233" t="s">
        <v>119</v>
      </c>
    </row>
    <row r="288" s="14" customFormat="1">
      <c r="A288" s="14"/>
      <c r="B288" s="234"/>
      <c r="C288" s="235"/>
      <c r="D288" s="225" t="s">
        <v>136</v>
      </c>
      <c r="E288" s="236" t="s">
        <v>19</v>
      </c>
      <c r="F288" s="237" t="s">
        <v>399</v>
      </c>
      <c r="G288" s="235"/>
      <c r="H288" s="236" t="s">
        <v>19</v>
      </c>
      <c r="I288" s="238"/>
      <c r="J288" s="235"/>
      <c r="K288" s="235"/>
      <c r="L288" s="239"/>
      <c r="M288" s="240"/>
      <c r="N288" s="241"/>
      <c r="O288" s="241"/>
      <c r="P288" s="241"/>
      <c r="Q288" s="241"/>
      <c r="R288" s="241"/>
      <c r="S288" s="241"/>
      <c r="T288" s="24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3" t="s">
        <v>136</v>
      </c>
      <c r="AU288" s="243" t="s">
        <v>82</v>
      </c>
      <c r="AV288" s="14" t="s">
        <v>80</v>
      </c>
      <c r="AW288" s="14" t="s">
        <v>84</v>
      </c>
      <c r="AX288" s="14" t="s">
        <v>75</v>
      </c>
      <c r="AY288" s="243" t="s">
        <v>119</v>
      </c>
    </row>
    <row r="289" s="13" customFormat="1">
      <c r="A289" s="13"/>
      <c r="B289" s="223"/>
      <c r="C289" s="224"/>
      <c r="D289" s="225" t="s">
        <v>136</v>
      </c>
      <c r="E289" s="244" t="s">
        <v>19</v>
      </c>
      <c r="F289" s="226" t="s">
        <v>222</v>
      </c>
      <c r="G289" s="224"/>
      <c r="H289" s="227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136</v>
      </c>
      <c r="AU289" s="233" t="s">
        <v>82</v>
      </c>
      <c r="AV289" s="13" t="s">
        <v>82</v>
      </c>
      <c r="AW289" s="13" t="s">
        <v>84</v>
      </c>
      <c r="AX289" s="13" t="s">
        <v>75</v>
      </c>
      <c r="AY289" s="233" t="s">
        <v>119</v>
      </c>
    </row>
    <row r="290" s="14" customFormat="1">
      <c r="A290" s="14"/>
      <c r="B290" s="234"/>
      <c r="C290" s="235"/>
      <c r="D290" s="225" t="s">
        <v>136</v>
      </c>
      <c r="E290" s="236" t="s">
        <v>19</v>
      </c>
      <c r="F290" s="237" t="s">
        <v>400</v>
      </c>
      <c r="G290" s="235"/>
      <c r="H290" s="236" t="s">
        <v>19</v>
      </c>
      <c r="I290" s="238"/>
      <c r="J290" s="235"/>
      <c r="K290" s="235"/>
      <c r="L290" s="239"/>
      <c r="M290" s="240"/>
      <c r="N290" s="241"/>
      <c r="O290" s="241"/>
      <c r="P290" s="241"/>
      <c r="Q290" s="241"/>
      <c r="R290" s="241"/>
      <c r="S290" s="241"/>
      <c r="T290" s="24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3" t="s">
        <v>136</v>
      </c>
      <c r="AU290" s="243" t="s">
        <v>82</v>
      </c>
      <c r="AV290" s="14" t="s">
        <v>80</v>
      </c>
      <c r="AW290" s="14" t="s">
        <v>84</v>
      </c>
      <c r="AX290" s="14" t="s">
        <v>75</v>
      </c>
      <c r="AY290" s="243" t="s">
        <v>119</v>
      </c>
    </row>
    <row r="291" s="13" customFormat="1">
      <c r="A291" s="13"/>
      <c r="B291" s="223"/>
      <c r="C291" s="224"/>
      <c r="D291" s="225" t="s">
        <v>136</v>
      </c>
      <c r="E291" s="244" t="s">
        <v>19</v>
      </c>
      <c r="F291" s="226" t="s">
        <v>175</v>
      </c>
      <c r="G291" s="224"/>
      <c r="H291" s="227">
        <v>10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136</v>
      </c>
      <c r="AU291" s="233" t="s">
        <v>82</v>
      </c>
      <c r="AV291" s="13" t="s">
        <v>82</v>
      </c>
      <c r="AW291" s="13" t="s">
        <v>84</v>
      </c>
      <c r="AX291" s="13" t="s">
        <v>75</v>
      </c>
      <c r="AY291" s="233" t="s">
        <v>119</v>
      </c>
    </row>
    <row r="292" s="14" customFormat="1">
      <c r="A292" s="14"/>
      <c r="B292" s="234"/>
      <c r="C292" s="235"/>
      <c r="D292" s="225" t="s">
        <v>136</v>
      </c>
      <c r="E292" s="236" t="s">
        <v>19</v>
      </c>
      <c r="F292" s="237" t="s">
        <v>401</v>
      </c>
      <c r="G292" s="235"/>
      <c r="H292" s="236" t="s">
        <v>19</v>
      </c>
      <c r="I292" s="238"/>
      <c r="J292" s="235"/>
      <c r="K292" s="235"/>
      <c r="L292" s="239"/>
      <c r="M292" s="240"/>
      <c r="N292" s="241"/>
      <c r="O292" s="241"/>
      <c r="P292" s="241"/>
      <c r="Q292" s="241"/>
      <c r="R292" s="241"/>
      <c r="S292" s="241"/>
      <c r="T292" s="24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3" t="s">
        <v>136</v>
      </c>
      <c r="AU292" s="243" t="s">
        <v>82</v>
      </c>
      <c r="AV292" s="14" t="s">
        <v>80</v>
      </c>
      <c r="AW292" s="14" t="s">
        <v>84</v>
      </c>
      <c r="AX292" s="14" t="s">
        <v>75</v>
      </c>
      <c r="AY292" s="243" t="s">
        <v>119</v>
      </c>
    </row>
    <row r="293" s="13" customFormat="1">
      <c r="A293" s="13"/>
      <c r="B293" s="223"/>
      <c r="C293" s="224"/>
      <c r="D293" s="225" t="s">
        <v>136</v>
      </c>
      <c r="E293" s="244" t="s">
        <v>19</v>
      </c>
      <c r="F293" s="226" t="s">
        <v>402</v>
      </c>
      <c r="G293" s="224"/>
      <c r="H293" s="227">
        <v>55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136</v>
      </c>
      <c r="AU293" s="233" t="s">
        <v>82</v>
      </c>
      <c r="AV293" s="13" t="s">
        <v>82</v>
      </c>
      <c r="AW293" s="13" t="s">
        <v>84</v>
      </c>
      <c r="AX293" s="13" t="s">
        <v>75</v>
      </c>
      <c r="AY293" s="233" t="s">
        <v>119</v>
      </c>
    </row>
    <row r="294" s="14" customFormat="1">
      <c r="A294" s="14"/>
      <c r="B294" s="234"/>
      <c r="C294" s="235"/>
      <c r="D294" s="225" t="s">
        <v>136</v>
      </c>
      <c r="E294" s="236" t="s">
        <v>19</v>
      </c>
      <c r="F294" s="237" t="s">
        <v>406</v>
      </c>
      <c r="G294" s="235"/>
      <c r="H294" s="236" t="s">
        <v>19</v>
      </c>
      <c r="I294" s="238"/>
      <c r="J294" s="235"/>
      <c r="K294" s="235"/>
      <c r="L294" s="239"/>
      <c r="M294" s="240"/>
      <c r="N294" s="241"/>
      <c r="O294" s="241"/>
      <c r="P294" s="241"/>
      <c r="Q294" s="241"/>
      <c r="R294" s="241"/>
      <c r="S294" s="241"/>
      <c r="T294" s="24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3" t="s">
        <v>136</v>
      </c>
      <c r="AU294" s="243" t="s">
        <v>82</v>
      </c>
      <c r="AV294" s="14" t="s">
        <v>80</v>
      </c>
      <c r="AW294" s="14" t="s">
        <v>84</v>
      </c>
      <c r="AX294" s="14" t="s">
        <v>75</v>
      </c>
      <c r="AY294" s="243" t="s">
        <v>119</v>
      </c>
    </row>
    <row r="295" s="13" customFormat="1">
      <c r="A295" s="13"/>
      <c r="B295" s="223"/>
      <c r="C295" s="224"/>
      <c r="D295" s="225" t="s">
        <v>136</v>
      </c>
      <c r="E295" s="244" t="s">
        <v>19</v>
      </c>
      <c r="F295" s="226" t="s">
        <v>128</v>
      </c>
      <c r="G295" s="224"/>
      <c r="H295" s="227">
        <v>4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136</v>
      </c>
      <c r="AU295" s="233" t="s">
        <v>82</v>
      </c>
      <c r="AV295" s="13" t="s">
        <v>82</v>
      </c>
      <c r="AW295" s="13" t="s">
        <v>84</v>
      </c>
      <c r="AX295" s="13" t="s">
        <v>75</v>
      </c>
      <c r="AY295" s="233" t="s">
        <v>119</v>
      </c>
    </row>
    <row r="296" s="14" customFormat="1">
      <c r="A296" s="14"/>
      <c r="B296" s="234"/>
      <c r="C296" s="235"/>
      <c r="D296" s="225" t="s">
        <v>136</v>
      </c>
      <c r="E296" s="236" t="s">
        <v>19</v>
      </c>
      <c r="F296" s="237" t="s">
        <v>407</v>
      </c>
      <c r="G296" s="235"/>
      <c r="H296" s="236" t="s">
        <v>19</v>
      </c>
      <c r="I296" s="238"/>
      <c r="J296" s="235"/>
      <c r="K296" s="235"/>
      <c r="L296" s="239"/>
      <c r="M296" s="240"/>
      <c r="N296" s="241"/>
      <c r="O296" s="241"/>
      <c r="P296" s="241"/>
      <c r="Q296" s="241"/>
      <c r="R296" s="241"/>
      <c r="S296" s="241"/>
      <c r="T296" s="24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3" t="s">
        <v>136</v>
      </c>
      <c r="AU296" s="243" t="s">
        <v>82</v>
      </c>
      <c r="AV296" s="14" t="s">
        <v>80</v>
      </c>
      <c r="AW296" s="14" t="s">
        <v>84</v>
      </c>
      <c r="AX296" s="14" t="s">
        <v>75</v>
      </c>
      <c r="AY296" s="243" t="s">
        <v>119</v>
      </c>
    </row>
    <row r="297" s="13" customFormat="1">
      <c r="A297" s="13"/>
      <c r="B297" s="223"/>
      <c r="C297" s="224"/>
      <c r="D297" s="225" t="s">
        <v>136</v>
      </c>
      <c r="E297" s="244" t="s">
        <v>19</v>
      </c>
      <c r="F297" s="226" t="s">
        <v>166</v>
      </c>
      <c r="G297" s="224"/>
      <c r="H297" s="227">
        <v>8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136</v>
      </c>
      <c r="AU297" s="233" t="s">
        <v>82</v>
      </c>
      <c r="AV297" s="13" t="s">
        <v>82</v>
      </c>
      <c r="AW297" s="13" t="s">
        <v>84</v>
      </c>
      <c r="AX297" s="13" t="s">
        <v>75</v>
      </c>
      <c r="AY297" s="233" t="s">
        <v>119</v>
      </c>
    </row>
    <row r="298" s="14" customFormat="1">
      <c r="A298" s="14"/>
      <c r="B298" s="234"/>
      <c r="C298" s="235"/>
      <c r="D298" s="225" t="s">
        <v>136</v>
      </c>
      <c r="E298" s="236" t="s">
        <v>19</v>
      </c>
      <c r="F298" s="237" t="s">
        <v>408</v>
      </c>
      <c r="G298" s="235"/>
      <c r="H298" s="236" t="s">
        <v>19</v>
      </c>
      <c r="I298" s="238"/>
      <c r="J298" s="235"/>
      <c r="K298" s="235"/>
      <c r="L298" s="239"/>
      <c r="M298" s="240"/>
      <c r="N298" s="241"/>
      <c r="O298" s="241"/>
      <c r="P298" s="241"/>
      <c r="Q298" s="241"/>
      <c r="R298" s="241"/>
      <c r="S298" s="241"/>
      <c r="T298" s="24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3" t="s">
        <v>136</v>
      </c>
      <c r="AU298" s="243" t="s">
        <v>82</v>
      </c>
      <c r="AV298" s="14" t="s">
        <v>80</v>
      </c>
      <c r="AW298" s="14" t="s">
        <v>84</v>
      </c>
      <c r="AX298" s="14" t="s">
        <v>75</v>
      </c>
      <c r="AY298" s="243" t="s">
        <v>119</v>
      </c>
    </row>
    <row r="299" s="13" customFormat="1">
      <c r="A299" s="13"/>
      <c r="B299" s="223"/>
      <c r="C299" s="224"/>
      <c r="D299" s="225" t="s">
        <v>136</v>
      </c>
      <c r="E299" s="244" t="s">
        <v>19</v>
      </c>
      <c r="F299" s="226" t="s">
        <v>409</v>
      </c>
      <c r="G299" s="224"/>
      <c r="H299" s="227">
        <v>61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136</v>
      </c>
      <c r="AU299" s="233" t="s">
        <v>82</v>
      </c>
      <c r="AV299" s="13" t="s">
        <v>82</v>
      </c>
      <c r="AW299" s="13" t="s">
        <v>84</v>
      </c>
      <c r="AX299" s="13" t="s">
        <v>75</v>
      </c>
      <c r="AY299" s="233" t="s">
        <v>119</v>
      </c>
    </row>
    <row r="300" s="15" customFormat="1">
      <c r="A300" s="15"/>
      <c r="B300" s="245"/>
      <c r="C300" s="246"/>
      <c r="D300" s="225" t="s">
        <v>136</v>
      </c>
      <c r="E300" s="247" t="s">
        <v>19</v>
      </c>
      <c r="F300" s="248" t="s">
        <v>145</v>
      </c>
      <c r="G300" s="246"/>
      <c r="H300" s="249">
        <v>179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5" t="s">
        <v>136</v>
      </c>
      <c r="AU300" s="255" t="s">
        <v>82</v>
      </c>
      <c r="AV300" s="15" t="s">
        <v>128</v>
      </c>
      <c r="AW300" s="15" t="s">
        <v>84</v>
      </c>
      <c r="AX300" s="15" t="s">
        <v>80</v>
      </c>
      <c r="AY300" s="255" t="s">
        <v>119</v>
      </c>
    </row>
    <row r="301" s="2" customFormat="1" ht="16.5" customHeight="1">
      <c r="A301" s="40"/>
      <c r="B301" s="41"/>
      <c r="C301" s="213" t="s">
        <v>468</v>
      </c>
      <c r="D301" s="213" t="s">
        <v>130</v>
      </c>
      <c r="E301" s="214" t="s">
        <v>469</v>
      </c>
      <c r="F301" s="215" t="s">
        <v>470</v>
      </c>
      <c r="G301" s="216" t="s">
        <v>159</v>
      </c>
      <c r="H301" s="217">
        <v>358</v>
      </c>
      <c r="I301" s="218"/>
      <c r="J301" s="219">
        <f>ROUND(I301*H301,2)</f>
        <v>0</v>
      </c>
      <c r="K301" s="215" t="s">
        <v>126</v>
      </c>
      <c r="L301" s="220"/>
      <c r="M301" s="221" t="s">
        <v>19</v>
      </c>
      <c r="N301" s="222" t="s">
        <v>48</v>
      </c>
      <c r="O301" s="87"/>
      <c r="P301" s="209">
        <f>O301*H301</f>
        <v>0</v>
      </c>
      <c r="Q301" s="209">
        <v>0.00075000000000000002</v>
      </c>
      <c r="R301" s="209">
        <f>Q301*H301</f>
        <v>0.26850000000000002</v>
      </c>
      <c r="S301" s="209">
        <v>0</v>
      </c>
      <c r="T301" s="210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1" t="s">
        <v>471</v>
      </c>
      <c r="AT301" s="211" t="s">
        <v>130</v>
      </c>
      <c r="AU301" s="211" t="s">
        <v>82</v>
      </c>
      <c r="AY301" s="19" t="s">
        <v>119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19" t="s">
        <v>128</v>
      </c>
      <c r="BK301" s="212">
        <f>ROUND(I301*H301,2)</f>
        <v>0</v>
      </c>
      <c r="BL301" s="19" t="s">
        <v>471</v>
      </c>
      <c r="BM301" s="211" t="s">
        <v>472</v>
      </c>
    </row>
    <row r="302" s="13" customFormat="1">
      <c r="A302" s="13"/>
      <c r="B302" s="223"/>
      <c r="C302" s="224"/>
      <c r="D302" s="225" t="s">
        <v>136</v>
      </c>
      <c r="E302" s="224"/>
      <c r="F302" s="226" t="s">
        <v>473</v>
      </c>
      <c r="G302" s="224"/>
      <c r="H302" s="227">
        <v>358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136</v>
      </c>
      <c r="AU302" s="233" t="s">
        <v>82</v>
      </c>
      <c r="AV302" s="13" t="s">
        <v>82</v>
      </c>
      <c r="AW302" s="13" t="s">
        <v>4</v>
      </c>
      <c r="AX302" s="13" t="s">
        <v>80</v>
      </c>
      <c r="AY302" s="233" t="s">
        <v>119</v>
      </c>
    </row>
    <row r="303" s="2" customFormat="1" ht="21.75" customHeight="1">
      <c r="A303" s="40"/>
      <c r="B303" s="41"/>
      <c r="C303" s="200" t="s">
        <v>474</v>
      </c>
      <c r="D303" s="200" t="s">
        <v>122</v>
      </c>
      <c r="E303" s="201" t="s">
        <v>475</v>
      </c>
      <c r="F303" s="202" t="s">
        <v>476</v>
      </c>
      <c r="G303" s="203" t="s">
        <v>159</v>
      </c>
      <c r="H303" s="204">
        <v>179</v>
      </c>
      <c r="I303" s="205"/>
      <c r="J303" s="206">
        <f>ROUND(I303*H303,2)</f>
        <v>0</v>
      </c>
      <c r="K303" s="202" t="s">
        <v>126</v>
      </c>
      <c r="L303" s="46"/>
      <c r="M303" s="207" t="s">
        <v>19</v>
      </c>
      <c r="N303" s="208" t="s">
        <v>48</v>
      </c>
      <c r="O303" s="87"/>
      <c r="P303" s="209">
        <f>O303*H303</f>
        <v>0</v>
      </c>
      <c r="Q303" s="209">
        <v>9.0000000000000006E-05</v>
      </c>
      <c r="R303" s="209">
        <f>Q303*H303</f>
        <v>0.016109999999999999</v>
      </c>
      <c r="S303" s="209">
        <v>0</v>
      </c>
      <c r="T303" s="210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1" t="s">
        <v>212</v>
      </c>
      <c r="AT303" s="211" t="s">
        <v>122</v>
      </c>
      <c r="AU303" s="211" t="s">
        <v>82</v>
      </c>
      <c r="AY303" s="19" t="s">
        <v>119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9" t="s">
        <v>128</v>
      </c>
      <c r="BK303" s="212">
        <f>ROUND(I303*H303,2)</f>
        <v>0</v>
      </c>
      <c r="BL303" s="19" t="s">
        <v>212</v>
      </c>
      <c r="BM303" s="211" t="s">
        <v>477</v>
      </c>
    </row>
    <row r="304" s="14" customFormat="1">
      <c r="A304" s="14"/>
      <c r="B304" s="234"/>
      <c r="C304" s="235"/>
      <c r="D304" s="225" t="s">
        <v>136</v>
      </c>
      <c r="E304" s="236" t="s">
        <v>19</v>
      </c>
      <c r="F304" s="237" t="s">
        <v>398</v>
      </c>
      <c r="G304" s="235"/>
      <c r="H304" s="236" t="s">
        <v>19</v>
      </c>
      <c r="I304" s="238"/>
      <c r="J304" s="235"/>
      <c r="K304" s="235"/>
      <c r="L304" s="239"/>
      <c r="M304" s="240"/>
      <c r="N304" s="241"/>
      <c r="O304" s="241"/>
      <c r="P304" s="241"/>
      <c r="Q304" s="241"/>
      <c r="R304" s="241"/>
      <c r="S304" s="241"/>
      <c r="T304" s="24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3" t="s">
        <v>136</v>
      </c>
      <c r="AU304" s="243" t="s">
        <v>82</v>
      </c>
      <c r="AV304" s="14" t="s">
        <v>80</v>
      </c>
      <c r="AW304" s="14" t="s">
        <v>84</v>
      </c>
      <c r="AX304" s="14" t="s">
        <v>75</v>
      </c>
      <c r="AY304" s="243" t="s">
        <v>119</v>
      </c>
    </row>
    <row r="305" s="13" customFormat="1">
      <c r="A305" s="13"/>
      <c r="B305" s="223"/>
      <c r="C305" s="224"/>
      <c r="D305" s="225" t="s">
        <v>136</v>
      </c>
      <c r="E305" s="244" t="s">
        <v>19</v>
      </c>
      <c r="F305" s="226" t="s">
        <v>233</v>
      </c>
      <c r="G305" s="224"/>
      <c r="H305" s="227">
        <v>22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3" t="s">
        <v>136</v>
      </c>
      <c r="AU305" s="233" t="s">
        <v>82</v>
      </c>
      <c r="AV305" s="13" t="s">
        <v>82</v>
      </c>
      <c r="AW305" s="13" t="s">
        <v>84</v>
      </c>
      <c r="AX305" s="13" t="s">
        <v>75</v>
      </c>
      <c r="AY305" s="233" t="s">
        <v>119</v>
      </c>
    </row>
    <row r="306" s="14" customFormat="1">
      <c r="A306" s="14"/>
      <c r="B306" s="234"/>
      <c r="C306" s="235"/>
      <c r="D306" s="225" t="s">
        <v>136</v>
      </c>
      <c r="E306" s="236" t="s">
        <v>19</v>
      </c>
      <c r="F306" s="237" t="s">
        <v>399</v>
      </c>
      <c r="G306" s="235"/>
      <c r="H306" s="236" t="s">
        <v>19</v>
      </c>
      <c r="I306" s="238"/>
      <c r="J306" s="235"/>
      <c r="K306" s="235"/>
      <c r="L306" s="239"/>
      <c r="M306" s="240"/>
      <c r="N306" s="241"/>
      <c r="O306" s="241"/>
      <c r="P306" s="241"/>
      <c r="Q306" s="241"/>
      <c r="R306" s="241"/>
      <c r="S306" s="241"/>
      <c r="T306" s="24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3" t="s">
        <v>136</v>
      </c>
      <c r="AU306" s="243" t="s">
        <v>82</v>
      </c>
      <c r="AV306" s="14" t="s">
        <v>80</v>
      </c>
      <c r="AW306" s="14" t="s">
        <v>84</v>
      </c>
      <c r="AX306" s="14" t="s">
        <v>75</v>
      </c>
      <c r="AY306" s="243" t="s">
        <v>119</v>
      </c>
    </row>
    <row r="307" s="13" customFormat="1">
      <c r="A307" s="13"/>
      <c r="B307" s="223"/>
      <c r="C307" s="224"/>
      <c r="D307" s="225" t="s">
        <v>136</v>
      </c>
      <c r="E307" s="244" t="s">
        <v>19</v>
      </c>
      <c r="F307" s="226" t="s">
        <v>222</v>
      </c>
      <c r="G307" s="224"/>
      <c r="H307" s="227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136</v>
      </c>
      <c r="AU307" s="233" t="s">
        <v>82</v>
      </c>
      <c r="AV307" s="13" t="s">
        <v>82</v>
      </c>
      <c r="AW307" s="13" t="s">
        <v>84</v>
      </c>
      <c r="AX307" s="13" t="s">
        <v>75</v>
      </c>
      <c r="AY307" s="233" t="s">
        <v>119</v>
      </c>
    </row>
    <row r="308" s="14" customFormat="1">
      <c r="A308" s="14"/>
      <c r="B308" s="234"/>
      <c r="C308" s="235"/>
      <c r="D308" s="225" t="s">
        <v>136</v>
      </c>
      <c r="E308" s="236" t="s">
        <v>19</v>
      </c>
      <c r="F308" s="237" t="s">
        <v>400</v>
      </c>
      <c r="G308" s="235"/>
      <c r="H308" s="236" t="s">
        <v>19</v>
      </c>
      <c r="I308" s="238"/>
      <c r="J308" s="235"/>
      <c r="K308" s="235"/>
      <c r="L308" s="239"/>
      <c r="M308" s="240"/>
      <c r="N308" s="241"/>
      <c r="O308" s="241"/>
      <c r="P308" s="241"/>
      <c r="Q308" s="241"/>
      <c r="R308" s="241"/>
      <c r="S308" s="241"/>
      <c r="T308" s="24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3" t="s">
        <v>136</v>
      </c>
      <c r="AU308" s="243" t="s">
        <v>82</v>
      </c>
      <c r="AV308" s="14" t="s">
        <v>80</v>
      </c>
      <c r="AW308" s="14" t="s">
        <v>84</v>
      </c>
      <c r="AX308" s="14" t="s">
        <v>75</v>
      </c>
      <c r="AY308" s="243" t="s">
        <v>119</v>
      </c>
    </row>
    <row r="309" s="13" customFormat="1">
      <c r="A309" s="13"/>
      <c r="B309" s="223"/>
      <c r="C309" s="224"/>
      <c r="D309" s="225" t="s">
        <v>136</v>
      </c>
      <c r="E309" s="244" t="s">
        <v>19</v>
      </c>
      <c r="F309" s="226" t="s">
        <v>175</v>
      </c>
      <c r="G309" s="224"/>
      <c r="H309" s="227">
        <v>10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136</v>
      </c>
      <c r="AU309" s="233" t="s">
        <v>82</v>
      </c>
      <c r="AV309" s="13" t="s">
        <v>82</v>
      </c>
      <c r="AW309" s="13" t="s">
        <v>84</v>
      </c>
      <c r="AX309" s="13" t="s">
        <v>75</v>
      </c>
      <c r="AY309" s="233" t="s">
        <v>119</v>
      </c>
    </row>
    <row r="310" s="14" customFormat="1">
      <c r="A310" s="14"/>
      <c r="B310" s="234"/>
      <c r="C310" s="235"/>
      <c r="D310" s="225" t="s">
        <v>136</v>
      </c>
      <c r="E310" s="236" t="s">
        <v>19</v>
      </c>
      <c r="F310" s="237" t="s">
        <v>401</v>
      </c>
      <c r="G310" s="235"/>
      <c r="H310" s="236" t="s">
        <v>19</v>
      </c>
      <c r="I310" s="238"/>
      <c r="J310" s="235"/>
      <c r="K310" s="235"/>
      <c r="L310" s="239"/>
      <c r="M310" s="240"/>
      <c r="N310" s="241"/>
      <c r="O310" s="241"/>
      <c r="P310" s="241"/>
      <c r="Q310" s="241"/>
      <c r="R310" s="241"/>
      <c r="S310" s="241"/>
      <c r="T310" s="24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3" t="s">
        <v>136</v>
      </c>
      <c r="AU310" s="243" t="s">
        <v>82</v>
      </c>
      <c r="AV310" s="14" t="s">
        <v>80</v>
      </c>
      <c r="AW310" s="14" t="s">
        <v>84</v>
      </c>
      <c r="AX310" s="14" t="s">
        <v>75</v>
      </c>
      <c r="AY310" s="243" t="s">
        <v>119</v>
      </c>
    </row>
    <row r="311" s="13" customFormat="1">
      <c r="A311" s="13"/>
      <c r="B311" s="223"/>
      <c r="C311" s="224"/>
      <c r="D311" s="225" t="s">
        <v>136</v>
      </c>
      <c r="E311" s="244" t="s">
        <v>19</v>
      </c>
      <c r="F311" s="226" t="s">
        <v>402</v>
      </c>
      <c r="G311" s="224"/>
      <c r="H311" s="227">
        <v>55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136</v>
      </c>
      <c r="AU311" s="233" t="s">
        <v>82</v>
      </c>
      <c r="AV311" s="13" t="s">
        <v>82</v>
      </c>
      <c r="AW311" s="13" t="s">
        <v>84</v>
      </c>
      <c r="AX311" s="13" t="s">
        <v>75</v>
      </c>
      <c r="AY311" s="233" t="s">
        <v>119</v>
      </c>
    </row>
    <row r="312" s="14" customFormat="1">
      <c r="A312" s="14"/>
      <c r="B312" s="234"/>
      <c r="C312" s="235"/>
      <c r="D312" s="225" t="s">
        <v>136</v>
      </c>
      <c r="E312" s="236" t="s">
        <v>19</v>
      </c>
      <c r="F312" s="237" t="s">
        <v>406</v>
      </c>
      <c r="G312" s="235"/>
      <c r="H312" s="236" t="s">
        <v>19</v>
      </c>
      <c r="I312" s="238"/>
      <c r="J312" s="235"/>
      <c r="K312" s="235"/>
      <c r="L312" s="239"/>
      <c r="M312" s="240"/>
      <c r="N312" s="241"/>
      <c r="O312" s="241"/>
      <c r="P312" s="241"/>
      <c r="Q312" s="241"/>
      <c r="R312" s="241"/>
      <c r="S312" s="241"/>
      <c r="T312" s="24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3" t="s">
        <v>136</v>
      </c>
      <c r="AU312" s="243" t="s">
        <v>82</v>
      </c>
      <c r="AV312" s="14" t="s">
        <v>80</v>
      </c>
      <c r="AW312" s="14" t="s">
        <v>84</v>
      </c>
      <c r="AX312" s="14" t="s">
        <v>75</v>
      </c>
      <c r="AY312" s="243" t="s">
        <v>119</v>
      </c>
    </row>
    <row r="313" s="13" customFormat="1">
      <c r="A313" s="13"/>
      <c r="B313" s="223"/>
      <c r="C313" s="224"/>
      <c r="D313" s="225" t="s">
        <v>136</v>
      </c>
      <c r="E313" s="244" t="s">
        <v>19</v>
      </c>
      <c r="F313" s="226" t="s">
        <v>128</v>
      </c>
      <c r="G313" s="224"/>
      <c r="H313" s="227">
        <v>4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136</v>
      </c>
      <c r="AU313" s="233" t="s">
        <v>82</v>
      </c>
      <c r="AV313" s="13" t="s">
        <v>82</v>
      </c>
      <c r="AW313" s="13" t="s">
        <v>84</v>
      </c>
      <c r="AX313" s="13" t="s">
        <v>75</v>
      </c>
      <c r="AY313" s="233" t="s">
        <v>119</v>
      </c>
    </row>
    <row r="314" s="14" customFormat="1">
      <c r="A314" s="14"/>
      <c r="B314" s="234"/>
      <c r="C314" s="235"/>
      <c r="D314" s="225" t="s">
        <v>136</v>
      </c>
      <c r="E314" s="236" t="s">
        <v>19</v>
      </c>
      <c r="F314" s="237" t="s">
        <v>407</v>
      </c>
      <c r="G314" s="235"/>
      <c r="H314" s="236" t="s">
        <v>19</v>
      </c>
      <c r="I314" s="238"/>
      <c r="J314" s="235"/>
      <c r="K314" s="235"/>
      <c r="L314" s="239"/>
      <c r="M314" s="240"/>
      <c r="N314" s="241"/>
      <c r="O314" s="241"/>
      <c r="P314" s="241"/>
      <c r="Q314" s="241"/>
      <c r="R314" s="241"/>
      <c r="S314" s="241"/>
      <c r="T314" s="24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3" t="s">
        <v>136</v>
      </c>
      <c r="AU314" s="243" t="s">
        <v>82</v>
      </c>
      <c r="AV314" s="14" t="s">
        <v>80</v>
      </c>
      <c r="AW314" s="14" t="s">
        <v>84</v>
      </c>
      <c r="AX314" s="14" t="s">
        <v>75</v>
      </c>
      <c r="AY314" s="243" t="s">
        <v>119</v>
      </c>
    </row>
    <row r="315" s="13" customFormat="1">
      <c r="A315" s="13"/>
      <c r="B315" s="223"/>
      <c r="C315" s="224"/>
      <c r="D315" s="225" t="s">
        <v>136</v>
      </c>
      <c r="E315" s="244" t="s">
        <v>19</v>
      </c>
      <c r="F315" s="226" t="s">
        <v>166</v>
      </c>
      <c r="G315" s="224"/>
      <c r="H315" s="227">
        <v>8</v>
      </c>
      <c r="I315" s="228"/>
      <c r="J315" s="224"/>
      <c r="K315" s="224"/>
      <c r="L315" s="229"/>
      <c r="M315" s="230"/>
      <c r="N315" s="231"/>
      <c r="O315" s="231"/>
      <c r="P315" s="231"/>
      <c r="Q315" s="231"/>
      <c r="R315" s="231"/>
      <c r="S315" s="231"/>
      <c r="T315" s="23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3" t="s">
        <v>136</v>
      </c>
      <c r="AU315" s="233" t="s">
        <v>82</v>
      </c>
      <c r="AV315" s="13" t="s">
        <v>82</v>
      </c>
      <c r="AW315" s="13" t="s">
        <v>84</v>
      </c>
      <c r="AX315" s="13" t="s">
        <v>75</v>
      </c>
      <c r="AY315" s="233" t="s">
        <v>119</v>
      </c>
    </row>
    <row r="316" s="14" customFormat="1">
      <c r="A316" s="14"/>
      <c r="B316" s="234"/>
      <c r="C316" s="235"/>
      <c r="D316" s="225" t="s">
        <v>136</v>
      </c>
      <c r="E316" s="236" t="s">
        <v>19</v>
      </c>
      <c r="F316" s="237" t="s">
        <v>408</v>
      </c>
      <c r="G316" s="235"/>
      <c r="H316" s="236" t="s">
        <v>19</v>
      </c>
      <c r="I316" s="238"/>
      <c r="J316" s="235"/>
      <c r="K316" s="235"/>
      <c r="L316" s="239"/>
      <c r="M316" s="240"/>
      <c r="N316" s="241"/>
      <c r="O316" s="241"/>
      <c r="P316" s="241"/>
      <c r="Q316" s="241"/>
      <c r="R316" s="241"/>
      <c r="S316" s="241"/>
      <c r="T316" s="24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3" t="s">
        <v>136</v>
      </c>
      <c r="AU316" s="243" t="s">
        <v>82</v>
      </c>
      <c r="AV316" s="14" t="s">
        <v>80</v>
      </c>
      <c r="AW316" s="14" t="s">
        <v>84</v>
      </c>
      <c r="AX316" s="14" t="s">
        <v>75</v>
      </c>
      <c r="AY316" s="243" t="s">
        <v>119</v>
      </c>
    </row>
    <row r="317" s="13" customFormat="1">
      <c r="A317" s="13"/>
      <c r="B317" s="223"/>
      <c r="C317" s="224"/>
      <c r="D317" s="225" t="s">
        <v>136</v>
      </c>
      <c r="E317" s="244" t="s">
        <v>19</v>
      </c>
      <c r="F317" s="226" t="s">
        <v>409</v>
      </c>
      <c r="G317" s="224"/>
      <c r="H317" s="227">
        <v>61</v>
      </c>
      <c r="I317" s="228"/>
      <c r="J317" s="224"/>
      <c r="K317" s="224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136</v>
      </c>
      <c r="AU317" s="233" t="s">
        <v>82</v>
      </c>
      <c r="AV317" s="13" t="s">
        <v>82</v>
      </c>
      <c r="AW317" s="13" t="s">
        <v>84</v>
      </c>
      <c r="AX317" s="13" t="s">
        <v>75</v>
      </c>
      <c r="AY317" s="233" t="s">
        <v>119</v>
      </c>
    </row>
    <row r="318" s="15" customFormat="1">
      <c r="A318" s="15"/>
      <c r="B318" s="245"/>
      <c r="C318" s="246"/>
      <c r="D318" s="225" t="s">
        <v>136</v>
      </c>
      <c r="E318" s="247" t="s">
        <v>19</v>
      </c>
      <c r="F318" s="248" t="s">
        <v>145</v>
      </c>
      <c r="G318" s="246"/>
      <c r="H318" s="249">
        <v>179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5" t="s">
        <v>136</v>
      </c>
      <c r="AU318" s="255" t="s">
        <v>82</v>
      </c>
      <c r="AV318" s="15" t="s">
        <v>128</v>
      </c>
      <c r="AW318" s="15" t="s">
        <v>84</v>
      </c>
      <c r="AX318" s="15" t="s">
        <v>80</v>
      </c>
      <c r="AY318" s="255" t="s">
        <v>119</v>
      </c>
    </row>
    <row r="319" s="2" customFormat="1">
      <c r="A319" s="40"/>
      <c r="B319" s="41"/>
      <c r="C319" s="200" t="s">
        <v>478</v>
      </c>
      <c r="D319" s="200" t="s">
        <v>122</v>
      </c>
      <c r="E319" s="201" t="s">
        <v>479</v>
      </c>
      <c r="F319" s="202" t="s">
        <v>480</v>
      </c>
      <c r="G319" s="203" t="s">
        <v>141</v>
      </c>
      <c r="H319" s="204">
        <v>2</v>
      </c>
      <c r="I319" s="205"/>
      <c r="J319" s="206">
        <f>ROUND(I319*H319,2)</f>
        <v>0</v>
      </c>
      <c r="K319" s="202" t="s">
        <v>126</v>
      </c>
      <c r="L319" s="46"/>
      <c r="M319" s="207" t="s">
        <v>19</v>
      </c>
      <c r="N319" s="208" t="s">
        <v>48</v>
      </c>
      <c r="O319" s="87"/>
      <c r="P319" s="209">
        <f>O319*H319</f>
        <v>0</v>
      </c>
      <c r="Q319" s="209">
        <v>0.0061199999999999996</v>
      </c>
      <c r="R319" s="209">
        <f>Q319*H319</f>
        <v>0.012239999999999999</v>
      </c>
      <c r="S319" s="209">
        <v>0</v>
      </c>
      <c r="T319" s="210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1" t="s">
        <v>212</v>
      </c>
      <c r="AT319" s="211" t="s">
        <v>122</v>
      </c>
      <c r="AU319" s="211" t="s">
        <v>82</v>
      </c>
      <c r="AY319" s="19" t="s">
        <v>119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19" t="s">
        <v>128</v>
      </c>
      <c r="BK319" s="212">
        <f>ROUND(I319*H319,2)</f>
        <v>0</v>
      </c>
      <c r="BL319" s="19" t="s">
        <v>212</v>
      </c>
      <c r="BM319" s="211" t="s">
        <v>481</v>
      </c>
    </row>
    <row r="320" s="2" customFormat="1">
      <c r="A320" s="40"/>
      <c r="B320" s="41"/>
      <c r="C320" s="42"/>
      <c r="D320" s="225" t="s">
        <v>170</v>
      </c>
      <c r="E320" s="42"/>
      <c r="F320" s="256" t="s">
        <v>482</v>
      </c>
      <c r="G320" s="42"/>
      <c r="H320" s="42"/>
      <c r="I320" s="257"/>
      <c r="J320" s="42"/>
      <c r="K320" s="42"/>
      <c r="L320" s="46"/>
      <c r="M320" s="258"/>
      <c r="N320" s="259"/>
      <c r="O320" s="87"/>
      <c r="P320" s="87"/>
      <c r="Q320" s="87"/>
      <c r="R320" s="87"/>
      <c r="S320" s="87"/>
      <c r="T320" s="88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170</v>
      </c>
      <c r="AU320" s="19" t="s">
        <v>82</v>
      </c>
    </row>
    <row r="321" s="14" customFormat="1">
      <c r="A321" s="14"/>
      <c r="B321" s="234"/>
      <c r="C321" s="235"/>
      <c r="D321" s="225" t="s">
        <v>136</v>
      </c>
      <c r="E321" s="236" t="s">
        <v>19</v>
      </c>
      <c r="F321" s="237" t="s">
        <v>483</v>
      </c>
      <c r="G321" s="235"/>
      <c r="H321" s="236" t="s">
        <v>19</v>
      </c>
      <c r="I321" s="238"/>
      <c r="J321" s="235"/>
      <c r="K321" s="235"/>
      <c r="L321" s="239"/>
      <c r="M321" s="240"/>
      <c r="N321" s="241"/>
      <c r="O321" s="241"/>
      <c r="P321" s="241"/>
      <c r="Q321" s="241"/>
      <c r="R321" s="241"/>
      <c r="S321" s="241"/>
      <c r="T321" s="24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3" t="s">
        <v>136</v>
      </c>
      <c r="AU321" s="243" t="s">
        <v>82</v>
      </c>
      <c r="AV321" s="14" t="s">
        <v>80</v>
      </c>
      <c r="AW321" s="14" t="s">
        <v>84</v>
      </c>
      <c r="AX321" s="14" t="s">
        <v>75</v>
      </c>
      <c r="AY321" s="243" t="s">
        <v>119</v>
      </c>
    </row>
    <row r="322" s="13" customFormat="1">
      <c r="A322" s="13"/>
      <c r="B322" s="223"/>
      <c r="C322" s="224"/>
      <c r="D322" s="225" t="s">
        <v>136</v>
      </c>
      <c r="E322" s="244" t="s">
        <v>19</v>
      </c>
      <c r="F322" s="226" t="s">
        <v>80</v>
      </c>
      <c r="G322" s="224"/>
      <c r="H322" s="227">
        <v>1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136</v>
      </c>
      <c r="AU322" s="233" t="s">
        <v>82</v>
      </c>
      <c r="AV322" s="13" t="s">
        <v>82</v>
      </c>
      <c r="AW322" s="13" t="s">
        <v>84</v>
      </c>
      <c r="AX322" s="13" t="s">
        <v>75</v>
      </c>
      <c r="AY322" s="233" t="s">
        <v>119</v>
      </c>
    </row>
    <row r="323" s="14" customFormat="1">
      <c r="A323" s="14"/>
      <c r="B323" s="234"/>
      <c r="C323" s="235"/>
      <c r="D323" s="225" t="s">
        <v>136</v>
      </c>
      <c r="E323" s="236" t="s">
        <v>19</v>
      </c>
      <c r="F323" s="237" t="s">
        <v>484</v>
      </c>
      <c r="G323" s="235"/>
      <c r="H323" s="236" t="s">
        <v>19</v>
      </c>
      <c r="I323" s="238"/>
      <c r="J323" s="235"/>
      <c r="K323" s="235"/>
      <c r="L323" s="239"/>
      <c r="M323" s="240"/>
      <c r="N323" s="241"/>
      <c r="O323" s="241"/>
      <c r="P323" s="241"/>
      <c r="Q323" s="241"/>
      <c r="R323" s="241"/>
      <c r="S323" s="241"/>
      <c r="T323" s="24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3" t="s">
        <v>136</v>
      </c>
      <c r="AU323" s="243" t="s">
        <v>82</v>
      </c>
      <c r="AV323" s="14" t="s">
        <v>80</v>
      </c>
      <c r="AW323" s="14" t="s">
        <v>84</v>
      </c>
      <c r="AX323" s="14" t="s">
        <v>75</v>
      </c>
      <c r="AY323" s="243" t="s">
        <v>119</v>
      </c>
    </row>
    <row r="324" s="13" customFormat="1">
      <c r="A324" s="13"/>
      <c r="B324" s="223"/>
      <c r="C324" s="224"/>
      <c r="D324" s="225" t="s">
        <v>136</v>
      </c>
      <c r="E324" s="244" t="s">
        <v>19</v>
      </c>
      <c r="F324" s="226" t="s">
        <v>80</v>
      </c>
      <c r="G324" s="224"/>
      <c r="H324" s="227">
        <v>1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136</v>
      </c>
      <c r="AU324" s="233" t="s">
        <v>82</v>
      </c>
      <c r="AV324" s="13" t="s">
        <v>82</v>
      </c>
      <c r="AW324" s="13" t="s">
        <v>84</v>
      </c>
      <c r="AX324" s="13" t="s">
        <v>75</v>
      </c>
      <c r="AY324" s="233" t="s">
        <v>119</v>
      </c>
    </row>
    <row r="325" s="15" customFormat="1">
      <c r="A325" s="15"/>
      <c r="B325" s="245"/>
      <c r="C325" s="246"/>
      <c r="D325" s="225" t="s">
        <v>136</v>
      </c>
      <c r="E325" s="247" t="s">
        <v>19</v>
      </c>
      <c r="F325" s="248" t="s">
        <v>145</v>
      </c>
      <c r="G325" s="246"/>
      <c r="H325" s="249">
        <v>2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5" t="s">
        <v>136</v>
      </c>
      <c r="AU325" s="255" t="s">
        <v>82</v>
      </c>
      <c r="AV325" s="15" t="s">
        <v>128</v>
      </c>
      <c r="AW325" s="15" t="s">
        <v>84</v>
      </c>
      <c r="AX325" s="15" t="s">
        <v>80</v>
      </c>
      <c r="AY325" s="255" t="s">
        <v>119</v>
      </c>
    </row>
    <row r="326" s="2" customFormat="1">
      <c r="A326" s="40"/>
      <c r="B326" s="41"/>
      <c r="C326" s="213" t="s">
        <v>485</v>
      </c>
      <c r="D326" s="213" t="s">
        <v>130</v>
      </c>
      <c r="E326" s="214" t="s">
        <v>486</v>
      </c>
      <c r="F326" s="215" t="s">
        <v>487</v>
      </c>
      <c r="G326" s="216" t="s">
        <v>488</v>
      </c>
      <c r="H326" s="217">
        <v>1</v>
      </c>
      <c r="I326" s="218"/>
      <c r="J326" s="219">
        <f>ROUND(I326*H326,2)</f>
        <v>0</v>
      </c>
      <c r="K326" s="215" t="s">
        <v>19</v>
      </c>
      <c r="L326" s="220"/>
      <c r="M326" s="221" t="s">
        <v>19</v>
      </c>
      <c r="N326" s="222" t="s">
        <v>48</v>
      </c>
      <c r="O326" s="87"/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1" t="s">
        <v>211</v>
      </c>
      <c r="AT326" s="211" t="s">
        <v>130</v>
      </c>
      <c r="AU326" s="211" t="s">
        <v>82</v>
      </c>
      <c r="AY326" s="19" t="s">
        <v>119</v>
      </c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19" t="s">
        <v>128</v>
      </c>
      <c r="BK326" s="212">
        <f>ROUND(I326*H326,2)</f>
        <v>0</v>
      </c>
      <c r="BL326" s="19" t="s">
        <v>212</v>
      </c>
      <c r="BM326" s="211" t="s">
        <v>489</v>
      </c>
    </row>
    <row r="327" s="14" customFormat="1">
      <c r="A327" s="14"/>
      <c r="B327" s="234"/>
      <c r="C327" s="235"/>
      <c r="D327" s="225" t="s">
        <v>136</v>
      </c>
      <c r="E327" s="236" t="s">
        <v>19</v>
      </c>
      <c r="F327" s="237" t="s">
        <v>490</v>
      </c>
      <c r="G327" s="235"/>
      <c r="H327" s="236" t="s">
        <v>19</v>
      </c>
      <c r="I327" s="238"/>
      <c r="J327" s="235"/>
      <c r="K327" s="235"/>
      <c r="L327" s="239"/>
      <c r="M327" s="240"/>
      <c r="N327" s="241"/>
      <c r="O327" s="241"/>
      <c r="P327" s="241"/>
      <c r="Q327" s="241"/>
      <c r="R327" s="241"/>
      <c r="S327" s="241"/>
      <c r="T327" s="24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3" t="s">
        <v>136</v>
      </c>
      <c r="AU327" s="243" t="s">
        <v>82</v>
      </c>
      <c r="AV327" s="14" t="s">
        <v>80</v>
      </c>
      <c r="AW327" s="14" t="s">
        <v>84</v>
      </c>
      <c r="AX327" s="14" t="s">
        <v>75</v>
      </c>
      <c r="AY327" s="243" t="s">
        <v>119</v>
      </c>
    </row>
    <row r="328" s="13" customFormat="1">
      <c r="A328" s="13"/>
      <c r="B328" s="223"/>
      <c r="C328" s="224"/>
      <c r="D328" s="225" t="s">
        <v>136</v>
      </c>
      <c r="E328" s="244" t="s">
        <v>19</v>
      </c>
      <c r="F328" s="226" t="s">
        <v>80</v>
      </c>
      <c r="G328" s="224"/>
      <c r="H328" s="227">
        <v>1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136</v>
      </c>
      <c r="AU328" s="233" t="s">
        <v>82</v>
      </c>
      <c r="AV328" s="13" t="s">
        <v>82</v>
      </c>
      <c r="AW328" s="13" t="s">
        <v>84</v>
      </c>
      <c r="AX328" s="13" t="s">
        <v>80</v>
      </c>
      <c r="AY328" s="233" t="s">
        <v>119</v>
      </c>
    </row>
    <row r="329" s="2" customFormat="1">
      <c r="A329" s="40"/>
      <c r="B329" s="41"/>
      <c r="C329" s="213" t="s">
        <v>491</v>
      </c>
      <c r="D329" s="213" t="s">
        <v>130</v>
      </c>
      <c r="E329" s="214" t="s">
        <v>492</v>
      </c>
      <c r="F329" s="215" t="s">
        <v>493</v>
      </c>
      <c r="G329" s="216" t="s">
        <v>488</v>
      </c>
      <c r="H329" s="217">
        <v>1</v>
      </c>
      <c r="I329" s="218"/>
      <c r="J329" s="219">
        <f>ROUND(I329*H329,2)</f>
        <v>0</v>
      </c>
      <c r="K329" s="215" t="s">
        <v>19</v>
      </c>
      <c r="L329" s="220"/>
      <c r="M329" s="221" t="s">
        <v>19</v>
      </c>
      <c r="N329" s="222" t="s">
        <v>48</v>
      </c>
      <c r="O329" s="87"/>
      <c r="P329" s="209">
        <f>O329*H329</f>
        <v>0</v>
      </c>
      <c r="Q329" s="209">
        <v>0</v>
      </c>
      <c r="R329" s="209">
        <f>Q329*H329</f>
        <v>0</v>
      </c>
      <c r="S329" s="209">
        <v>0</v>
      </c>
      <c r="T329" s="210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1" t="s">
        <v>211</v>
      </c>
      <c r="AT329" s="211" t="s">
        <v>130</v>
      </c>
      <c r="AU329" s="211" t="s">
        <v>82</v>
      </c>
      <c r="AY329" s="19" t="s">
        <v>119</v>
      </c>
      <c r="BE329" s="212">
        <f>IF(N329="základní",J329,0)</f>
        <v>0</v>
      </c>
      <c r="BF329" s="212">
        <f>IF(N329="snížená",J329,0)</f>
        <v>0</v>
      </c>
      <c r="BG329" s="212">
        <f>IF(N329="zákl. přenesená",J329,0)</f>
        <v>0</v>
      </c>
      <c r="BH329" s="212">
        <f>IF(N329="sníž. přenesená",J329,0)</f>
        <v>0</v>
      </c>
      <c r="BI329" s="212">
        <f>IF(N329="nulová",J329,0)</f>
        <v>0</v>
      </c>
      <c r="BJ329" s="19" t="s">
        <v>128</v>
      </c>
      <c r="BK329" s="212">
        <f>ROUND(I329*H329,2)</f>
        <v>0</v>
      </c>
      <c r="BL329" s="19" t="s">
        <v>212</v>
      </c>
      <c r="BM329" s="211" t="s">
        <v>494</v>
      </c>
    </row>
    <row r="330" s="14" customFormat="1">
      <c r="A330" s="14"/>
      <c r="B330" s="234"/>
      <c r="C330" s="235"/>
      <c r="D330" s="225" t="s">
        <v>136</v>
      </c>
      <c r="E330" s="236" t="s">
        <v>19</v>
      </c>
      <c r="F330" s="237" t="s">
        <v>495</v>
      </c>
      <c r="G330" s="235"/>
      <c r="H330" s="236" t="s">
        <v>19</v>
      </c>
      <c r="I330" s="238"/>
      <c r="J330" s="235"/>
      <c r="K330" s="235"/>
      <c r="L330" s="239"/>
      <c r="M330" s="240"/>
      <c r="N330" s="241"/>
      <c r="O330" s="241"/>
      <c r="P330" s="241"/>
      <c r="Q330" s="241"/>
      <c r="R330" s="241"/>
      <c r="S330" s="241"/>
      <c r="T330" s="24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3" t="s">
        <v>136</v>
      </c>
      <c r="AU330" s="243" t="s">
        <v>82</v>
      </c>
      <c r="AV330" s="14" t="s">
        <v>80</v>
      </c>
      <c r="AW330" s="14" t="s">
        <v>84</v>
      </c>
      <c r="AX330" s="14" t="s">
        <v>75</v>
      </c>
      <c r="AY330" s="243" t="s">
        <v>119</v>
      </c>
    </row>
    <row r="331" s="13" customFormat="1">
      <c r="A331" s="13"/>
      <c r="B331" s="223"/>
      <c r="C331" s="224"/>
      <c r="D331" s="225" t="s">
        <v>136</v>
      </c>
      <c r="E331" s="244" t="s">
        <v>19</v>
      </c>
      <c r="F331" s="226" t="s">
        <v>80</v>
      </c>
      <c r="G331" s="224"/>
      <c r="H331" s="227">
        <v>1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136</v>
      </c>
      <c r="AU331" s="233" t="s">
        <v>82</v>
      </c>
      <c r="AV331" s="13" t="s">
        <v>82</v>
      </c>
      <c r="AW331" s="13" t="s">
        <v>84</v>
      </c>
      <c r="AX331" s="13" t="s">
        <v>80</v>
      </c>
      <c r="AY331" s="233" t="s">
        <v>119</v>
      </c>
    </row>
    <row r="332" s="2" customFormat="1">
      <c r="A332" s="40"/>
      <c r="B332" s="41"/>
      <c r="C332" s="200" t="s">
        <v>496</v>
      </c>
      <c r="D332" s="200" t="s">
        <v>122</v>
      </c>
      <c r="E332" s="201" t="s">
        <v>497</v>
      </c>
      <c r="F332" s="202" t="s">
        <v>498</v>
      </c>
      <c r="G332" s="203" t="s">
        <v>159</v>
      </c>
      <c r="H332" s="204">
        <v>64</v>
      </c>
      <c r="I332" s="205"/>
      <c r="J332" s="206">
        <f>ROUND(I332*H332,2)</f>
        <v>0</v>
      </c>
      <c r="K332" s="202" t="s">
        <v>126</v>
      </c>
      <c r="L332" s="46"/>
      <c r="M332" s="207" t="s">
        <v>19</v>
      </c>
      <c r="N332" s="208" t="s">
        <v>48</v>
      </c>
      <c r="O332" s="87"/>
      <c r="P332" s="209">
        <f>O332*H332</f>
        <v>0</v>
      </c>
      <c r="Q332" s="209">
        <v>0</v>
      </c>
      <c r="R332" s="209">
        <f>Q332*H332</f>
        <v>0</v>
      </c>
      <c r="S332" s="209">
        <v>0</v>
      </c>
      <c r="T332" s="210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1" t="s">
        <v>212</v>
      </c>
      <c r="AT332" s="211" t="s">
        <v>122</v>
      </c>
      <c r="AU332" s="211" t="s">
        <v>82</v>
      </c>
      <c r="AY332" s="19" t="s">
        <v>119</v>
      </c>
      <c r="BE332" s="212">
        <f>IF(N332="základní",J332,0)</f>
        <v>0</v>
      </c>
      <c r="BF332" s="212">
        <f>IF(N332="snížená",J332,0)</f>
        <v>0</v>
      </c>
      <c r="BG332" s="212">
        <f>IF(N332="zákl. přenesená",J332,0)</f>
        <v>0</v>
      </c>
      <c r="BH332" s="212">
        <f>IF(N332="sníž. přenesená",J332,0)</f>
        <v>0</v>
      </c>
      <c r="BI332" s="212">
        <f>IF(N332="nulová",J332,0)</f>
        <v>0</v>
      </c>
      <c r="BJ332" s="19" t="s">
        <v>128</v>
      </c>
      <c r="BK332" s="212">
        <f>ROUND(I332*H332,2)</f>
        <v>0</v>
      </c>
      <c r="BL332" s="19" t="s">
        <v>212</v>
      </c>
      <c r="BM332" s="211" t="s">
        <v>499</v>
      </c>
    </row>
    <row r="333" s="14" customFormat="1">
      <c r="A333" s="14"/>
      <c r="B333" s="234"/>
      <c r="C333" s="235"/>
      <c r="D333" s="225" t="s">
        <v>136</v>
      </c>
      <c r="E333" s="236" t="s">
        <v>19</v>
      </c>
      <c r="F333" s="237" t="s">
        <v>500</v>
      </c>
      <c r="G333" s="235"/>
      <c r="H333" s="236" t="s">
        <v>19</v>
      </c>
      <c r="I333" s="238"/>
      <c r="J333" s="235"/>
      <c r="K333" s="235"/>
      <c r="L333" s="239"/>
      <c r="M333" s="240"/>
      <c r="N333" s="241"/>
      <c r="O333" s="241"/>
      <c r="P333" s="241"/>
      <c r="Q333" s="241"/>
      <c r="R333" s="241"/>
      <c r="S333" s="241"/>
      <c r="T333" s="24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3" t="s">
        <v>136</v>
      </c>
      <c r="AU333" s="243" t="s">
        <v>82</v>
      </c>
      <c r="AV333" s="14" t="s">
        <v>80</v>
      </c>
      <c r="AW333" s="14" t="s">
        <v>84</v>
      </c>
      <c r="AX333" s="14" t="s">
        <v>75</v>
      </c>
      <c r="AY333" s="243" t="s">
        <v>119</v>
      </c>
    </row>
    <row r="334" s="13" customFormat="1">
      <c r="A334" s="13"/>
      <c r="B334" s="223"/>
      <c r="C334" s="224"/>
      <c r="D334" s="225" t="s">
        <v>136</v>
      </c>
      <c r="E334" s="244" t="s">
        <v>19</v>
      </c>
      <c r="F334" s="226" t="s">
        <v>175</v>
      </c>
      <c r="G334" s="224"/>
      <c r="H334" s="227">
        <v>10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136</v>
      </c>
      <c r="AU334" s="233" t="s">
        <v>82</v>
      </c>
      <c r="AV334" s="13" t="s">
        <v>82</v>
      </c>
      <c r="AW334" s="13" t="s">
        <v>84</v>
      </c>
      <c r="AX334" s="13" t="s">
        <v>75</v>
      </c>
      <c r="AY334" s="233" t="s">
        <v>119</v>
      </c>
    </row>
    <row r="335" s="14" customFormat="1">
      <c r="A335" s="14"/>
      <c r="B335" s="234"/>
      <c r="C335" s="235"/>
      <c r="D335" s="225" t="s">
        <v>136</v>
      </c>
      <c r="E335" s="236" t="s">
        <v>19</v>
      </c>
      <c r="F335" s="237" t="s">
        <v>501</v>
      </c>
      <c r="G335" s="235"/>
      <c r="H335" s="236" t="s">
        <v>19</v>
      </c>
      <c r="I335" s="238"/>
      <c r="J335" s="235"/>
      <c r="K335" s="235"/>
      <c r="L335" s="239"/>
      <c r="M335" s="240"/>
      <c r="N335" s="241"/>
      <c r="O335" s="241"/>
      <c r="P335" s="241"/>
      <c r="Q335" s="241"/>
      <c r="R335" s="241"/>
      <c r="S335" s="241"/>
      <c r="T335" s="24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3" t="s">
        <v>136</v>
      </c>
      <c r="AU335" s="243" t="s">
        <v>82</v>
      </c>
      <c r="AV335" s="14" t="s">
        <v>80</v>
      </c>
      <c r="AW335" s="14" t="s">
        <v>84</v>
      </c>
      <c r="AX335" s="14" t="s">
        <v>75</v>
      </c>
      <c r="AY335" s="243" t="s">
        <v>119</v>
      </c>
    </row>
    <row r="336" s="13" customFormat="1">
      <c r="A336" s="13"/>
      <c r="B336" s="223"/>
      <c r="C336" s="224"/>
      <c r="D336" s="225" t="s">
        <v>136</v>
      </c>
      <c r="E336" s="244" t="s">
        <v>19</v>
      </c>
      <c r="F336" s="226" t="s">
        <v>394</v>
      </c>
      <c r="G336" s="224"/>
      <c r="H336" s="227">
        <v>54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136</v>
      </c>
      <c r="AU336" s="233" t="s">
        <v>82</v>
      </c>
      <c r="AV336" s="13" t="s">
        <v>82</v>
      </c>
      <c r="AW336" s="13" t="s">
        <v>84</v>
      </c>
      <c r="AX336" s="13" t="s">
        <v>75</v>
      </c>
      <c r="AY336" s="233" t="s">
        <v>119</v>
      </c>
    </row>
    <row r="337" s="15" customFormat="1">
      <c r="A337" s="15"/>
      <c r="B337" s="245"/>
      <c r="C337" s="246"/>
      <c r="D337" s="225" t="s">
        <v>136</v>
      </c>
      <c r="E337" s="247" t="s">
        <v>19</v>
      </c>
      <c r="F337" s="248" t="s">
        <v>145</v>
      </c>
      <c r="G337" s="246"/>
      <c r="H337" s="249">
        <v>64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5" t="s">
        <v>136</v>
      </c>
      <c r="AU337" s="255" t="s">
        <v>82</v>
      </c>
      <c r="AV337" s="15" t="s">
        <v>128</v>
      </c>
      <c r="AW337" s="15" t="s">
        <v>84</v>
      </c>
      <c r="AX337" s="15" t="s">
        <v>80</v>
      </c>
      <c r="AY337" s="255" t="s">
        <v>119</v>
      </c>
    </row>
    <row r="338" s="2" customFormat="1" ht="16.5" customHeight="1">
      <c r="A338" s="40"/>
      <c r="B338" s="41"/>
      <c r="C338" s="213" t="s">
        <v>502</v>
      </c>
      <c r="D338" s="213" t="s">
        <v>130</v>
      </c>
      <c r="E338" s="214" t="s">
        <v>503</v>
      </c>
      <c r="F338" s="215" t="s">
        <v>504</v>
      </c>
      <c r="G338" s="216" t="s">
        <v>159</v>
      </c>
      <c r="H338" s="217">
        <v>64</v>
      </c>
      <c r="I338" s="218"/>
      <c r="J338" s="219">
        <f>ROUND(I338*H338,2)</f>
        <v>0</v>
      </c>
      <c r="K338" s="215" t="s">
        <v>126</v>
      </c>
      <c r="L338" s="220"/>
      <c r="M338" s="221" t="s">
        <v>19</v>
      </c>
      <c r="N338" s="222" t="s">
        <v>48</v>
      </c>
      <c r="O338" s="87"/>
      <c r="P338" s="209">
        <f>O338*H338</f>
        <v>0</v>
      </c>
      <c r="Q338" s="209">
        <v>0.031</v>
      </c>
      <c r="R338" s="209">
        <f>Q338*H338</f>
        <v>1.984</v>
      </c>
      <c r="S338" s="209">
        <v>0</v>
      </c>
      <c r="T338" s="210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1" t="s">
        <v>471</v>
      </c>
      <c r="AT338" s="211" t="s">
        <v>130</v>
      </c>
      <c r="AU338" s="211" t="s">
        <v>82</v>
      </c>
      <c r="AY338" s="19" t="s">
        <v>119</v>
      </c>
      <c r="BE338" s="212">
        <f>IF(N338="základní",J338,0)</f>
        <v>0</v>
      </c>
      <c r="BF338" s="212">
        <f>IF(N338="snížená",J338,0)</f>
        <v>0</v>
      </c>
      <c r="BG338" s="212">
        <f>IF(N338="zákl. přenesená",J338,0)</f>
        <v>0</v>
      </c>
      <c r="BH338" s="212">
        <f>IF(N338="sníž. přenesená",J338,0)</f>
        <v>0</v>
      </c>
      <c r="BI338" s="212">
        <f>IF(N338="nulová",J338,0)</f>
        <v>0</v>
      </c>
      <c r="BJ338" s="19" t="s">
        <v>128</v>
      </c>
      <c r="BK338" s="212">
        <f>ROUND(I338*H338,2)</f>
        <v>0</v>
      </c>
      <c r="BL338" s="19" t="s">
        <v>471</v>
      </c>
      <c r="BM338" s="211" t="s">
        <v>505</v>
      </c>
    </row>
    <row r="339" s="2" customFormat="1" ht="16.5" customHeight="1">
      <c r="A339" s="40"/>
      <c r="B339" s="41"/>
      <c r="C339" s="213" t="s">
        <v>506</v>
      </c>
      <c r="D339" s="213" t="s">
        <v>130</v>
      </c>
      <c r="E339" s="214" t="s">
        <v>507</v>
      </c>
      <c r="F339" s="215" t="s">
        <v>508</v>
      </c>
      <c r="G339" s="216" t="s">
        <v>141</v>
      </c>
      <c r="H339" s="217">
        <v>128</v>
      </c>
      <c r="I339" s="218"/>
      <c r="J339" s="219">
        <f>ROUND(I339*H339,2)</f>
        <v>0</v>
      </c>
      <c r="K339" s="215" t="s">
        <v>126</v>
      </c>
      <c r="L339" s="220"/>
      <c r="M339" s="221" t="s">
        <v>19</v>
      </c>
      <c r="N339" s="222" t="s">
        <v>48</v>
      </c>
      <c r="O339" s="87"/>
      <c r="P339" s="209">
        <f>O339*H339</f>
        <v>0</v>
      </c>
      <c r="Q339" s="209">
        <v>0.0060000000000000001</v>
      </c>
      <c r="R339" s="209">
        <f>Q339*H339</f>
        <v>0.76800000000000002</v>
      </c>
      <c r="S339" s="209">
        <v>0</v>
      </c>
      <c r="T339" s="210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1" t="s">
        <v>471</v>
      </c>
      <c r="AT339" s="211" t="s">
        <v>130</v>
      </c>
      <c r="AU339" s="211" t="s">
        <v>82</v>
      </c>
      <c r="AY339" s="19" t="s">
        <v>119</v>
      </c>
      <c r="BE339" s="212">
        <f>IF(N339="základní",J339,0)</f>
        <v>0</v>
      </c>
      <c r="BF339" s="212">
        <f>IF(N339="snížená",J339,0)</f>
        <v>0</v>
      </c>
      <c r="BG339" s="212">
        <f>IF(N339="zákl. přenesená",J339,0)</f>
        <v>0</v>
      </c>
      <c r="BH339" s="212">
        <f>IF(N339="sníž. přenesená",J339,0)</f>
        <v>0</v>
      </c>
      <c r="BI339" s="212">
        <f>IF(N339="nulová",J339,0)</f>
        <v>0</v>
      </c>
      <c r="BJ339" s="19" t="s">
        <v>128</v>
      </c>
      <c r="BK339" s="212">
        <f>ROUND(I339*H339,2)</f>
        <v>0</v>
      </c>
      <c r="BL339" s="19" t="s">
        <v>471</v>
      </c>
      <c r="BM339" s="211" t="s">
        <v>509</v>
      </c>
    </row>
    <row r="340" s="13" customFormat="1">
      <c r="A340" s="13"/>
      <c r="B340" s="223"/>
      <c r="C340" s="224"/>
      <c r="D340" s="225" t="s">
        <v>136</v>
      </c>
      <c r="E340" s="244" t="s">
        <v>19</v>
      </c>
      <c r="F340" s="226" t="s">
        <v>510</v>
      </c>
      <c r="G340" s="224"/>
      <c r="H340" s="227">
        <v>128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136</v>
      </c>
      <c r="AU340" s="233" t="s">
        <v>82</v>
      </c>
      <c r="AV340" s="13" t="s">
        <v>82</v>
      </c>
      <c r="AW340" s="13" t="s">
        <v>84</v>
      </c>
      <c r="AX340" s="13" t="s">
        <v>80</v>
      </c>
      <c r="AY340" s="233" t="s">
        <v>119</v>
      </c>
    </row>
    <row r="341" s="2" customFormat="1" ht="21.75" customHeight="1">
      <c r="A341" s="40"/>
      <c r="B341" s="41"/>
      <c r="C341" s="200" t="s">
        <v>511</v>
      </c>
      <c r="D341" s="200" t="s">
        <v>122</v>
      </c>
      <c r="E341" s="201" t="s">
        <v>512</v>
      </c>
      <c r="F341" s="202" t="s">
        <v>513</v>
      </c>
      <c r="G341" s="203" t="s">
        <v>159</v>
      </c>
      <c r="H341" s="204">
        <v>50</v>
      </c>
      <c r="I341" s="205"/>
      <c r="J341" s="206">
        <f>ROUND(I341*H341,2)</f>
        <v>0</v>
      </c>
      <c r="K341" s="202" t="s">
        <v>126</v>
      </c>
      <c r="L341" s="46"/>
      <c r="M341" s="207" t="s">
        <v>19</v>
      </c>
      <c r="N341" s="208" t="s">
        <v>48</v>
      </c>
      <c r="O341" s="87"/>
      <c r="P341" s="209">
        <f>O341*H341</f>
        <v>0</v>
      </c>
      <c r="Q341" s="209">
        <v>0</v>
      </c>
      <c r="R341" s="209">
        <f>Q341*H341</f>
        <v>0</v>
      </c>
      <c r="S341" s="209">
        <v>0</v>
      </c>
      <c r="T341" s="21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1" t="s">
        <v>212</v>
      </c>
      <c r="AT341" s="211" t="s">
        <v>122</v>
      </c>
      <c r="AU341" s="211" t="s">
        <v>82</v>
      </c>
      <c r="AY341" s="19" t="s">
        <v>119</v>
      </c>
      <c r="BE341" s="212">
        <f>IF(N341="základní",J341,0)</f>
        <v>0</v>
      </c>
      <c r="BF341" s="212">
        <f>IF(N341="snížená",J341,0)</f>
        <v>0</v>
      </c>
      <c r="BG341" s="212">
        <f>IF(N341="zákl. přenesená",J341,0)</f>
        <v>0</v>
      </c>
      <c r="BH341" s="212">
        <f>IF(N341="sníž. přenesená",J341,0)</f>
        <v>0</v>
      </c>
      <c r="BI341" s="212">
        <f>IF(N341="nulová",J341,0)</f>
        <v>0</v>
      </c>
      <c r="BJ341" s="19" t="s">
        <v>128</v>
      </c>
      <c r="BK341" s="212">
        <f>ROUND(I341*H341,2)</f>
        <v>0</v>
      </c>
      <c r="BL341" s="19" t="s">
        <v>212</v>
      </c>
      <c r="BM341" s="211" t="s">
        <v>514</v>
      </c>
    </row>
    <row r="342" s="2" customFormat="1" ht="16.5" customHeight="1">
      <c r="A342" s="40"/>
      <c r="B342" s="41"/>
      <c r="C342" s="213" t="s">
        <v>515</v>
      </c>
      <c r="D342" s="213" t="s">
        <v>130</v>
      </c>
      <c r="E342" s="214" t="s">
        <v>516</v>
      </c>
      <c r="F342" s="215" t="s">
        <v>517</v>
      </c>
      <c r="G342" s="216" t="s">
        <v>159</v>
      </c>
      <c r="H342" s="217">
        <v>50</v>
      </c>
      <c r="I342" s="218"/>
      <c r="J342" s="219">
        <f>ROUND(I342*H342,2)</f>
        <v>0</v>
      </c>
      <c r="K342" s="215" t="s">
        <v>126</v>
      </c>
      <c r="L342" s="220"/>
      <c r="M342" s="221" t="s">
        <v>19</v>
      </c>
      <c r="N342" s="222" t="s">
        <v>48</v>
      </c>
      <c r="O342" s="87"/>
      <c r="P342" s="209">
        <f>O342*H342</f>
        <v>0</v>
      </c>
      <c r="Q342" s="209">
        <v>0.00077999999999999999</v>
      </c>
      <c r="R342" s="209">
        <f>Q342*H342</f>
        <v>0.039</v>
      </c>
      <c r="S342" s="209">
        <v>0</v>
      </c>
      <c r="T342" s="210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1" t="s">
        <v>471</v>
      </c>
      <c r="AT342" s="211" t="s">
        <v>130</v>
      </c>
      <c r="AU342" s="211" t="s">
        <v>82</v>
      </c>
      <c r="AY342" s="19" t="s">
        <v>119</v>
      </c>
      <c r="BE342" s="212">
        <f>IF(N342="základní",J342,0)</f>
        <v>0</v>
      </c>
      <c r="BF342" s="212">
        <f>IF(N342="snížená",J342,0)</f>
        <v>0</v>
      </c>
      <c r="BG342" s="212">
        <f>IF(N342="zákl. přenesená",J342,0)</f>
        <v>0</v>
      </c>
      <c r="BH342" s="212">
        <f>IF(N342="sníž. přenesená",J342,0)</f>
        <v>0</v>
      </c>
      <c r="BI342" s="212">
        <f>IF(N342="nulová",J342,0)</f>
        <v>0</v>
      </c>
      <c r="BJ342" s="19" t="s">
        <v>128</v>
      </c>
      <c r="BK342" s="212">
        <f>ROUND(I342*H342,2)</f>
        <v>0</v>
      </c>
      <c r="BL342" s="19" t="s">
        <v>471</v>
      </c>
      <c r="BM342" s="211" t="s">
        <v>518</v>
      </c>
    </row>
    <row r="343" s="2" customFormat="1">
      <c r="A343" s="40"/>
      <c r="B343" s="41"/>
      <c r="C343" s="200" t="s">
        <v>519</v>
      </c>
      <c r="D343" s="200" t="s">
        <v>122</v>
      </c>
      <c r="E343" s="201" t="s">
        <v>520</v>
      </c>
      <c r="F343" s="202" t="s">
        <v>521</v>
      </c>
      <c r="G343" s="203" t="s">
        <v>141</v>
      </c>
      <c r="H343" s="204">
        <v>2</v>
      </c>
      <c r="I343" s="205"/>
      <c r="J343" s="206">
        <f>ROUND(I343*H343,2)</f>
        <v>0</v>
      </c>
      <c r="K343" s="202" t="s">
        <v>126</v>
      </c>
      <c r="L343" s="46"/>
      <c r="M343" s="207" t="s">
        <v>19</v>
      </c>
      <c r="N343" s="208" t="s">
        <v>48</v>
      </c>
      <c r="O343" s="87"/>
      <c r="P343" s="209">
        <f>O343*H343</f>
        <v>0</v>
      </c>
      <c r="Q343" s="209">
        <v>0.37430000000000002</v>
      </c>
      <c r="R343" s="209">
        <f>Q343*H343</f>
        <v>0.74860000000000004</v>
      </c>
      <c r="S343" s="209">
        <v>0</v>
      </c>
      <c r="T343" s="210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1" t="s">
        <v>212</v>
      </c>
      <c r="AT343" s="211" t="s">
        <v>122</v>
      </c>
      <c r="AU343" s="211" t="s">
        <v>82</v>
      </c>
      <c r="AY343" s="19" t="s">
        <v>119</v>
      </c>
      <c r="BE343" s="212">
        <f>IF(N343="základní",J343,0)</f>
        <v>0</v>
      </c>
      <c r="BF343" s="212">
        <f>IF(N343="snížená",J343,0)</f>
        <v>0</v>
      </c>
      <c r="BG343" s="212">
        <f>IF(N343="zákl. přenesená",J343,0)</f>
        <v>0</v>
      </c>
      <c r="BH343" s="212">
        <f>IF(N343="sníž. přenesená",J343,0)</f>
        <v>0</v>
      </c>
      <c r="BI343" s="212">
        <f>IF(N343="nulová",J343,0)</f>
        <v>0</v>
      </c>
      <c r="BJ343" s="19" t="s">
        <v>128</v>
      </c>
      <c r="BK343" s="212">
        <f>ROUND(I343*H343,2)</f>
        <v>0</v>
      </c>
      <c r="BL343" s="19" t="s">
        <v>212</v>
      </c>
      <c r="BM343" s="211" t="s">
        <v>522</v>
      </c>
    </row>
    <row r="344" s="2" customFormat="1" ht="16.5" customHeight="1">
      <c r="A344" s="40"/>
      <c r="B344" s="41"/>
      <c r="C344" s="213" t="s">
        <v>523</v>
      </c>
      <c r="D344" s="213" t="s">
        <v>130</v>
      </c>
      <c r="E344" s="214" t="s">
        <v>524</v>
      </c>
      <c r="F344" s="215" t="s">
        <v>525</v>
      </c>
      <c r="G344" s="216" t="s">
        <v>141</v>
      </c>
      <c r="H344" s="217">
        <v>1</v>
      </c>
      <c r="I344" s="218"/>
      <c r="J344" s="219">
        <f>ROUND(I344*H344,2)</f>
        <v>0</v>
      </c>
      <c r="K344" s="215" t="s">
        <v>19</v>
      </c>
      <c r="L344" s="220"/>
      <c r="M344" s="221" t="s">
        <v>19</v>
      </c>
      <c r="N344" s="222" t="s">
        <v>48</v>
      </c>
      <c r="O344" s="87"/>
      <c r="P344" s="209">
        <f>O344*H344</f>
        <v>0</v>
      </c>
      <c r="Q344" s="209">
        <v>0</v>
      </c>
      <c r="R344" s="209">
        <f>Q344*H344</f>
        <v>0</v>
      </c>
      <c r="S344" s="209">
        <v>0</v>
      </c>
      <c r="T344" s="21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1" t="s">
        <v>211</v>
      </c>
      <c r="AT344" s="211" t="s">
        <v>130</v>
      </c>
      <c r="AU344" s="211" t="s">
        <v>82</v>
      </c>
      <c r="AY344" s="19" t="s">
        <v>119</v>
      </c>
      <c r="BE344" s="212">
        <f>IF(N344="základní",J344,0)</f>
        <v>0</v>
      </c>
      <c r="BF344" s="212">
        <f>IF(N344="snížená",J344,0)</f>
        <v>0</v>
      </c>
      <c r="BG344" s="212">
        <f>IF(N344="zákl. přenesená",J344,0)</f>
        <v>0</v>
      </c>
      <c r="BH344" s="212">
        <f>IF(N344="sníž. přenesená",J344,0)</f>
        <v>0</v>
      </c>
      <c r="BI344" s="212">
        <f>IF(N344="nulová",J344,0)</f>
        <v>0</v>
      </c>
      <c r="BJ344" s="19" t="s">
        <v>128</v>
      </c>
      <c r="BK344" s="212">
        <f>ROUND(I344*H344,2)</f>
        <v>0</v>
      </c>
      <c r="BL344" s="19" t="s">
        <v>212</v>
      </c>
      <c r="BM344" s="211" t="s">
        <v>526</v>
      </c>
    </row>
    <row r="345" s="14" customFormat="1">
      <c r="A345" s="14"/>
      <c r="B345" s="234"/>
      <c r="C345" s="235"/>
      <c r="D345" s="225" t="s">
        <v>136</v>
      </c>
      <c r="E345" s="236" t="s">
        <v>19</v>
      </c>
      <c r="F345" s="237" t="s">
        <v>357</v>
      </c>
      <c r="G345" s="235"/>
      <c r="H345" s="236" t="s">
        <v>19</v>
      </c>
      <c r="I345" s="238"/>
      <c r="J345" s="235"/>
      <c r="K345" s="235"/>
      <c r="L345" s="239"/>
      <c r="M345" s="240"/>
      <c r="N345" s="241"/>
      <c r="O345" s="241"/>
      <c r="P345" s="241"/>
      <c r="Q345" s="241"/>
      <c r="R345" s="241"/>
      <c r="S345" s="241"/>
      <c r="T345" s="24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3" t="s">
        <v>136</v>
      </c>
      <c r="AU345" s="243" t="s">
        <v>82</v>
      </c>
      <c r="AV345" s="14" t="s">
        <v>80</v>
      </c>
      <c r="AW345" s="14" t="s">
        <v>84</v>
      </c>
      <c r="AX345" s="14" t="s">
        <v>75</v>
      </c>
      <c r="AY345" s="243" t="s">
        <v>119</v>
      </c>
    </row>
    <row r="346" s="13" customFormat="1">
      <c r="A346" s="13"/>
      <c r="B346" s="223"/>
      <c r="C346" s="224"/>
      <c r="D346" s="225" t="s">
        <v>136</v>
      </c>
      <c r="E346" s="244" t="s">
        <v>19</v>
      </c>
      <c r="F346" s="226" t="s">
        <v>80</v>
      </c>
      <c r="G346" s="224"/>
      <c r="H346" s="227">
        <v>1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136</v>
      </c>
      <c r="AU346" s="233" t="s">
        <v>82</v>
      </c>
      <c r="AV346" s="13" t="s">
        <v>82</v>
      </c>
      <c r="AW346" s="13" t="s">
        <v>84</v>
      </c>
      <c r="AX346" s="13" t="s">
        <v>80</v>
      </c>
      <c r="AY346" s="233" t="s">
        <v>119</v>
      </c>
    </row>
    <row r="347" s="2" customFormat="1" ht="16.5" customHeight="1">
      <c r="A347" s="40"/>
      <c r="B347" s="41"/>
      <c r="C347" s="213" t="s">
        <v>527</v>
      </c>
      <c r="D347" s="213" t="s">
        <v>130</v>
      </c>
      <c r="E347" s="214" t="s">
        <v>528</v>
      </c>
      <c r="F347" s="215" t="s">
        <v>529</v>
      </c>
      <c r="G347" s="216" t="s">
        <v>141</v>
      </c>
      <c r="H347" s="217">
        <v>1</v>
      </c>
      <c r="I347" s="218"/>
      <c r="J347" s="219">
        <f>ROUND(I347*H347,2)</f>
        <v>0</v>
      </c>
      <c r="K347" s="215" t="s">
        <v>19</v>
      </c>
      <c r="L347" s="220"/>
      <c r="M347" s="221" t="s">
        <v>19</v>
      </c>
      <c r="N347" s="222" t="s">
        <v>48</v>
      </c>
      <c r="O347" s="87"/>
      <c r="P347" s="209">
        <f>O347*H347</f>
        <v>0</v>
      </c>
      <c r="Q347" s="209">
        <v>0</v>
      </c>
      <c r="R347" s="209">
        <f>Q347*H347</f>
        <v>0</v>
      </c>
      <c r="S347" s="209">
        <v>0</v>
      </c>
      <c r="T347" s="21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1" t="s">
        <v>211</v>
      </c>
      <c r="AT347" s="211" t="s">
        <v>130</v>
      </c>
      <c r="AU347" s="211" t="s">
        <v>82</v>
      </c>
      <c r="AY347" s="19" t="s">
        <v>119</v>
      </c>
      <c r="BE347" s="212">
        <f>IF(N347="základní",J347,0)</f>
        <v>0</v>
      </c>
      <c r="BF347" s="212">
        <f>IF(N347="snížená",J347,0)</f>
        <v>0</v>
      </c>
      <c r="BG347" s="212">
        <f>IF(N347="zákl. přenesená",J347,0)</f>
        <v>0</v>
      </c>
      <c r="BH347" s="212">
        <f>IF(N347="sníž. přenesená",J347,0)</f>
        <v>0</v>
      </c>
      <c r="BI347" s="212">
        <f>IF(N347="nulová",J347,0)</f>
        <v>0</v>
      </c>
      <c r="BJ347" s="19" t="s">
        <v>128</v>
      </c>
      <c r="BK347" s="212">
        <f>ROUND(I347*H347,2)</f>
        <v>0</v>
      </c>
      <c r="BL347" s="19" t="s">
        <v>212</v>
      </c>
      <c r="BM347" s="211" t="s">
        <v>530</v>
      </c>
    </row>
    <row r="348" s="14" customFormat="1">
      <c r="A348" s="14"/>
      <c r="B348" s="234"/>
      <c r="C348" s="235"/>
      <c r="D348" s="225" t="s">
        <v>136</v>
      </c>
      <c r="E348" s="236" t="s">
        <v>19</v>
      </c>
      <c r="F348" s="237" t="s">
        <v>531</v>
      </c>
      <c r="G348" s="235"/>
      <c r="H348" s="236" t="s">
        <v>19</v>
      </c>
      <c r="I348" s="238"/>
      <c r="J348" s="235"/>
      <c r="K348" s="235"/>
      <c r="L348" s="239"/>
      <c r="M348" s="240"/>
      <c r="N348" s="241"/>
      <c r="O348" s="241"/>
      <c r="P348" s="241"/>
      <c r="Q348" s="241"/>
      <c r="R348" s="241"/>
      <c r="S348" s="241"/>
      <c r="T348" s="24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3" t="s">
        <v>136</v>
      </c>
      <c r="AU348" s="243" t="s">
        <v>82</v>
      </c>
      <c r="AV348" s="14" t="s">
        <v>80</v>
      </c>
      <c r="AW348" s="14" t="s">
        <v>84</v>
      </c>
      <c r="AX348" s="14" t="s">
        <v>75</v>
      </c>
      <c r="AY348" s="243" t="s">
        <v>119</v>
      </c>
    </row>
    <row r="349" s="13" customFormat="1">
      <c r="A349" s="13"/>
      <c r="B349" s="223"/>
      <c r="C349" s="224"/>
      <c r="D349" s="225" t="s">
        <v>136</v>
      </c>
      <c r="E349" s="244" t="s">
        <v>19</v>
      </c>
      <c r="F349" s="226" t="s">
        <v>80</v>
      </c>
      <c r="G349" s="224"/>
      <c r="H349" s="227">
        <v>1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136</v>
      </c>
      <c r="AU349" s="233" t="s">
        <v>82</v>
      </c>
      <c r="AV349" s="13" t="s">
        <v>82</v>
      </c>
      <c r="AW349" s="13" t="s">
        <v>84</v>
      </c>
      <c r="AX349" s="13" t="s">
        <v>80</v>
      </c>
      <c r="AY349" s="233" t="s">
        <v>119</v>
      </c>
    </row>
    <row r="350" s="2" customFormat="1">
      <c r="A350" s="40"/>
      <c r="B350" s="41"/>
      <c r="C350" s="200" t="s">
        <v>532</v>
      </c>
      <c r="D350" s="200" t="s">
        <v>122</v>
      </c>
      <c r="E350" s="201" t="s">
        <v>533</v>
      </c>
      <c r="F350" s="202" t="s">
        <v>534</v>
      </c>
      <c r="G350" s="203" t="s">
        <v>141</v>
      </c>
      <c r="H350" s="204">
        <v>2</v>
      </c>
      <c r="I350" s="205"/>
      <c r="J350" s="206">
        <f>ROUND(I350*H350,2)</f>
        <v>0</v>
      </c>
      <c r="K350" s="202" t="s">
        <v>126</v>
      </c>
      <c r="L350" s="46"/>
      <c r="M350" s="207" t="s">
        <v>19</v>
      </c>
      <c r="N350" s="208" t="s">
        <v>48</v>
      </c>
      <c r="O350" s="87"/>
      <c r="P350" s="209">
        <f>O350*H350</f>
        <v>0</v>
      </c>
      <c r="Q350" s="209">
        <v>0</v>
      </c>
      <c r="R350" s="209">
        <f>Q350*H350</f>
        <v>0</v>
      </c>
      <c r="S350" s="209">
        <v>0</v>
      </c>
      <c r="T350" s="210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1" t="s">
        <v>212</v>
      </c>
      <c r="AT350" s="211" t="s">
        <v>122</v>
      </c>
      <c r="AU350" s="211" t="s">
        <v>82</v>
      </c>
      <c r="AY350" s="19" t="s">
        <v>119</v>
      </c>
      <c r="BE350" s="212">
        <f>IF(N350="základní",J350,0)</f>
        <v>0</v>
      </c>
      <c r="BF350" s="212">
        <f>IF(N350="snížená",J350,0)</f>
        <v>0</v>
      </c>
      <c r="BG350" s="212">
        <f>IF(N350="zákl. přenesená",J350,0)</f>
        <v>0</v>
      </c>
      <c r="BH350" s="212">
        <f>IF(N350="sníž. přenesená",J350,0)</f>
        <v>0</v>
      </c>
      <c r="BI350" s="212">
        <f>IF(N350="nulová",J350,0)</f>
        <v>0</v>
      </c>
      <c r="BJ350" s="19" t="s">
        <v>128</v>
      </c>
      <c r="BK350" s="212">
        <f>ROUND(I350*H350,2)</f>
        <v>0</v>
      </c>
      <c r="BL350" s="19" t="s">
        <v>212</v>
      </c>
      <c r="BM350" s="211" t="s">
        <v>535</v>
      </c>
    </row>
    <row r="351" s="2" customFormat="1" ht="16.5" customHeight="1">
      <c r="A351" s="40"/>
      <c r="B351" s="41"/>
      <c r="C351" s="213" t="s">
        <v>536</v>
      </c>
      <c r="D351" s="213" t="s">
        <v>130</v>
      </c>
      <c r="E351" s="214" t="s">
        <v>537</v>
      </c>
      <c r="F351" s="215" t="s">
        <v>538</v>
      </c>
      <c r="G351" s="216" t="s">
        <v>141</v>
      </c>
      <c r="H351" s="217">
        <v>1</v>
      </c>
      <c r="I351" s="218"/>
      <c r="J351" s="219">
        <f>ROUND(I351*H351,2)</f>
        <v>0</v>
      </c>
      <c r="K351" s="215" t="s">
        <v>19</v>
      </c>
      <c r="L351" s="220"/>
      <c r="M351" s="221" t="s">
        <v>19</v>
      </c>
      <c r="N351" s="222" t="s">
        <v>48</v>
      </c>
      <c r="O351" s="87"/>
      <c r="P351" s="209">
        <f>O351*H351</f>
        <v>0</v>
      </c>
      <c r="Q351" s="209">
        <v>0</v>
      </c>
      <c r="R351" s="209">
        <f>Q351*H351</f>
        <v>0</v>
      </c>
      <c r="S351" s="209">
        <v>0</v>
      </c>
      <c r="T351" s="21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1" t="s">
        <v>211</v>
      </c>
      <c r="AT351" s="211" t="s">
        <v>130</v>
      </c>
      <c r="AU351" s="211" t="s">
        <v>82</v>
      </c>
      <c r="AY351" s="19" t="s">
        <v>119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19" t="s">
        <v>128</v>
      </c>
      <c r="BK351" s="212">
        <f>ROUND(I351*H351,2)</f>
        <v>0</v>
      </c>
      <c r="BL351" s="19" t="s">
        <v>212</v>
      </c>
      <c r="BM351" s="211" t="s">
        <v>539</v>
      </c>
    </row>
    <row r="352" s="2" customFormat="1" ht="16.5" customHeight="1">
      <c r="A352" s="40"/>
      <c r="B352" s="41"/>
      <c r="C352" s="213" t="s">
        <v>540</v>
      </c>
      <c r="D352" s="213" t="s">
        <v>130</v>
      </c>
      <c r="E352" s="214" t="s">
        <v>541</v>
      </c>
      <c r="F352" s="215" t="s">
        <v>542</v>
      </c>
      <c r="G352" s="216" t="s">
        <v>141</v>
      </c>
      <c r="H352" s="217">
        <v>1</v>
      </c>
      <c r="I352" s="218"/>
      <c r="J352" s="219">
        <f>ROUND(I352*H352,2)</f>
        <v>0</v>
      </c>
      <c r="K352" s="215" t="s">
        <v>19</v>
      </c>
      <c r="L352" s="220"/>
      <c r="M352" s="221" t="s">
        <v>19</v>
      </c>
      <c r="N352" s="222" t="s">
        <v>48</v>
      </c>
      <c r="O352" s="87"/>
      <c r="P352" s="209">
        <f>O352*H352</f>
        <v>0</v>
      </c>
      <c r="Q352" s="209">
        <v>0</v>
      </c>
      <c r="R352" s="209">
        <f>Q352*H352</f>
        <v>0</v>
      </c>
      <c r="S352" s="209">
        <v>0</v>
      </c>
      <c r="T352" s="210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1" t="s">
        <v>211</v>
      </c>
      <c r="AT352" s="211" t="s">
        <v>130</v>
      </c>
      <c r="AU352" s="211" t="s">
        <v>82</v>
      </c>
      <c r="AY352" s="19" t="s">
        <v>119</v>
      </c>
      <c r="BE352" s="212">
        <f>IF(N352="základní",J352,0)</f>
        <v>0</v>
      </c>
      <c r="BF352" s="212">
        <f>IF(N352="snížená",J352,0)</f>
        <v>0</v>
      </c>
      <c r="BG352" s="212">
        <f>IF(N352="zákl. přenesená",J352,0)</f>
        <v>0</v>
      </c>
      <c r="BH352" s="212">
        <f>IF(N352="sníž. přenesená",J352,0)</f>
        <v>0</v>
      </c>
      <c r="BI352" s="212">
        <f>IF(N352="nulová",J352,0)</f>
        <v>0</v>
      </c>
      <c r="BJ352" s="19" t="s">
        <v>128</v>
      </c>
      <c r="BK352" s="212">
        <f>ROUND(I352*H352,2)</f>
        <v>0</v>
      </c>
      <c r="BL352" s="19" t="s">
        <v>212</v>
      </c>
      <c r="BM352" s="211" t="s">
        <v>543</v>
      </c>
    </row>
    <row r="353" s="2" customFormat="1" ht="16.5" customHeight="1">
      <c r="A353" s="40"/>
      <c r="B353" s="41"/>
      <c r="C353" s="200" t="s">
        <v>544</v>
      </c>
      <c r="D353" s="200" t="s">
        <v>122</v>
      </c>
      <c r="E353" s="201" t="s">
        <v>545</v>
      </c>
      <c r="F353" s="202" t="s">
        <v>546</v>
      </c>
      <c r="G353" s="203" t="s">
        <v>141</v>
      </c>
      <c r="H353" s="204">
        <v>9</v>
      </c>
      <c r="I353" s="205"/>
      <c r="J353" s="206">
        <f>ROUND(I353*H353,2)</f>
        <v>0</v>
      </c>
      <c r="K353" s="202" t="s">
        <v>126</v>
      </c>
      <c r="L353" s="46"/>
      <c r="M353" s="207" t="s">
        <v>19</v>
      </c>
      <c r="N353" s="208" t="s">
        <v>48</v>
      </c>
      <c r="O353" s="87"/>
      <c r="P353" s="209">
        <f>O353*H353</f>
        <v>0</v>
      </c>
      <c r="Q353" s="209">
        <v>0</v>
      </c>
      <c r="R353" s="209">
        <f>Q353*H353</f>
        <v>0</v>
      </c>
      <c r="S353" s="209">
        <v>0</v>
      </c>
      <c r="T353" s="210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1" t="s">
        <v>212</v>
      </c>
      <c r="AT353" s="211" t="s">
        <v>122</v>
      </c>
      <c r="AU353" s="211" t="s">
        <v>82</v>
      </c>
      <c r="AY353" s="19" t="s">
        <v>119</v>
      </c>
      <c r="BE353" s="212">
        <f>IF(N353="základní",J353,0)</f>
        <v>0</v>
      </c>
      <c r="BF353" s="212">
        <f>IF(N353="snížená",J353,0)</f>
        <v>0</v>
      </c>
      <c r="BG353" s="212">
        <f>IF(N353="zákl. přenesená",J353,0)</f>
        <v>0</v>
      </c>
      <c r="BH353" s="212">
        <f>IF(N353="sníž. přenesená",J353,0)</f>
        <v>0</v>
      </c>
      <c r="BI353" s="212">
        <f>IF(N353="nulová",J353,0)</f>
        <v>0</v>
      </c>
      <c r="BJ353" s="19" t="s">
        <v>128</v>
      </c>
      <c r="BK353" s="212">
        <f>ROUND(I353*H353,2)</f>
        <v>0</v>
      </c>
      <c r="BL353" s="19" t="s">
        <v>212</v>
      </c>
      <c r="BM353" s="211" t="s">
        <v>547</v>
      </c>
    </row>
    <row r="354" s="14" customFormat="1">
      <c r="A354" s="14"/>
      <c r="B354" s="234"/>
      <c r="C354" s="235"/>
      <c r="D354" s="225" t="s">
        <v>136</v>
      </c>
      <c r="E354" s="236" t="s">
        <v>19</v>
      </c>
      <c r="F354" s="237" t="s">
        <v>357</v>
      </c>
      <c r="G354" s="235"/>
      <c r="H354" s="236" t="s">
        <v>19</v>
      </c>
      <c r="I354" s="238"/>
      <c r="J354" s="235"/>
      <c r="K354" s="235"/>
      <c r="L354" s="239"/>
      <c r="M354" s="240"/>
      <c r="N354" s="241"/>
      <c r="O354" s="241"/>
      <c r="P354" s="241"/>
      <c r="Q354" s="241"/>
      <c r="R354" s="241"/>
      <c r="S354" s="241"/>
      <c r="T354" s="24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3" t="s">
        <v>136</v>
      </c>
      <c r="AU354" s="243" t="s">
        <v>82</v>
      </c>
      <c r="AV354" s="14" t="s">
        <v>80</v>
      </c>
      <c r="AW354" s="14" t="s">
        <v>84</v>
      </c>
      <c r="AX354" s="14" t="s">
        <v>75</v>
      </c>
      <c r="AY354" s="243" t="s">
        <v>119</v>
      </c>
    </row>
    <row r="355" s="13" customFormat="1">
      <c r="A355" s="13"/>
      <c r="B355" s="223"/>
      <c r="C355" s="224"/>
      <c r="D355" s="225" t="s">
        <v>136</v>
      </c>
      <c r="E355" s="244" t="s">
        <v>19</v>
      </c>
      <c r="F355" s="226" t="s">
        <v>150</v>
      </c>
      <c r="G355" s="224"/>
      <c r="H355" s="227">
        <v>5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136</v>
      </c>
      <c r="AU355" s="233" t="s">
        <v>82</v>
      </c>
      <c r="AV355" s="13" t="s">
        <v>82</v>
      </c>
      <c r="AW355" s="13" t="s">
        <v>84</v>
      </c>
      <c r="AX355" s="13" t="s">
        <v>75</v>
      </c>
      <c r="AY355" s="233" t="s">
        <v>119</v>
      </c>
    </row>
    <row r="356" s="14" customFormat="1">
      <c r="A356" s="14"/>
      <c r="B356" s="234"/>
      <c r="C356" s="235"/>
      <c r="D356" s="225" t="s">
        <v>136</v>
      </c>
      <c r="E356" s="236" t="s">
        <v>19</v>
      </c>
      <c r="F356" s="237" t="s">
        <v>531</v>
      </c>
      <c r="G356" s="235"/>
      <c r="H356" s="236" t="s">
        <v>19</v>
      </c>
      <c r="I356" s="238"/>
      <c r="J356" s="235"/>
      <c r="K356" s="235"/>
      <c r="L356" s="239"/>
      <c r="M356" s="240"/>
      <c r="N356" s="241"/>
      <c r="O356" s="241"/>
      <c r="P356" s="241"/>
      <c r="Q356" s="241"/>
      <c r="R356" s="241"/>
      <c r="S356" s="241"/>
      <c r="T356" s="24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3" t="s">
        <v>136</v>
      </c>
      <c r="AU356" s="243" t="s">
        <v>82</v>
      </c>
      <c r="AV356" s="14" t="s">
        <v>80</v>
      </c>
      <c r="AW356" s="14" t="s">
        <v>84</v>
      </c>
      <c r="AX356" s="14" t="s">
        <v>75</v>
      </c>
      <c r="AY356" s="243" t="s">
        <v>119</v>
      </c>
    </row>
    <row r="357" s="13" customFormat="1">
      <c r="A357" s="13"/>
      <c r="B357" s="223"/>
      <c r="C357" s="224"/>
      <c r="D357" s="225" t="s">
        <v>136</v>
      </c>
      <c r="E357" s="244" t="s">
        <v>19</v>
      </c>
      <c r="F357" s="226" t="s">
        <v>128</v>
      </c>
      <c r="G357" s="224"/>
      <c r="H357" s="227">
        <v>4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136</v>
      </c>
      <c r="AU357" s="233" t="s">
        <v>82</v>
      </c>
      <c r="AV357" s="13" t="s">
        <v>82</v>
      </c>
      <c r="AW357" s="13" t="s">
        <v>84</v>
      </c>
      <c r="AX357" s="13" t="s">
        <v>75</v>
      </c>
      <c r="AY357" s="233" t="s">
        <v>119</v>
      </c>
    </row>
    <row r="358" s="15" customFormat="1">
      <c r="A358" s="15"/>
      <c r="B358" s="245"/>
      <c r="C358" s="246"/>
      <c r="D358" s="225" t="s">
        <v>136</v>
      </c>
      <c r="E358" s="247" t="s">
        <v>19</v>
      </c>
      <c r="F358" s="248" t="s">
        <v>145</v>
      </c>
      <c r="G358" s="246"/>
      <c r="H358" s="249">
        <v>9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5" t="s">
        <v>136</v>
      </c>
      <c r="AU358" s="255" t="s">
        <v>82</v>
      </c>
      <c r="AV358" s="15" t="s">
        <v>128</v>
      </c>
      <c r="AW358" s="15" t="s">
        <v>84</v>
      </c>
      <c r="AX358" s="15" t="s">
        <v>80</v>
      </c>
      <c r="AY358" s="255" t="s">
        <v>119</v>
      </c>
    </row>
    <row r="359" s="2" customFormat="1">
      <c r="A359" s="40"/>
      <c r="B359" s="41"/>
      <c r="C359" s="200" t="s">
        <v>548</v>
      </c>
      <c r="D359" s="200" t="s">
        <v>122</v>
      </c>
      <c r="E359" s="201" t="s">
        <v>549</v>
      </c>
      <c r="F359" s="202" t="s">
        <v>550</v>
      </c>
      <c r="G359" s="203" t="s">
        <v>125</v>
      </c>
      <c r="H359" s="204">
        <v>41</v>
      </c>
      <c r="I359" s="205"/>
      <c r="J359" s="206">
        <f>ROUND(I359*H359,2)</f>
        <v>0</v>
      </c>
      <c r="K359" s="202" t="s">
        <v>126</v>
      </c>
      <c r="L359" s="46"/>
      <c r="M359" s="207" t="s">
        <v>19</v>
      </c>
      <c r="N359" s="208" t="s">
        <v>48</v>
      </c>
      <c r="O359" s="87"/>
      <c r="P359" s="209">
        <f>O359*H359</f>
        <v>0</v>
      </c>
      <c r="Q359" s="209">
        <v>0</v>
      </c>
      <c r="R359" s="209">
        <f>Q359*H359</f>
        <v>0</v>
      </c>
      <c r="S359" s="209">
        <v>0</v>
      </c>
      <c r="T359" s="210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1" t="s">
        <v>212</v>
      </c>
      <c r="AT359" s="211" t="s">
        <v>122</v>
      </c>
      <c r="AU359" s="211" t="s">
        <v>82</v>
      </c>
      <c r="AY359" s="19" t="s">
        <v>119</v>
      </c>
      <c r="BE359" s="212">
        <f>IF(N359="základní",J359,0)</f>
        <v>0</v>
      </c>
      <c r="BF359" s="212">
        <f>IF(N359="snížená",J359,0)</f>
        <v>0</v>
      </c>
      <c r="BG359" s="212">
        <f>IF(N359="zákl. přenesená",J359,0)</f>
        <v>0</v>
      </c>
      <c r="BH359" s="212">
        <f>IF(N359="sníž. přenesená",J359,0)</f>
        <v>0</v>
      </c>
      <c r="BI359" s="212">
        <f>IF(N359="nulová",J359,0)</f>
        <v>0</v>
      </c>
      <c r="BJ359" s="19" t="s">
        <v>128</v>
      </c>
      <c r="BK359" s="212">
        <f>ROUND(I359*H359,2)</f>
        <v>0</v>
      </c>
      <c r="BL359" s="19" t="s">
        <v>212</v>
      </c>
      <c r="BM359" s="211" t="s">
        <v>551</v>
      </c>
    </row>
    <row r="360" s="14" customFormat="1">
      <c r="A360" s="14"/>
      <c r="B360" s="234"/>
      <c r="C360" s="235"/>
      <c r="D360" s="225" t="s">
        <v>136</v>
      </c>
      <c r="E360" s="236" t="s">
        <v>19</v>
      </c>
      <c r="F360" s="237" t="s">
        <v>398</v>
      </c>
      <c r="G360" s="235"/>
      <c r="H360" s="236" t="s">
        <v>19</v>
      </c>
      <c r="I360" s="238"/>
      <c r="J360" s="235"/>
      <c r="K360" s="235"/>
      <c r="L360" s="239"/>
      <c r="M360" s="240"/>
      <c r="N360" s="241"/>
      <c r="O360" s="241"/>
      <c r="P360" s="241"/>
      <c r="Q360" s="241"/>
      <c r="R360" s="241"/>
      <c r="S360" s="241"/>
      <c r="T360" s="24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3" t="s">
        <v>136</v>
      </c>
      <c r="AU360" s="243" t="s">
        <v>82</v>
      </c>
      <c r="AV360" s="14" t="s">
        <v>80</v>
      </c>
      <c r="AW360" s="14" t="s">
        <v>84</v>
      </c>
      <c r="AX360" s="14" t="s">
        <v>75</v>
      </c>
      <c r="AY360" s="243" t="s">
        <v>119</v>
      </c>
    </row>
    <row r="361" s="13" customFormat="1">
      <c r="A361" s="13"/>
      <c r="B361" s="223"/>
      <c r="C361" s="224"/>
      <c r="D361" s="225" t="s">
        <v>136</v>
      </c>
      <c r="E361" s="244" t="s">
        <v>19</v>
      </c>
      <c r="F361" s="226" t="s">
        <v>552</v>
      </c>
      <c r="G361" s="224"/>
      <c r="H361" s="227">
        <v>22</v>
      </c>
      <c r="I361" s="228"/>
      <c r="J361" s="224"/>
      <c r="K361" s="224"/>
      <c r="L361" s="229"/>
      <c r="M361" s="230"/>
      <c r="N361" s="231"/>
      <c r="O361" s="231"/>
      <c r="P361" s="231"/>
      <c r="Q361" s="231"/>
      <c r="R361" s="231"/>
      <c r="S361" s="231"/>
      <c r="T361" s="23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3" t="s">
        <v>136</v>
      </c>
      <c r="AU361" s="233" t="s">
        <v>82</v>
      </c>
      <c r="AV361" s="13" t="s">
        <v>82</v>
      </c>
      <c r="AW361" s="13" t="s">
        <v>84</v>
      </c>
      <c r="AX361" s="13" t="s">
        <v>75</v>
      </c>
      <c r="AY361" s="233" t="s">
        <v>119</v>
      </c>
    </row>
    <row r="362" s="14" customFormat="1">
      <c r="A362" s="14"/>
      <c r="B362" s="234"/>
      <c r="C362" s="235"/>
      <c r="D362" s="225" t="s">
        <v>136</v>
      </c>
      <c r="E362" s="236" t="s">
        <v>19</v>
      </c>
      <c r="F362" s="237" t="s">
        <v>399</v>
      </c>
      <c r="G362" s="235"/>
      <c r="H362" s="236" t="s">
        <v>19</v>
      </c>
      <c r="I362" s="238"/>
      <c r="J362" s="235"/>
      <c r="K362" s="235"/>
      <c r="L362" s="239"/>
      <c r="M362" s="240"/>
      <c r="N362" s="241"/>
      <c r="O362" s="241"/>
      <c r="P362" s="241"/>
      <c r="Q362" s="241"/>
      <c r="R362" s="241"/>
      <c r="S362" s="241"/>
      <c r="T362" s="24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3" t="s">
        <v>136</v>
      </c>
      <c r="AU362" s="243" t="s">
        <v>82</v>
      </c>
      <c r="AV362" s="14" t="s">
        <v>80</v>
      </c>
      <c r="AW362" s="14" t="s">
        <v>84</v>
      </c>
      <c r="AX362" s="14" t="s">
        <v>75</v>
      </c>
      <c r="AY362" s="243" t="s">
        <v>119</v>
      </c>
    </row>
    <row r="363" s="13" customFormat="1">
      <c r="A363" s="13"/>
      <c r="B363" s="223"/>
      <c r="C363" s="224"/>
      <c r="D363" s="225" t="s">
        <v>136</v>
      </c>
      <c r="E363" s="244" t="s">
        <v>19</v>
      </c>
      <c r="F363" s="226" t="s">
        <v>553</v>
      </c>
      <c r="G363" s="224"/>
      <c r="H363" s="227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136</v>
      </c>
      <c r="AU363" s="233" t="s">
        <v>82</v>
      </c>
      <c r="AV363" s="13" t="s">
        <v>82</v>
      </c>
      <c r="AW363" s="13" t="s">
        <v>84</v>
      </c>
      <c r="AX363" s="13" t="s">
        <v>75</v>
      </c>
      <c r="AY363" s="233" t="s">
        <v>119</v>
      </c>
    </row>
    <row r="364" s="15" customFormat="1">
      <c r="A364" s="15"/>
      <c r="B364" s="245"/>
      <c r="C364" s="246"/>
      <c r="D364" s="225" t="s">
        <v>136</v>
      </c>
      <c r="E364" s="247" t="s">
        <v>19</v>
      </c>
      <c r="F364" s="248" t="s">
        <v>145</v>
      </c>
      <c r="G364" s="246"/>
      <c r="H364" s="249">
        <v>41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5" t="s">
        <v>136</v>
      </c>
      <c r="AU364" s="255" t="s">
        <v>82</v>
      </c>
      <c r="AV364" s="15" t="s">
        <v>128</v>
      </c>
      <c r="AW364" s="15" t="s">
        <v>84</v>
      </c>
      <c r="AX364" s="15" t="s">
        <v>80</v>
      </c>
      <c r="AY364" s="255" t="s">
        <v>119</v>
      </c>
    </row>
    <row r="365" s="2" customFormat="1">
      <c r="A365" s="40"/>
      <c r="B365" s="41"/>
      <c r="C365" s="200" t="s">
        <v>554</v>
      </c>
      <c r="D365" s="200" t="s">
        <v>122</v>
      </c>
      <c r="E365" s="201" t="s">
        <v>555</v>
      </c>
      <c r="F365" s="202" t="s">
        <v>556</v>
      </c>
      <c r="G365" s="203" t="s">
        <v>125</v>
      </c>
      <c r="H365" s="204">
        <v>174.5</v>
      </c>
      <c r="I365" s="205"/>
      <c r="J365" s="206">
        <f>ROUND(I365*H365,2)</f>
        <v>0</v>
      </c>
      <c r="K365" s="202" t="s">
        <v>126</v>
      </c>
      <c r="L365" s="46"/>
      <c r="M365" s="207" t="s">
        <v>19</v>
      </c>
      <c r="N365" s="208" t="s">
        <v>48</v>
      </c>
      <c r="O365" s="87"/>
      <c r="P365" s="209">
        <f>O365*H365</f>
        <v>0</v>
      </c>
      <c r="Q365" s="209">
        <v>0</v>
      </c>
      <c r="R365" s="209">
        <f>Q365*H365</f>
        <v>0</v>
      </c>
      <c r="S365" s="209">
        <v>0</v>
      </c>
      <c r="T365" s="210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1" t="s">
        <v>212</v>
      </c>
      <c r="AT365" s="211" t="s">
        <v>122</v>
      </c>
      <c r="AU365" s="211" t="s">
        <v>82</v>
      </c>
      <c r="AY365" s="19" t="s">
        <v>119</v>
      </c>
      <c r="BE365" s="212">
        <f>IF(N365="základní",J365,0)</f>
        <v>0</v>
      </c>
      <c r="BF365" s="212">
        <f>IF(N365="snížená",J365,0)</f>
        <v>0</v>
      </c>
      <c r="BG365" s="212">
        <f>IF(N365="zákl. přenesená",J365,0)</f>
        <v>0</v>
      </c>
      <c r="BH365" s="212">
        <f>IF(N365="sníž. přenesená",J365,0)</f>
        <v>0</v>
      </c>
      <c r="BI365" s="212">
        <f>IF(N365="nulová",J365,0)</f>
        <v>0</v>
      </c>
      <c r="BJ365" s="19" t="s">
        <v>128</v>
      </c>
      <c r="BK365" s="212">
        <f>ROUND(I365*H365,2)</f>
        <v>0</v>
      </c>
      <c r="BL365" s="19" t="s">
        <v>212</v>
      </c>
      <c r="BM365" s="211" t="s">
        <v>557</v>
      </c>
    </row>
    <row r="366" s="14" customFormat="1">
      <c r="A366" s="14"/>
      <c r="B366" s="234"/>
      <c r="C366" s="235"/>
      <c r="D366" s="225" t="s">
        <v>136</v>
      </c>
      <c r="E366" s="236" t="s">
        <v>19</v>
      </c>
      <c r="F366" s="237" t="s">
        <v>407</v>
      </c>
      <c r="G366" s="235"/>
      <c r="H366" s="236" t="s">
        <v>19</v>
      </c>
      <c r="I366" s="238"/>
      <c r="J366" s="235"/>
      <c r="K366" s="235"/>
      <c r="L366" s="239"/>
      <c r="M366" s="240"/>
      <c r="N366" s="241"/>
      <c r="O366" s="241"/>
      <c r="P366" s="241"/>
      <c r="Q366" s="241"/>
      <c r="R366" s="241"/>
      <c r="S366" s="241"/>
      <c r="T366" s="24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3" t="s">
        <v>136</v>
      </c>
      <c r="AU366" s="243" t="s">
        <v>82</v>
      </c>
      <c r="AV366" s="14" t="s">
        <v>80</v>
      </c>
      <c r="AW366" s="14" t="s">
        <v>84</v>
      </c>
      <c r="AX366" s="14" t="s">
        <v>75</v>
      </c>
      <c r="AY366" s="243" t="s">
        <v>119</v>
      </c>
    </row>
    <row r="367" s="13" customFormat="1">
      <c r="A367" s="13"/>
      <c r="B367" s="223"/>
      <c r="C367" s="224"/>
      <c r="D367" s="225" t="s">
        <v>136</v>
      </c>
      <c r="E367" s="244" t="s">
        <v>19</v>
      </c>
      <c r="F367" s="226" t="s">
        <v>558</v>
      </c>
      <c r="G367" s="224"/>
      <c r="H367" s="227">
        <v>12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136</v>
      </c>
      <c r="AU367" s="233" t="s">
        <v>82</v>
      </c>
      <c r="AV367" s="13" t="s">
        <v>82</v>
      </c>
      <c r="AW367" s="13" t="s">
        <v>84</v>
      </c>
      <c r="AX367" s="13" t="s">
        <v>75</v>
      </c>
      <c r="AY367" s="233" t="s">
        <v>119</v>
      </c>
    </row>
    <row r="368" s="14" customFormat="1">
      <c r="A368" s="14"/>
      <c r="B368" s="234"/>
      <c r="C368" s="235"/>
      <c r="D368" s="225" t="s">
        <v>136</v>
      </c>
      <c r="E368" s="236" t="s">
        <v>19</v>
      </c>
      <c r="F368" s="237" t="s">
        <v>406</v>
      </c>
      <c r="G368" s="235"/>
      <c r="H368" s="236" t="s">
        <v>19</v>
      </c>
      <c r="I368" s="238"/>
      <c r="J368" s="235"/>
      <c r="K368" s="235"/>
      <c r="L368" s="239"/>
      <c r="M368" s="240"/>
      <c r="N368" s="241"/>
      <c r="O368" s="241"/>
      <c r="P368" s="241"/>
      <c r="Q368" s="241"/>
      <c r="R368" s="241"/>
      <c r="S368" s="241"/>
      <c r="T368" s="24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3" t="s">
        <v>136</v>
      </c>
      <c r="AU368" s="243" t="s">
        <v>82</v>
      </c>
      <c r="AV368" s="14" t="s">
        <v>80</v>
      </c>
      <c r="AW368" s="14" t="s">
        <v>84</v>
      </c>
      <c r="AX368" s="14" t="s">
        <v>75</v>
      </c>
      <c r="AY368" s="243" t="s">
        <v>119</v>
      </c>
    </row>
    <row r="369" s="13" customFormat="1">
      <c r="A369" s="13"/>
      <c r="B369" s="223"/>
      <c r="C369" s="224"/>
      <c r="D369" s="225" t="s">
        <v>136</v>
      </c>
      <c r="E369" s="244" t="s">
        <v>19</v>
      </c>
      <c r="F369" s="226" t="s">
        <v>559</v>
      </c>
      <c r="G369" s="224"/>
      <c r="H369" s="227">
        <v>6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136</v>
      </c>
      <c r="AU369" s="233" t="s">
        <v>82</v>
      </c>
      <c r="AV369" s="13" t="s">
        <v>82</v>
      </c>
      <c r="AW369" s="13" t="s">
        <v>84</v>
      </c>
      <c r="AX369" s="13" t="s">
        <v>75</v>
      </c>
      <c r="AY369" s="233" t="s">
        <v>119</v>
      </c>
    </row>
    <row r="370" s="14" customFormat="1">
      <c r="A370" s="14"/>
      <c r="B370" s="234"/>
      <c r="C370" s="235"/>
      <c r="D370" s="225" t="s">
        <v>136</v>
      </c>
      <c r="E370" s="236" t="s">
        <v>19</v>
      </c>
      <c r="F370" s="237" t="s">
        <v>400</v>
      </c>
      <c r="G370" s="235"/>
      <c r="H370" s="236" t="s">
        <v>19</v>
      </c>
      <c r="I370" s="238"/>
      <c r="J370" s="235"/>
      <c r="K370" s="235"/>
      <c r="L370" s="239"/>
      <c r="M370" s="240"/>
      <c r="N370" s="241"/>
      <c r="O370" s="241"/>
      <c r="P370" s="241"/>
      <c r="Q370" s="241"/>
      <c r="R370" s="241"/>
      <c r="S370" s="241"/>
      <c r="T370" s="24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3" t="s">
        <v>136</v>
      </c>
      <c r="AU370" s="243" t="s">
        <v>82</v>
      </c>
      <c r="AV370" s="14" t="s">
        <v>80</v>
      </c>
      <c r="AW370" s="14" t="s">
        <v>84</v>
      </c>
      <c r="AX370" s="14" t="s">
        <v>75</v>
      </c>
      <c r="AY370" s="243" t="s">
        <v>119</v>
      </c>
    </row>
    <row r="371" s="13" customFormat="1">
      <c r="A371" s="13"/>
      <c r="B371" s="223"/>
      <c r="C371" s="224"/>
      <c r="D371" s="225" t="s">
        <v>136</v>
      </c>
      <c r="E371" s="244" t="s">
        <v>19</v>
      </c>
      <c r="F371" s="226" t="s">
        <v>560</v>
      </c>
      <c r="G371" s="224"/>
      <c r="H371" s="227">
        <v>10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136</v>
      </c>
      <c r="AU371" s="233" t="s">
        <v>82</v>
      </c>
      <c r="AV371" s="13" t="s">
        <v>82</v>
      </c>
      <c r="AW371" s="13" t="s">
        <v>84</v>
      </c>
      <c r="AX371" s="13" t="s">
        <v>75</v>
      </c>
      <c r="AY371" s="233" t="s">
        <v>119</v>
      </c>
    </row>
    <row r="372" s="14" customFormat="1">
      <c r="A372" s="14"/>
      <c r="B372" s="234"/>
      <c r="C372" s="235"/>
      <c r="D372" s="225" t="s">
        <v>136</v>
      </c>
      <c r="E372" s="236" t="s">
        <v>19</v>
      </c>
      <c r="F372" s="237" t="s">
        <v>401</v>
      </c>
      <c r="G372" s="235"/>
      <c r="H372" s="236" t="s">
        <v>19</v>
      </c>
      <c r="I372" s="238"/>
      <c r="J372" s="235"/>
      <c r="K372" s="235"/>
      <c r="L372" s="239"/>
      <c r="M372" s="240"/>
      <c r="N372" s="241"/>
      <c r="O372" s="241"/>
      <c r="P372" s="241"/>
      <c r="Q372" s="241"/>
      <c r="R372" s="241"/>
      <c r="S372" s="241"/>
      <c r="T372" s="24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3" t="s">
        <v>136</v>
      </c>
      <c r="AU372" s="243" t="s">
        <v>82</v>
      </c>
      <c r="AV372" s="14" t="s">
        <v>80</v>
      </c>
      <c r="AW372" s="14" t="s">
        <v>84</v>
      </c>
      <c r="AX372" s="14" t="s">
        <v>75</v>
      </c>
      <c r="AY372" s="243" t="s">
        <v>119</v>
      </c>
    </row>
    <row r="373" s="13" customFormat="1">
      <c r="A373" s="13"/>
      <c r="B373" s="223"/>
      <c r="C373" s="224"/>
      <c r="D373" s="225" t="s">
        <v>136</v>
      </c>
      <c r="E373" s="244" t="s">
        <v>19</v>
      </c>
      <c r="F373" s="226" t="s">
        <v>561</v>
      </c>
      <c r="G373" s="224"/>
      <c r="H373" s="227">
        <v>55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136</v>
      </c>
      <c r="AU373" s="233" t="s">
        <v>82</v>
      </c>
      <c r="AV373" s="13" t="s">
        <v>82</v>
      </c>
      <c r="AW373" s="13" t="s">
        <v>84</v>
      </c>
      <c r="AX373" s="13" t="s">
        <v>75</v>
      </c>
      <c r="AY373" s="233" t="s">
        <v>119</v>
      </c>
    </row>
    <row r="374" s="14" customFormat="1">
      <c r="A374" s="14"/>
      <c r="B374" s="234"/>
      <c r="C374" s="235"/>
      <c r="D374" s="225" t="s">
        <v>136</v>
      </c>
      <c r="E374" s="236" t="s">
        <v>19</v>
      </c>
      <c r="F374" s="237" t="s">
        <v>408</v>
      </c>
      <c r="G374" s="235"/>
      <c r="H374" s="236" t="s">
        <v>19</v>
      </c>
      <c r="I374" s="238"/>
      <c r="J374" s="235"/>
      <c r="K374" s="235"/>
      <c r="L374" s="239"/>
      <c r="M374" s="240"/>
      <c r="N374" s="241"/>
      <c r="O374" s="241"/>
      <c r="P374" s="241"/>
      <c r="Q374" s="241"/>
      <c r="R374" s="241"/>
      <c r="S374" s="241"/>
      <c r="T374" s="24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3" t="s">
        <v>136</v>
      </c>
      <c r="AU374" s="243" t="s">
        <v>82</v>
      </c>
      <c r="AV374" s="14" t="s">
        <v>80</v>
      </c>
      <c r="AW374" s="14" t="s">
        <v>84</v>
      </c>
      <c r="AX374" s="14" t="s">
        <v>75</v>
      </c>
      <c r="AY374" s="243" t="s">
        <v>119</v>
      </c>
    </row>
    <row r="375" s="13" customFormat="1">
      <c r="A375" s="13"/>
      <c r="B375" s="223"/>
      <c r="C375" s="224"/>
      <c r="D375" s="225" t="s">
        <v>136</v>
      </c>
      <c r="E375" s="244" t="s">
        <v>19</v>
      </c>
      <c r="F375" s="226" t="s">
        <v>562</v>
      </c>
      <c r="G375" s="224"/>
      <c r="H375" s="227">
        <v>91.5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136</v>
      </c>
      <c r="AU375" s="233" t="s">
        <v>82</v>
      </c>
      <c r="AV375" s="13" t="s">
        <v>82</v>
      </c>
      <c r="AW375" s="13" t="s">
        <v>84</v>
      </c>
      <c r="AX375" s="13" t="s">
        <v>75</v>
      </c>
      <c r="AY375" s="233" t="s">
        <v>119</v>
      </c>
    </row>
    <row r="376" s="15" customFormat="1">
      <c r="A376" s="15"/>
      <c r="B376" s="245"/>
      <c r="C376" s="246"/>
      <c r="D376" s="225" t="s">
        <v>136</v>
      </c>
      <c r="E376" s="247" t="s">
        <v>19</v>
      </c>
      <c r="F376" s="248" t="s">
        <v>145</v>
      </c>
      <c r="G376" s="246"/>
      <c r="H376" s="249">
        <v>174.5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5" t="s">
        <v>136</v>
      </c>
      <c r="AU376" s="255" t="s">
        <v>82</v>
      </c>
      <c r="AV376" s="15" t="s">
        <v>128</v>
      </c>
      <c r="AW376" s="15" t="s">
        <v>84</v>
      </c>
      <c r="AX376" s="15" t="s">
        <v>80</v>
      </c>
      <c r="AY376" s="255" t="s">
        <v>119</v>
      </c>
    </row>
    <row r="377" s="2" customFormat="1">
      <c r="A377" s="40"/>
      <c r="B377" s="41"/>
      <c r="C377" s="200" t="s">
        <v>563</v>
      </c>
      <c r="D377" s="200" t="s">
        <v>122</v>
      </c>
      <c r="E377" s="201" t="s">
        <v>564</v>
      </c>
      <c r="F377" s="202" t="s">
        <v>565</v>
      </c>
      <c r="G377" s="203" t="s">
        <v>125</v>
      </c>
      <c r="H377" s="204">
        <v>12</v>
      </c>
      <c r="I377" s="205"/>
      <c r="J377" s="206">
        <f>ROUND(I377*H377,2)</f>
        <v>0</v>
      </c>
      <c r="K377" s="202" t="s">
        <v>126</v>
      </c>
      <c r="L377" s="46"/>
      <c r="M377" s="207" t="s">
        <v>19</v>
      </c>
      <c r="N377" s="208" t="s">
        <v>48</v>
      </c>
      <c r="O377" s="87"/>
      <c r="P377" s="209">
        <f>O377*H377</f>
        <v>0</v>
      </c>
      <c r="Q377" s="209">
        <v>0</v>
      </c>
      <c r="R377" s="209">
        <f>Q377*H377</f>
        <v>0</v>
      </c>
      <c r="S377" s="209">
        <v>0</v>
      </c>
      <c r="T377" s="210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1" t="s">
        <v>212</v>
      </c>
      <c r="AT377" s="211" t="s">
        <v>122</v>
      </c>
      <c r="AU377" s="211" t="s">
        <v>82</v>
      </c>
      <c r="AY377" s="19" t="s">
        <v>119</v>
      </c>
      <c r="BE377" s="212">
        <f>IF(N377="základní",J377,0)</f>
        <v>0</v>
      </c>
      <c r="BF377" s="212">
        <f>IF(N377="snížená",J377,0)</f>
        <v>0</v>
      </c>
      <c r="BG377" s="212">
        <f>IF(N377="zákl. přenesená",J377,0)</f>
        <v>0</v>
      </c>
      <c r="BH377" s="212">
        <f>IF(N377="sníž. přenesená",J377,0)</f>
        <v>0</v>
      </c>
      <c r="BI377" s="212">
        <f>IF(N377="nulová",J377,0)</f>
        <v>0</v>
      </c>
      <c r="BJ377" s="19" t="s">
        <v>128</v>
      </c>
      <c r="BK377" s="212">
        <f>ROUND(I377*H377,2)</f>
        <v>0</v>
      </c>
      <c r="BL377" s="19" t="s">
        <v>212</v>
      </c>
      <c r="BM377" s="211" t="s">
        <v>566</v>
      </c>
    </row>
    <row r="378" s="14" customFormat="1">
      <c r="A378" s="14"/>
      <c r="B378" s="234"/>
      <c r="C378" s="235"/>
      <c r="D378" s="225" t="s">
        <v>136</v>
      </c>
      <c r="E378" s="236" t="s">
        <v>19</v>
      </c>
      <c r="F378" s="237" t="s">
        <v>407</v>
      </c>
      <c r="G378" s="235"/>
      <c r="H378" s="236" t="s">
        <v>19</v>
      </c>
      <c r="I378" s="238"/>
      <c r="J378" s="235"/>
      <c r="K378" s="235"/>
      <c r="L378" s="239"/>
      <c r="M378" s="240"/>
      <c r="N378" s="241"/>
      <c r="O378" s="241"/>
      <c r="P378" s="241"/>
      <c r="Q378" s="241"/>
      <c r="R378" s="241"/>
      <c r="S378" s="241"/>
      <c r="T378" s="24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3" t="s">
        <v>136</v>
      </c>
      <c r="AU378" s="243" t="s">
        <v>82</v>
      </c>
      <c r="AV378" s="14" t="s">
        <v>80</v>
      </c>
      <c r="AW378" s="14" t="s">
        <v>84</v>
      </c>
      <c r="AX378" s="14" t="s">
        <v>75</v>
      </c>
      <c r="AY378" s="243" t="s">
        <v>119</v>
      </c>
    </row>
    <row r="379" s="13" customFormat="1">
      <c r="A379" s="13"/>
      <c r="B379" s="223"/>
      <c r="C379" s="224"/>
      <c r="D379" s="225" t="s">
        <v>136</v>
      </c>
      <c r="E379" s="244" t="s">
        <v>19</v>
      </c>
      <c r="F379" s="226" t="s">
        <v>558</v>
      </c>
      <c r="G379" s="224"/>
      <c r="H379" s="227">
        <v>12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136</v>
      </c>
      <c r="AU379" s="233" t="s">
        <v>82</v>
      </c>
      <c r="AV379" s="13" t="s">
        <v>82</v>
      </c>
      <c r="AW379" s="13" t="s">
        <v>84</v>
      </c>
      <c r="AX379" s="13" t="s">
        <v>80</v>
      </c>
      <c r="AY379" s="233" t="s">
        <v>119</v>
      </c>
    </row>
    <row r="380" s="2" customFormat="1">
      <c r="A380" s="40"/>
      <c r="B380" s="41"/>
      <c r="C380" s="200" t="s">
        <v>567</v>
      </c>
      <c r="D380" s="200" t="s">
        <v>122</v>
      </c>
      <c r="E380" s="201" t="s">
        <v>568</v>
      </c>
      <c r="F380" s="202" t="s">
        <v>569</v>
      </c>
      <c r="G380" s="203" t="s">
        <v>125</v>
      </c>
      <c r="H380" s="204">
        <v>203.5</v>
      </c>
      <c r="I380" s="205"/>
      <c r="J380" s="206">
        <f>ROUND(I380*H380,2)</f>
        <v>0</v>
      </c>
      <c r="K380" s="202" t="s">
        <v>126</v>
      </c>
      <c r="L380" s="46"/>
      <c r="M380" s="207" t="s">
        <v>19</v>
      </c>
      <c r="N380" s="208" t="s">
        <v>48</v>
      </c>
      <c r="O380" s="87"/>
      <c r="P380" s="209">
        <f>O380*H380</f>
        <v>0</v>
      </c>
      <c r="Q380" s="209">
        <v>0</v>
      </c>
      <c r="R380" s="209">
        <f>Q380*H380</f>
        <v>0</v>
      </c>
      <c r="S380" s="209">
        <v>0</v>
      </c>
      <c r="T380" s="210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1" t="s">
        <v>212</v>
      </c>
      <c r="AT380" s="211" t="s">
        <v>122</v>
      </c>
      <c r="AU380" s="211" t="s">
        <v>82</v>
      </c>
      <c r="AY380" s="19" t="s">
        <v>119</v>
      </c>
      <c r="BE380" s="212">
        <f>IF(N380="základní",J380,0)</f>
        <v>0</v>
      </c>
      <c r="BF380" s="212">
        <f>IF(N380="snížená",J380,0)</f>
        <v>0</v>
      </c>
      <c r="BG380" s="212">
        <f>IF(N380="zákl. přenesená",J380,0)</f>
        <v>0</v>
      </c>
      <c r="BH380" s="212">
        <f>IF(N380="sníž. přenesená",J380,0)</f>
        <v>0</v>
      </c>
      <c r="BI380" s="212">
        <f>IF(N380="nulová",J380,0)</f>
        <v>0</v>
      </c>
      <c r="BJ380" s="19" t="s">
        <v>128</v>
      </c>
      <c r="BK380" s="212">
        <f>ROUND(I380*H380,2)</f>
        <v>0</v>
      </c>
      <c r="BL380" s="19" t="s">
        <v>212</v>
      </c>
      <c r="BM380" s="211" t="s">
        <v>570</v>
      </c>
    </row>
    <row r="381" s="14" customFormat="1">
      <c r="A381" s="14"/>
      <c r="B381" s="234"/>
      <c r="C381" s="235"/>
      <c r="D381" s="225" t="s">
        <v>136</v>
      </c>
      <c r="E381" s="236" t="s">
        <v>19</v>
      </c>
      <c r="F381" s="237" t="s">
        <v>406</v>
      </c>
      <c r="G381" s="235"/>
      <c r="H381" s="236" t="s">
        <v>19</v>
      </c>
      <c r="I381" s="238"/>
      <c r="J381" s="235"/>
      <c r="K381" s="235"/>
      <c r="L381" s="239"/>
      <c r="M381" s="240"/>
      <c r="N381" s="241"/>
      <c r="O381" s="241"/>
      <c r="P381" s="241"/>
      <c r="Q381" s="241"/>
      <c r="R381" s="241"/>
      <c r="S381" s="241"/>
      <c r="T381" s="24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3" t="s">
        <v>136</v>
      </c>
      <c r="AU381" s="243" t="s">
        <v>82</v>
      </c>
      <c r="AV381" s="14" t="s">
        <v>80</v>
      </c>
      <c r="AW381" s="14" t="s">
        <v>84</v>
      </c>
      <c r="AX381" s="14" t="s">
        <v>75</v>
      </c>
      <c r="AY381" s="243" t="s">
        <v>119</v>
      </c>
    </row>
    <row r="382" s="13" customFormat="1">
      <c r="A382" s="13"/>
      <c r="B382" s="223"/>
      <c r="C382" s="224"/>
      <c r="D382" s="225" t="s">
        <v>136</v>
      </c>
      <c r="E382" s="244" t="s">
        <v>19</v>
      </c>
      <c r="F382" s="226" t="s">
        <v>559</v>
      </c>
      <c r="G382" s="224"/>
      <c r="H382" s="227">
        <v>6</v>
      </c>
      <c r="I382" s="228"/>
      <c r="J382" s="224"/>
      <c r="K382" s="224"/>
      <c r="L382" s="229"/>
      <c r="M382" s="230"/>
      <c r="N382" s="231"/>
      <c r="O382" s="231"/>
      <c r="P382" s="231"/>
      <c r="Q382" s="231"/>
      <c r="R382" s="231"/>
      <c r="S382" s="231"/>
      <c r="T382" s="23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3" t="s">
        <v>136</v>
      </c>
      <c r="AU382" s="233" t="s">
        <v>82</v>
      </c>
      <c r="AV382" s="13" t="s">
        <v>82</v>
      </c>
      <c r="AW382" s="13" t="s">
        <v>84</v>
      </c>
      <c r="AX382" s="13" t="s">
        <v>75</v>
      </c>
      <c r="AY382" s="233" t="s">
        <v>119</v>
      </c>
    </row>
    <row r="383" s="14" customFormat="1">
      <c r="A383" s="14"/>
      <c r="B383" s="234"/>
      <c r="C383" s="235"/>
      <c r="D383" s="225" t="s">
        <v>136</v>
      </c>
      <c r="E383" s="236" t="s">
        <v>19</v>
      </c>
      <c r="F383" s="237" t="s">
        <v>398</v>
      </c>
      <c r="G383" s="235"/>
      <c r="H383" s="236" t="s">
        <v>19</v>
      </c>
      <c r="I383" s="238"/>
      <c r="J383" s="235"/>
      <c r="K383" s="235"/>
      <c r="L383" s="239"/>
      <c r="M383" s="240"/>
      <c r="N383" s="241"/>
      <c r="O383" s="241"/>
      <c r="P383" s="241"/>
      <c r="Q383" s="241"/>
      <c r="R383" s="241"/>
      <c r="S383" s="241"/>
      <c r="T383" s="24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3" t="s">
        <v>136</v>
      </c>
      <c r="AU383" s="243" t="s">
        <v>82</v>
      </c>
      <c r="AV383" s="14" t="s">
        <v>80</v>
      </c>
      <c r="AW383" s="14" t="s">
        <v>84</v>
      </c>
      <c r="AX383" s="14" t="s">
        <v>75</v>
      </c>
      <c r="AY383" s="243" t="s">
        <v>119</v>
      </c>
    </row>
    <row r="384" s="13" customFormat="1">
      <c r="A384" s="13"/>
      <c r="B384" s="223"/>
      <c r="C384" s="224"/>
      <c r="D384" s="225" t="s">
        <v>136</v>
      </c>
      <c r="E384" s="244" t="s">
        <v>19</v>
      </c>
      <c r="F384" s="226" t="s">
        <v>552</v>
      </c>
      <c r="G384" s="224"/>
      <c r="H384" s="227">
        <v>22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3" t="s">
        <v>136</v>
      </c>
      <c r="AU384" s="233" t="s">
        <v>82</v>
      </c>
      <c r="AV384" s="13" t="s">
        <v>82</v>
      </c>
      <c r="AW384" s="13" t="s">
        <v>84</v>
      </c>
      <c r="AX384" s="13" t="s">
        <v>75</v>
      </c>
      <c r="AY384" s="233" t="s">
        <v>119</v>
      </c>
    </row>
    <row r="385" s="14" customFormat="1">
      <c r="A385" s="14"/>
      <c r="B385" s="234"/>
      <c r="C385" s="235"/>
      <c r="D385" s="225" t="s">
        <v>136</v>
      </c>
      <c r="E385" s="236" t="s">
        <v>19</v>
      </c>
      <c r="F385" s="237" t="s">
        <v>399</v>
      </c>
      <c r="G385" s="235"/>
      <c r="H385" s="236" t="s">
        <v>19</v>
      </c>
      <c r="I385" s="238"/>
      <c r="J385" s="235"/>
      <c r="K385" s="235"/>
      <c r="L385" s="239"/>
      <c r="M385" s="240"/>
      <c r="N385" s="241"/>
      <c r="O385" s="241"/>
      <c r="P385" s="241"/>
      <c r="Q385" s="241"/>
      <c r="R385" s="241"/>
      <c r="S385" s="241"/>
      <c r="T385" s="24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3" t="s">
        <v>136</v>
      </c>
      <c r="AU385" s="243" t="s">
        <v>82</v>
      </c>
      <c r="AV385" s="14" t="s">
        <v>80</v>
      </c>
      <c r="AW385" s="14" t="s">
        <v>84</v>
      </c>
      <c r="AX385" s="14" t="s">
        <v>75</v>
      </c>
      <c r="AY385" s="243" t="s">
        <v>119</v>
      </c>
    </row>
    <row r="386" s="13" customFormat="1">
      <c r="A386" s="13"/>
      <c r="B386" s="223"/>
      <c r="C386" s="224"/>
      <c r="D386" s="225" t="s">
        <v>136</v>
      </c>
      <c r="E386" s="244" t="s">
        <v>19</v>
      </c>
      <c r="F386" s="226" t="s">
        <v>553</v>
      </c>
      <c r="G386" s="224"/>
      <c r="H386" s="227">
        <v>19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136</v>
      </c>
      <c r="AU386" s="233" t="s">
        <v>82</v>
      </c>
      <c r="AV386" s="13" t="s">
        <v>82</v>
      </c>
      <c r="AW386" s="13" t="s">
        <v>84</v>
      </c>
      <c r="AX386" s="13" t="s">
        <v>75</v>
      </c>
      <c r="AY386" s="233" t="s">
        <v>119</v>
      </c>
    </row>
    <row r="387" s="14" customFormat="1">
      <c r="A387" s="14"/>
      <c r="B387" s="234"/>
      <c r="C387" s="235"/>
      <c r="D387" s="225" t="s">
        <v>136</v>
      </c>
      <c r="E387" s="236" t="s">
        <v>19</v>
      </c>
      <c r="F387" s="237" t="s">
        <v>400</v>
      </c>
      <c r="G387" s="235"/>
      <c r="H387" s="236" t="s">
        <v>19</v>
      </c>
      <c r="I387" s="238"/>
      <c r="J387" s="235"/>
      <c r="K387" s="235"/>
      <c r="L387" s="239"/>
      <c r="M387" s="240"/>
      <c r="N387" s="241"/>
      <c r="O387" s="241"/>
      <c r="P387" s="241"/>
      <c r="Q387" s="241"/>
      <c r="R387" s="241"/>
      <c r="S387" s="241"/>
      <c r="T387" s="24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3" t="s">
        <v>136</v>
      </c>
      <c r="AU387" s="243" t="s">
        <v>82</v>
      </c>
      <c r="AV387" s="14" t="s">
        <v>80</v>
      </c>
      <c r="AW387" s="14" t="s">
        <v>84</v>
      </c>
      <c r="AX387" s="14" t="s">
        <v>75</v>
      </c>
      <c r="AY387" s="243" t="s">
        <v>119</v>
      </c>
    </row>
    <row r="388" s="13" customFormat="1">
      <c r="A388" s="13"/>
      <c r="B388" s="223"/>
      <c r="C388" s="224"/>
      <c r="D388" s="225" t="s">
        <v>136</v>
      </c>
      <c r="E388" s="244" t="s">
        <v>19</v>
      </c>
      <c r="F388" s="226" t="s">
        <v>560</v>
      </c>
      <c r="G388" s="224"/>
      <c r="H388" s="227">
        <v>10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136</v>
      </c>
      <c r="AU388" s="233" t="s">
        <v>82</v>
      </c>
      <c r="AV388" s="13" t="s">
        <v>82</v>
      </c>
      <c r="AW388" s="13" t="s">
        <v>84</v>
      </c>
      <c r="AX388" s="13" t="s">
        <v>75</v>
      </c>
      <c r="AY388" s="233" t="s">
        <v>119</v>
      </c>
    </row>
    <row r="389" s="14" customFormat="1">
      <c r="A389" s="14"/>
      <c r="B389" s="234"/>
      <c r="C389" s="235"/>
      <c r="D389" s="225" t="s">
        <v>136</v>
      </c>
      <c r="E389" s="236" t="s">
        <v>19</v>
      </c>
      <c r="F389" s="237" t="s">
        <v>401</v>
      </c>
      <c r="G389" s="235"/>
      <c r="H389" s="236" t="s">
        <v>19</v>
      </c>
      <c r="I389" s="238"/>
      <c r="J389" s="235"/>
      <c r="K389" s="235"/>
      <c r="L389" s="239"/>
      <c r="M389" s="240"/>
      <c r="N389" s="241"/>
      <c r="O389" s="241"/>
      <c r="P389" s="241"/>
      <c r="Q389" s="241"/>
      <c r="R389" s="241"/>
      <c r="S389" s="241"/>
      <c r="T389" s="24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3" t="s">
        <v>136</v>
      </c>
      <c r="AU389" s="243" t="s">
        <v>82</v>
      </c>
      <c r="AV389" s="14" t="s">
        <v>80</v>
      </c>
      <c r="AW389" s="14" t="s">
        <v>84</v>
      </c>
      <c r="AX389" s="14" t="s">
        <v>75</v>
      </c>
      <c r="AY389" s="243" t="s">
        <v>119</v>
      </c>
    </row>
    <row r="390" s="13" customFormat="1">
      <c r="A390" s="13"/>
      <c r="B390" s="223"/>
      <c r="C390" s="224"/>
      <c r="D390" s="225" t="s">
        <v>136</v>
      </c>
      <c r="E390" s="244" t="s">
        <v>19</v>
      </c>
      <c r="F390" s="226" t="s">
        <v>561</v>
      </c>
      <c r="G390" s="224"/>
      <c r="H390" s="227">
        <v>55</v>
      </c>
      <c r="I390" s="228"/>
      <c r="J390" s="224"/>
      <c r="K390" s="224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136</v>
      </c>
      <c r="AU390" s="233" t="s">
        <v>82</v>
      </c>
      <c r="AV390" s="13" t="s">
        <v>82</v>
      </c>
      <c r="AW390" s="13" t="s">
        <v>84</v>
      </c>
      <c r="AX390" s="13" t="s">
        <v>75</v>
      </c>
      <c r="AY390" s="233" t="s">
        <v>119</v>
      </c>
    </row>
    <row r="391" s="14" customFormat="1">
      <c r="A391" s="14"/>
      <c r="B391" s="234"/>
      <c r="C391" s="235"/>
      <c r="D391" s="225" t="s">
        <v>136</v>
      </c>
      <c r="E391" s="236" t="s">
        <v>19</v>
      </c>
      <c r="F391" s="237" t="s">
        <v>408</v>
      </c>
      <c r="G391" s="235"/>
      <c r="H391" s="236" t="s">
        <v>19</v>
      </c>
      <c r="I391" s="238"/>
      <c r="J391" s="235"/>
      <c r="K391" s="235"/>
      <c r="L391" s="239"/>
      <c r="M391" s="240"/>
      <c r="N391" s="241"/>
      <c r="O391" s="241"/>
      <c r="P391" s="241"/>
      <c r="Q391" s="241"/>
      <c r="R391" s="241"/>
      <c r="S391" s="241"/>
      <c r="T391" s="24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3" t="s">
        <v>136</v>
      </c>
      <c r="AU391" s="243" t="s">
        <v>82</v>
      </c>
      <c r="AV391" s="14" t="s">
        <v>80</v>
      </c>
      <c r="AW391" s="14" t="s">
        <v>84</v>
      </c>
      <c r="AX391" s="14" t="s">
        <v>75</v>
      </c>
      <c r="AY391" s="243" t="s">
        <v>119</v>
      </c>
    </row>
    <row r="392" s="13" customFormat="1">
      <c r="A392" s="13"/>
      <c r="B392" s="223"/>
      <c r="C392" s="224"/>
      <c r="D392" s="225" t="s">
        <v>136</v>
      </c>
      <c r="E392" s="244" t="s">
        <v>19</v>
      </c>
      <c r="F392" s="226" t="s">
        <v>562</v>
      </c>
      <c r="G392" s="224"/>
      <c r="H392" s="227">
        <v>91.5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3" t="s">
        <v>136</v>
      </c>
      <c r="AU392" s="233" t="s">
        <v>82</v>
      </c>
      <c r="AV392" s="13" t="s">
        <v>82</v>
      </c>
      <c r="AW392" s="13" t="s">
        <v>84</v>
      </c>
      <c r="AX392" s="13" t="s">
        <v>75</v>
      </c>
      <c r="AY392" s="233" t="s">
        <v>119</v>
      </c>
    </row>
    <row r="393" s="15" customFormat="1">
      <c r="A393" s="15"/>
      <c r="B393" s="245"/>
      <c r="C393" s="246"/>
      <c r="D393" s="225" t="s">
        <v>136</v>
      </c>
      <c r="E393" s="247" t="s">
        <v>19</v>
      </c>
      <c r="F393" s="248" t="s">
        <v>145</v>
      </c>
      <c r="G393" s="246"/>
      <c r="H393" s="249">
        <v>203.5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5" t="s">
        <v>136</v>
      </c>
      <c r="AU393" s="255" t="s">
        <v>82</v>
      </c>
      <c r="AV393" s="15" t="s">
        <v>128</v>
      </c>
      <c r="AW393" s="15" t="s">
        <v>84</v>
      </c>
      <c r="AX393" s="15" t="s">
        <v>80</v>
      </c>
      <c r="AY393" s="255" t="s">
        <v>119</v>
      </c>
    </row>
    <row r="394" s="2" customFormat="1" ht="16.5" customHeight="1">
      <c r="A394" s="40"/>
      <c r="B394" s="41"/>
      <c r="C394" s="200" t="s">
        <v>571</v>
      </c>
      <c r="D394" s="200" t="s">
        <v>122</v>
      </c>
      <c r="E394" s="201" t="s">
        <v>572</v>
      </c>
      <c r="F394" s="202" t="s">
        <v>573</v>
      </c>
      <c r="G394" s="203" t="s">
        <v>125</v>
      </c>
      <c r="H394" s="204">
        <v>12</v>
      </c>
      <c r="I394" s="205"/>
      <c r="J394" s="206">
        <f>ROUND(I394*H394,2)</f>
        <v>0</v>
      </c>
      <c r="K394" s="202" t="s">
        <v>126</v>
      </c>
      <c r="L394" s="46"/>
      <c r="M394" s="207" t="s">
        <v>19</v>
      </c>
      <c r="N394" s="208" t="s">
        <v>48</v>
      </c>
      <c r="O394" s="87"/>
      <c r="P394" s="209">
        <f>O394*H394</f>
        <v>0</v>
      </c>
      <c r="Q394" s="209">
        <v>0</v>
      </c>
      <c r="R394" s="209">
        <f>Q394*H394</f>
        <v>0</v>
      </c>
      <c r="S394" s="209">
        <v>0</v>
      </c>
      <c r="T394" s="210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1" t="s">
        <v>212</v>
      </c>
      <c r="AT394" s="211" t="s">
        <v>122</v>
      </c>
      <c r="AU394" s="211" t="s">
        <v>82</v>
      </c>
      <c r="AY394" s="19" t="s">
        <v>119</v>
      </c>
      <c r="BE394" s="212">
        <f>IF(N394="základní",J394,0)</f>
        <v>0</v>
      </c>
      <c r="BF394" s="212">
        <f>IF(N394="snížená",J394,0)</f>
        <v>0</v>
      </c>
      <c r="BG394" s="212">
        <f>IF(N394="zákl. přenesená",J394,0)</f>
        <v>0</v>
      </c>
      <c r="BH394" s="212">
        <f>IF(N394="sníž. přenesená",J394,0)</f>
        <v>0</v>
      </c>
      <c r="BI394" s="212">
        <f>IF(N394="nulová",J394,0)</f>
        <v>0</v>
      </c>
      <c r="BJ394" s="19" t="s">
        <v>128</v>
      </c>
      <c r="BK394" s="212">
        <f>ROUND(I394*H394,2)</f>
        <v>0</v>
      </c>
      <c r="BL394" s="19" t="s">
        <v>212</v>
      </c>
      <c r="BM394" s="211" t="s">
        <v>574</v>
      </c>
    </row>
    <row r="395" s="14" customFormat="1">
      <c r="A395" s="14"/>
      <c r="B395" s="234"/>
      <c r="C395" s="235"/>
      <c r="D395" s="225" t="s">
        <v>136</v>
      </c>
      <c r="E395" s="236" t="s">
        <v>19</v>
      </c>
      <c r="F395" s="237" t="s">
        <v>407</v>
      </c>
      <c r="G395" s="235"/>
      <c r="H395" s="236" t="s">
        <v>19</v>
      </c>
      <c r="I395" s="238"/>
      <c r="J395" s="235"/>
      <c r="K395" s="235"/>
      <c r="L395" s="239"/>
      <c r="M395" s="240"/>
      <c r="N395" s="241"/>
      <c r="O395" s="241"/>
      <c r="P395" s="241"/>
      <c r="Q395" s="241"/>
      <c r="R395" s="241"/>
      <c r="S395" s="241"/>
      <c r="T395" s="24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3" t="s">
        <v>136</v>
      </c>
      <c r="AU395" s="243" t="s">
        <v>82</v>
      </c>
      <c r="AV395" s="14" t="s">
        <v>80</v>
      </c>
      <c r="AW395" s="14" t="s">
        <v>84</v>
      </c>
      <c r="AX395" s="14" t="s">
        <v>75</v>
      </c>
      <c r="AY395" s="243" t="s">
        <v>119</v>
      </c>
    </row>
    <row r="396" s="13" customFormat="1">
      <c r="A396" s="13"/>
      <c r="B396" s="223"/>
      <c r="C396" s="224"/>
      <c r="D396" s="225" t="s">
        <v>136</v>
      </c>
      <c r="E396" s="244" t="s">
        <v>19</v>
      </c>
      <c r="F396" s="226" t="s">
        <v>558</v>
      </c>
      <c r="G396" s="224"/>
      <c r="H396" s="227">
        <v>12</v>
      </c>
      <c r="I396" s="228"/>
      <c r="J396" s="224"/>
      <c r="K396" s="224"/>
      <c r="L396" s="229"/>
      <c r="M396" s="230"/>
      <c r="N396" s="231"/>
      <c r="O396" s="231"/>
      <c r="P396" s="231"/>
      <c r="Q396" s="231"/>
      <c r="R396" s="231"/>
      <c r="S396" s="231"/>
      <c r="T396" s="23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3" t="s">
        <v>136</v>
      </c>
      <c r="AU396" s="233" t="s">
        <v>82</v>
      </c>
      <c r="AV396" s="13" t="s">
        <v>82</v>
      </c>
      <c r="AW396" s="13" t="s">
        <v>84</v>
      </c>
      <c r="AX396" s="13" t="s">
        <v>80</v>
      </c>
      <c r="AY396" s="233" t="s">
        <v>119</v>
      </c>
    </row>
    <row r="397" s="2" customFormat="1" ht="16.5" customHeight="1">
      <c r="A397" s="40"/>
      <c r="B397" s="41"/>
      <c r="C397" s="200" t="s">
        <v>575</v>
      </c>
      <c r="D397" s="200" t="s">
        <v>122</v>
      </c>
      <c r="E397" s="201" t="s">
        <v>576</v>
      </c>
      <c r="F397" s="202" t="s">
        <v>577</v>
      </c>
      <c r="G397" s="203" t="s">
        <v>125</v>
      </c>
      <c r="H397" s="204">
        <v>12</v>
      </c>
      <c r="I397" s="205"/>
      <c r="J397" s="206">
        <f>ROUND(I397*H397,2)</f>
        <v>0</v>
      </c>
      <c r="K397" s="202" t="s">
        <v>126</v>
      </c>
      <c r="L397" s="46"/>
      <c r="M397" s="207" t="s">
        <v>19</v>
      </c>
      <c r="N397" s="208" t="s">
        <v>48</v>
      </c>
      <c r="O397" s="87"/>
      <c r="P397" s="209">
        <f>O397*H397</f>
        <v>0</v>
      </c>
      <c r="Q397" s="209">
        <v>0</v>
      </c>
      <c r="R397" s="209">
        <f>Q397*H397</f>
        <v>0</v>
      </c>
      <c r="S397" s="209">
        <v>0</v>
      </c>
      <c r="T397" s="210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1" t="s">
        <v>212</v>
      </c>
      <c r="AT397" s="211" t="s">
        <v>122</v>
      </c>
      <c r="AU397" s="211" t="s">
        <v>82</v>
      </c>
      <c r="AY397" s="19" t="s">
        <v>119</v>
      </c>
      <c r="BE397" s="212">
        <f>IF(N397="základní",J397,0)</f>
        <v>0</v>
      </c>
      <c r="BF397" s="212">
        <f>IF(N397="snížená",J397,0)</f>
        <v>0</v>
      </c>
      <c r="BG397" s="212">
        <f>IF(N397="zákl. přenesená",J397,0)</f>
        <v>0</v>
      </c>
      <c r="BH397" s="212">
        <f>IF(N397="sníž. přenesená",J397,0)</f>
        <v>0</v>
      </c>
      <c r="BI397" s="212">
        <f>IF(N397="nulová",J397,0)</f>
        <v>0</v>
      </c>
      <c r="BJ397" s="19" t="s">
        <v>128</v>
      </c>
      <c r="BK397" s="212">
        <f>ROUND(I397*H397,2)</f>
        <v>0</v>
      </c>
      <c r="BL397" s="19" t="s">
        <v>212</v>
      </c>
      <c r="BM397" s="211" t="s">
        <v>578</v>
      </c>
    </row>
    <row r="398" s="14" customFormat="1">
      <c r="A398" s="14"/>
      <c r="B398" s="234"/>
      <c r="C398" s="235"/>
      <c r="D398" s="225" t="s">
        <v>136</v>
      </c>
      <c r="E398" s="236" t="s">
        <v>19</v>
      </c>
      <c r="F398" s="237" t="s">
        <v>407</v>
      </c>
      <c r="G398" s="235"/>
      <c r="H398" s="236" t="s">
        <v>19</v>
      </c>
      <c r="I398" s="238"/>
      <c r="J398" s="235"/>
      <c r="K398" s="235"/>
      <c r="L398" s="239"/>
      <c r="M398" s="240"/>
      <c r="N398" s="241"/>
      <c r="O398" s="241"/>
      <c r="P398" s="241"/>
      <c r="Q398" s="241"/>
      <c r="R398" s="241"/>
      <c r="S398" s="241"/>
      <c r="T398" s="24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3" t="s">
        <v>136</v>
      </c>
      <c r="AU398" s="243" t="s">
        <v>82</v>
      </c>
      <c r="AV398" s="14" t="s">
        <v>80</v>
      </c>
      <c r="AW398" s="14" t="s">
        <v>84</v>
      </c>
      <c r="AX398" s="14" t="s">
        <v>75</v>
      </c>
      <c r="AY398" s="243" t="s">
        <v>119</v>
      </c>
    </row>
    <row r="399" s="13" customFormat="1">
      <c r="A399" s="13"/>
      <c r="B399" s="223"/>
      <c r="C399" s="224"/>
      <c r="D399" s="225" t="s">
        <v>136</v>
      </c>
      <c r="E399" s="244" t="s">
        <v>19</v>
      </c>
      <c r="F399" s="226" t="s">
        <v>558</v>
      </c>
      <c r="G399" s="224"/>
      <c r="H399" s="227">
        <v>12</v>
      </c>
      <c r="I399" s="228"/>
      <c r="J399" s="224"/>
      <c r="K399" s="224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136</v>
      </c>
      <c r="AU399" s="233" t="s">
        <v>82</v>
      </c>
      <c r="AV399" s="13" t="s">
        <v>82</v>
      </c>
      <c r="AW399" s="13" t="s">
        <v>84</v>
      </c>
      <c r="AX399" s="13" t="s">
        <v>80</v>
      </c>
      <c r="AY399" s="233" t="s">
        <v>119</v>
      </c>
    </row>
    <row r="400" s="2" customFormat="1">
      <c r="A400" s="40"/>
      <c r="B400" s="41"/>
      <c r="C400" s="200" t="s">
        <v>579</v>
      </c>
      <c r="D400" s="200" t="s">
        <v>122</v>
      </c>
      <c r="E400" s="201" t="s">
        <v>580</v>
      </c>
      <c r="F400" s="202" t="s">
        <v>581</v>
      </c>
      <c r="G400" s="203" t="s">
        <v>125</v>
      </c>
      <c r="H400" s="204">
        <v>6</v>
      </c>
      <c r="I400" s="205"/>
      <c r="J400" s="206">
        <f>ROUND(I400*H400,2)</f>
        <v>0</v>
      </c>
      <c r="K400" s="202" t="s">
        <v>126</v>
      </c>
      <c r="L400" s="46"/>
      <c r="M400" s="207" t="s">
        <v>19</v>
      </c>
      <c r="N400" s="208" t="s">
        <v>48</v>
      </c>
      <c r="O400" s="87"/>
      <c r="P400" s="209">
        <f>O400*H400</f>
        <v>0</v>
      </c>
      <c r="Q400" s="209">
        <v>0.1837</v>
      </c>
      <c r="R400" s="209">
        <f>Q400*H400</f>
        <v>1.1022000000000001</v>
      </c>
      <c r="S400" s="209">
        <v>0</v>
      </c>
      <c r="T400" s="210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1" t="s">
        <v>212</v>
      </c>
      <c r="AT400" s="211" t="s">
        <v>122</v>
      </c>
      <c r="AU400" s="211" t="s">
        <v>82</v>
      </c>
      <c r="AY400" s="19" t="s">
        <v>119</v>
      </c>
      <c r="BE400" s="212">
        <f>IF(N400="základní",J400,0)</f>
        <v>0</v>
      </c>
      <c r="BF400" s="212">
        <f>IF(N400="snížená",J400,0)</f>
        <v>0</v>
      </c>
      <c r="BG400" s="212">
        <f>IF(N400="zákl. přenesená",J400,0)</f>
        <v>0</v>
      </c>
      <c r="BH400" s="212">
        <f>IF(N400="sníž. přenesená",J400,0)</f>
        <v>0</v>
      </c>
      <c r="BI400" s="212">
        <f>IF(N400="nulová",J400,0)</f>
        <v>0</v>
      </c>
      <c r="BJ400" s="19" t="s">
        <v>128</v>
      </c>
      <c r="BK400" s="212">
        <f>ROUND(I400*H400,2)</f>
        <v>0</v>
      </c>
      <c r="BL400" s="19" t="s">
        <v>212</v>
      </c>
      <c r="BM400" s="211" t="s">
        <v>582</v>
      </c>
    </row>
    <row r="401" s="14" customFormat="1">
      <c r="A401" s="14"/>
      <c r="B401" s="234"/>
      <c r="C401" s="235"/>
      <c r="D401" s="225" t="s">
        <v>136</v>
      </c>
      <c r="E401" s="236" t="s">
        <v>19</v>
      </c>
      <c r="F401" s="237" t="s">
        <v>406</v>
      </c>
      <c r="G401" s="235"/>
      <c r="H401" s="236" t="s">
        <v>19</v>
      </c>
      <c r="I401" s="238"/>
      <c r="J401" s="235"/>
      <c r="K401" s="235"/>
      <c r="L401" s="239"/>
      <c r="M401" s="240"/>
      <c r="N401" s="241"/>
      <c r="O401" s="241"/>
      <c r="P401" s="241"/>
      <c r="Q401" s="241"/>
      <c r="R401" s="241"/>
      <c r="S401" s="241"/>
      <c r="T401" s="24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3" t="s">
        <v>136</v>
      </c>
      <c r="AU401" s="243" t="s">
        <v>82</v>
      </c>
      <c r="AV401" s="14" t="s">
        <v>80</v>
      </c>
      <c r="AW401" s="14" t="s">
        <v>84</v>
      </c>
      <c r="AX401" s="14" t="s">
        <v>75</v>
      </c>
      <c r="AY401" s="243" t="s">
        <v>119</v>
      </c>
    </row>
    <row r="402" s="13" customFormat="1">
      <c r="A402" s="13"/>
      <c r="B402" s="223"/>
      <c r="C402" s="224"/>
      <c r="D402" s="225" t="s">
        <v>136</v>
      </c>
      <c r="E402" s="244" t="s">
        <v>19</v>
      </c>
      <c r="F402" s="226" t="s">
        <v>559</v>
      </c>
      <c r="G402" s="224"/>
      <c r="H402" s="227">
        <v>6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136</v>
      </c>
      <c r="AU402" s="233" t="s">
        <v>82</v>
      </c>
      <c r="AV402" s="13" t="s">
        <v>82</v>
      </c>
      <c r="AW402" s="13" t="s">
        <v>84</v>
      </c>
      <c r="AX402" s="13" t="s">
        <v>80</v>
      </c>
      <c r="AY402" s="233" t="s">
        <v>119</v>
      </c>
    </row>
    <row r="403" s="2" customFormat="1" ht="16.5" customHeight="1">
      <c r="A403" s="40"/>
      <c r="B403" s="41"/>
      <c r="C403" s="213" t="s">
        <v>583</v>
      </c>
      <c r="D403" s="213" t="s">
        <v>130</v>
      </c>
      <c r="E403" s="214" t="s">
        <v>584</v>
      </c>
      <c r="F403" s="215" t="s">
        <v>585</v>
      </c>
      <c r="G403" s="216" t="s">
        <v>125</v>
      </c>
      <c r="H403" s="217">
        <v>1.224</v>
      </c>
      <c r="I403" s="218"/>
      <c r="J403" s="219">
        <f>ROUND(I403*H403,2)</f>
        <v>0</v>
      </c>
      <c r="K403" s="215" t="s">
        <v>126</v>
      </c>
      <c r="L403" s="220"/>
      <c r="M403" s="221" t="s">
        <v>19</v>
      </c>
      <c r="N403" s="222" t="s">
        <v>48</v>
      </c>
      <c r="O403" s="87"/>
      <c r="P403" s="209">
        <f>O403*H403</f>
        <v>0</v>
      </c>
      <c r="Q403" s="209">
        <v>0.222</v>
      </c>
      <c r="R403" s="209">
        <f>Q403*H403</f>
        <v>0.27172800000000003</v>
      </c>
      <c r="S403" s="209">
        <v>0</v>
      </c>
      <c r="T403" s="210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1" t="s">
        <v>471</v>
      </c>
      <c r="AT403" s="211" t="s">
        <v>130</v>
      </c>
      <c r="AU403" s="211" t="s">
        <v>82</v>
      </c>
      <c r="AY403" s="19" t="s">
        <v>119</v>
      </c>
      <c r="BE403" s="212">
        <f>IF(N403="základní",J403,0)</f>
        <v>0</v>
      </c>
      <c r="BF403" s="212">
        <f>IF(N403="snížená",J403,0)</f>
        <v>0</v>
      </c>
      <c r="BG403" s="212">
        <f>IF(N403="zákl. přenesená",J403,0)</f>
        <v>0</v>
      </c>
      <c r="BH403" s="212">
        <f>IF(N403="sníž. přenesená",J403,0)</f>
        <v>0</v>
      </c>
      <c r="BI403" s="212">
        <f>IF(N403="nulová",J403,0)</f>
        <v>0</v>
      </c>
      <c r="BJ403" s="19" t="s">
        <v>128</v>
      </c>
      <c r="BK403" s="212">
        <f>ROUND(I403*H403,2)</f>
        <v>0</v>
      </c>
      <c r="BL403" s="19" t="s">
        <v>471</v>
      </c>
      <c r="BM403" s="211" t="s">
        <v>586</v>
      </c>
    </row>
    <row r="404" s="14" customFormat="1">
      <c r="A404" s="14"/>
      <c r="B404" s="234"/>
      <c r="C404" s="235"/>
      <c r="D404" s="225" t="s">
        <v>136</v>
      </c>
      <c r="E404" s="236" t="s">
        <v>19</v>
      </c>
      <c r="F404" s="237" t="s">
        <v>587</v>
      </c>
      <c r="G404" s="235"/>
      <c r="H404" s="236" t="s">
        <v>19</v>
      </c>
      <c r="I404" s="238"/>
      <c r="J404" s="235"/>
      <c r="K404" s="235"/>
      <c r="L404" s="239"/>
      <c r="M404" s="240"/>
      <c r="N404" s="241"/>
      <c r="O404" s="241"/>
      <c r="P404" s="241"/>
      <c r="Q404" s="241"/>
      <c r="R404" s="241"/>
      <c r="S404" s="241"/>
      <c r="T404" s="24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3" t="s">
        <v>136</v>
      </c>
      <c r="AU404" s="243" t="s">
        <v>82</v>
      </c>
      <c r="AV404" s="14" t="s">
        <v>80</v>
      </c>
      <c r="AW404" s="14" t="s">
        <v>84</v>
      </c>
      <c r="AX404" s="14" t="s">
        <v>75</v>
      </c>
      <c r="AY404" s="243" t="s">
        <v>119</v>
      </c>
    </row>
    <row r="405" s="13" customFormat="1">
      <c r="A405" s="13"/>
      <c r="B405" s="223"/>
      <c r="C405" s="224"/>
      <c r="D405" s="225" t="s">
        <v>136</v>
      </c>
      <c r="E405" s="244" t="s">
        <v>19</v>
      </c>
      <c r="F405" s="226" t="s">
        <v>588</v>
      </c>
      <c r="G405" s="224"/>
      <c r="H405" s="227">
        <v>1.2000000000000002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136</v>
      </c>
      <c r="AU405" s="233" t="s">
        <v>82</v>
      </c>
      <c r="AV405" s="13" t="s">
        <v>82</v>
      </c>
      <c r="AW405" s="13" t="s">
        <v>84</v>
      </c>
      <c r="AX405" s="13" t="s">
        <v>80</v>
      </c>
      <c r="AY405" s="233" t="s">
        <v>119</v>
      </c>
    </row>
    <row r="406" s="13" customFormat="1">
      <c r="A406" s="13"/>
      <c r="B406" s="223"/>
      <c r="C406" s="224"/>
      <c r="D406" s="225" t="s">
        <v>136</v>
      </c>
      <c r="E406" s="224"/>
      <c r="F406" s="226" t="s">
        <v>589</v>
      </c>
      <c r="G406" s="224"/>
      <c r="H406" s="227">
        <v>1.224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136</v>
      </c>
      <c r="AU406" s="233" t="s">
        <v>82</v>
      </c>
      <c r="AV406" s="13" t="s">
        <v>82</v>
      </c>
      <c r="AW406" s="13" t="s">
        <v>4</v>
      </c>
      <c r="AX406" s="13" t="s">
        <v>80</v>
      </c>
      <c r="AY406" s="233" t="s">
        <v>119</v>
      </c>
    </row>
    <row r="407" s="2" customFormat="1">
      <c r="A407" s="40"/>
      <c r="B407" s="41"/>
      <c r="C407" s="200" t="s">
        <v>590</v>
      </c>
      <c r="D407" s="200" t="s">
        <v>122</v>
      </c>
      <c r="E407" s="201" t="s">
        <v>591</v>
      </c>
      <c r="F407" s="202" t="s">
        <v>592</v>
      </c>
      <c r="G407" s="203" t="s">
        <v>125</v>
      </c>
      <c r="H407" s="204">
        <v>41</v>
      </c>
      <c r="I407" s="205"/>
      <c r="J407" s="206">
        <f>ROUND(I407*H407,2)</f>
        <v>0</v>
      </c>
      <c r="K407" s="202" t="s">
        <v>126</v>
      </c>
      <c r="L407" s="46"/>
      <c r="M407" s="207" t="s">
        <v>19</v>
      </c>
      <c r="N407" s="208" t="s">
        <v>48</v>
      </c>
      <c r="O407" s="87"/>
      <c r="P407" s="209">
        <f>O407*H407</f>
        <v>0</v>
      </c>
      <c r="Q407" s="209">
        <v>0.16700000000000001</v>
      </c>
      <c r="R407" s="209">
        <f>Q407*H407</f>
        <v>6.8470000000000004</v>
      </c>
      <c r="S407" s="209">
        <v>0</v>
      </c>
      <c r="T407" s="210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1" t="s">
        <v>212</v>
      </c>
      <c r="AT407" s="211" t="s">
        <v>122</v>
      </c>
      <c r="AU407" s="211" t="s">
        <v>82</v>
      </c>
      <c r="AY407" s="19" t="s">
        <v>119</v>
      </c>
      <c r="BE407" s="212">
        <f>IF(N407="základní",J407,0)</f>
        <v>0</v>
      </c>
      <c r="BF407" s="212">
        <f>IF(N407="snížená",J407,0)</f>
        <v>0</v>
      </c>
      <c r="BG407" s="212">
        <f>IF(N407="zákl. přenesená",J407,0)</f>
        <v>0</v>
      </c>
      <c r="BH407" s="212">
        <f>IF(N407="sníž. přenesená",J407,0)</f>
        <v>0</v>
      </c>
      <c r="BI407" s="212">
        <f>IF(N407="nulová",J407,0)</f>
        <v>0</v>
      </c>
      <c r="BJ407" s="19" t="s">
        <v>128</v>
      </c>
      <c r="BK407" s="212">
        <f>ROUND(I407*H407,2)</f>
        <v>0</v>
      </c>
      <c r="BL407" s="19" t="s">
        <v>212</v>
      </c>
      <c r="BM407" s="211" t="s">
        <v>593</v>
      </c>
    </row>
    <row r="408" s="14" customFormat="1">
      <c r="A408" s="14"/>
      <c r="B408" s="234"/>
      <c r="C408" s="235"/>
      <c r="D408" s="225" t="s">
        <v>136</v>
      </c>
      <c r="E408" s="236" t="s">
        <v>19</v>
      </c>
      <c r="F408" s="237" t="s">
        <v>398</v>
      </c>
      <c r="G408" s="235"/>
      <c r="H408" s="236" t="s">
        <v>19</v>
      </c>
      <c r="I408" s="238"/>
      <c r="J408" s="235"/>
      <c r="K408" s="235"/>
      <c r="L408" s="239"/>
      <c r="M408" s="240"/>
      <c r="N408" s="241"/>
      <c r="O408" s="241"/>
      <c r="P408" s="241"/>
      <c r="Q408" s="241"/>
      <c r="R408" s="241"/>
      <c r="S408" s="241"/>
      <c r="T408" s="24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3" t="s">
        <v>136</v>
      </c>
      <c r="AU408" s="243" t="s">
        <v>82</v>
      </c>
      <c r="AV408" s="14" t="s">
        <v>80</v>
      </c>
      <c r="AW408" s="14" t="s">
        <v>84</v>
      </c>
      <c r="AX408" s="14" t="s">
        <v>75</v>
      </c>
      <c r="AY408" s="243" t="s">
        <v>119</v>
      </c>
    </row>
    <row r="409" s="13" customFormat="1">
      <c r="A409" s="13"/>
      <c r="B409" s="223"/>
      <c r="C409" s="224"/>
      <c r="D409" s="225" t="s">
        <v>136</v>
      </c>
      <c r="E409" s="244" t="s">
        <v>19</v>
      </c>
      <c r="F409" s="226" t="s">
        <v>552</v>
      </c>
      <c r="G409" s="224"/>
      <c r="H409" s="227">
        <v>22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136</v>
      </c>
      <c r="AU409" s="233" t="s">
        <v>82</v>
      </c>
      <c r="AV409" s="13" t="s">
        <v>82</v>
      </c>
      <c r="AW409" s="13" t="s">
        <v>84</v>
      </c>
      <c r="AX409" s="13" t="s">
        <v>75</v>
      </c>
      <c r="AY409" s="233" t="s">
        <v>119</v>
      </c>
    </row>
    <row r="410" s="14" customFormat="1">
      <c r="A410" s="14"/>
      <c r="B410" s="234"/>
      <c r="C410" s="235"/>
      <c r="D410" s="225" t="s">
        <v>136</v>
      </c>
      <c r="E410" s="236" t="s">
        <v>19</v>
      </c>
      <c r="F410" s="237" t="s">
        <v>399</v>
      </c>
      <c r="G410" s="235"/>
      <c r="H410" s="236" t="s">
        <v>19</v>
      </c>
      <c r="I410" s="238"/>
      <c r="J410" s="235"/>
      <c r="K410" s="235"/>
      <c r="L410" s="239"/>
      <c r="M410" s="240"/>
      <c r="N410" s="241"/>
      <c r="O410" s="241"/>
      <c r="P410" s="241"/>
      <c r="Q410" s="241"/>
      <c r="R410" s="241"/>
      <c r="S410" s="241"/>
      <c r="T410" s="24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3" t="s">
        <v>136</v>
      </c>
      <c r="AU410" s="243" t="s">
        <v>82</v>
      </c>
      <c r="AV410" s="14" t="s">
        <v>80</v>
      </c>
      <c r="AW410" s="14" t="s">
        <v>84</v>
      </c>
      <c r="AX410" s="14" t="s">
        <v>75</v>
      </c>
      <c r="AY410" s="243" t="s">
        <v>119</v>
      </c>
    </row>
    <row r="411" s="13" customFormat="1">
      <c r="A411" s="13"/>
      <c r="B411" s="223"/>
      <c r="C411" s="224"/>
      <c r="D411" s="225" t="s">
        <v>136</v>
      </c>
      <c r="E411" s="244" t="s">
        <v>19</v>
      </c>
      <c r="F411" s="226" t="s">
        <v>553</v>
      </c>
      <c r="G411" s="224"/>
      <c r="H411" s="227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136</v>
      </c>
      <c r="AU411" s="233" t="s">
        <v>82</v>
      </c>
      <c r="AV411" s="13" t="s">
        <v>82</v>
      </c>
      <c r="AW411" s="13" t="s">
        <v>84</v>
      </c>
      <c r="AX411" s="13" t="s">
        <v>75</v>
      </c>
      <c r="AY411" s="233" t="s">
        <v>119</v>
      </c>
    </row>
    <row r="412" s="15" customFormat="1">
      <c r="A412" s="15"/>
      <c r="B412" s="245"/>
      <c r="C412" s="246"/>
      <c r="D412" s="225" t="s">
        <v>136</v>
      </c>
      <c r="E412" s="247" t="s">
        <v>19</v>
      </c>
      <c r="F412" s="248" t="s">
        <v>145</v>
      </c>
      <c r="G412" s="246"/>
      <c r="H412" s="249">
        <v>41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5" t="s">
        <v>136</v>
      </c>
      <c r="AU412" s="255" t="s">
        <v>82</v>
      </c>
      <c r="AV412" s="15" t="s">
        <v>128</v>
      </c>
      <c r="AW412" s="15" t="s">
        <v>84</v>
      </c>
      <c r="AX412" s="15" t="s">
        <v>80</v>
      </c>
      <c r="AY412" s="255" t="s">
        <v>119</v>
      </c>
    </row>
    <row r="413" s="2" customFormat="1" ht="16.5" customHeight="1">
      <c r="A413" s="40"/>
      <c r="B413" s="41"/>
      <c r="C413" s="213" t="s">
        <v>594</v>
      </c>
      <c r="D413" s="213" t="s">
        <v>130</v>
      </c>
      <c r="E413" s="214" t="s">
        <v>595</v>
      </c>
      <c r="F413" s="215" t="s">
        <v>596</v>
      </c>
      <c r="G413" s="216" t="s">
        <v>125</v>
      </c>
      <c r="H413" s="217">
        <v>8.1999999999999993</v>
      </c>
      <c r="I413" s="218"/>
      <c r="J413" s="219">
        <f>ROUND(I413*H413,2)</f>
        <v>0</v>
      </c>
      <c r="K413" s="215" t="s">
        <v>126</v>
      </c>
      <c r="L413" s="220"/>
      <c r="M413" s="221" t="s">
        <v>19</v>
      </c>
      <c r="N413" s="222" t="s">
        <v>48</v>
      </c>
      <c r="O413" s="87"/>
      <c r="P413" s="209">
        <f>O413*H413</f>
        <v>0</v>
      </c>
      <c r="Q413" s="209">
        <v>0.11799999999999999</v>
      </c>
      <c r="R413" s="209">
        <f>Q413*H413</f>
        <v>0.9675999999999999</v>
      </c>
      <c r="S413" s="209">
        <v>0</v>
      </c>
      <c r="T413" s="210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1" t="s">
        <v>211</v>
      </c>
      <c r="AT413" s="211" t="s">
        <v>130</v>
      </c>
      <c r="AU413" s="211" t="s">
        <v>82</v>
      </c>
      <c r="AY413" s="19" t="s">
        <v>119</v>
      </c>
      <c r="BE413" s="212">
        <f>IF(N413="základní",J413,0)</f>
        <v>0</v>
      </c>
      <c r="BF413" s="212">
        <f>IF(N413="snížená",J413,0)</f>
        <v>0</v>
      </c>
      <c r="BG413" s="212">
        <f>IF(N413="zákl. přenesená",J413,0)</f>
        <v>0</v>
      </c>
      <c r="BH413" s="212">
        <f>IF(N413="sníž. přenesená",J413,0)</f>
        <v>0</v>
      </c>
      <c r="BI413" s="212">
        <f>IF(N413="nulová",J413,0)</f>
        <v>0</v>
      </c>
      <c r="BJ413" s="19" t="s">
        <v>128</v>
      </c>
      <c r="BK413" s="212">
        <f>ROUND(I413*H413,2)</f>
        <v>0</v>
      </c>
      <c r="BL413" s="19" t="s">
        <v>212</v>
      </c>
      <c r="BM413" s="211" t="s">
        <v>597</v>
      </c>
    </row>
    <row r="414" s="14" customFormat="1">
      <c r="A414" s="14"/>
      <c r="B414" s="234"/>
      <c r="C414" s="235"/>
      <c r="D414" s="225" t="s">
        <v>136</v>
      </c>
      <c r="E414" s="236" t="s">
        <v>19</v>
      </c>
      <c r="F414" s="237" t="s">
        <v>587</v>
      </c>
      <c r="G414" s="235"/>
      <c r="H414" s="236" t="s">
        <v>19</v>
      </c>
      <c r="I414" s="238"/>
      <c r="J414" s="235"/>
      <c r="K414" s="235"/>
      <c r="L414" s="239"/>
      <c r="M414" s="240"/>
      <c r="N414" s="241"/>
      <c r="O414" s="241"/>
      <c r="P414" s="241"/>
      <c r="Q414" s="241"/>
      <c r="R414" s="241"/>
      <c r="S414" s="241"/>
      <c r="T414" s="24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3" t="s">
        <v>136</v>
      </c>
      <c r="AU414" s="243" t="s">
        <v>82</v>
      </c>
      <c r="AV414" s="14" t="s">
        <v>80</v>
      </c>
      <c r="AW414" s="14" t="s">
        <v>84</v>
      </c>
      <c r="AX414" s="14" t="s">
        <v>75</v>
      </c>
      <c r="AY414" s="243" t="s">
        <v>119</v>
      </c>
    </row>
    <row r="415" s="13" customFormat="1">
      <c r="A415" s="13"/>
      <c r="B415" s="223"/>
      <c r="C415" s="224"/>
      <c r="D415" s="225" t="s">
        <v>136</v>
      </c>
      <c r="E415" s="244" t="s">
        <v>19</v>
      </c>
      <c r="F415" s="226" t="s">
        <v>598</v>
      </c>
      <c r="G415" s="224"/>
      <c r="H415" s="227">
        <v>8.2000000000000011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136</v>
      </c>
      <c r="AU415" s="233" t="s">
        <v>82</v>
      </c>
      <c r="AV415" s="13" t="s">
        <v>82</v>
      </c>
      <c r="AW415" s="13" t="s">
        <v>84</v>
      </c>
      <c r="AX415" s="13" t="s">
        <v>80</v>
      </c>
      <c r="AY415" s="233" t="s">
        <v>119</v>
      </c>
    </row>
    <row r="416" s="2" customFormat="1">
      <c r="A416" s="40"/>
      <c r="B416" s="41"/>
      <c r="C416" s="200" t="s">
        <v>599</v>
      </c>
      <c r="D416" s="200" t="s">
        <v>122</v>
      </c>
      <c r="E416" s="201" t="s">
        <v>600</v>
      </c>
      <c r="F416" s="202" t="s">
        <v>601</v>
      </c>
      <c r="G416" s="203" t="s">
        <v>125</v>
      </c>
      <c r="H416" s="204">
        <v>156.5</v>
      </c>
      <c r="I416" s="205"/>
      <c r="J416" s="206">
        <f>ROUND(I416*H416,2)</f>
        <v>0</v>
      </c>
      <c r="K416" s="202" t="s">
        <v>126</v>
      </c>
      <c r="L416" s="46"/>
      <c r="M416" s="207" t="s">
        <v>19</v>
      </c>
      <c r="N416" s="208" t="s">
        <v>48</v>
      </c>
      <c r="O416" s="87"/>
      <c r="P416" s="209">
        <f>O416*H416</f>
        <v>0</v>
      </c>
      <c r="Q416" s="209">
        <v>0.084250000000000005</v>
      </c>
      <c r="R416" s="209">
        <f>Q416*H416</f>
        <v>13.185125000000001</v>
      </c>
      <c r="S416" s="209">
        <v>0</v>
      </c>
      <c r="T416" s="210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1" t="s">
        <v>212</v>
      </c>
      <c r="AT416" s="211" t="s">
        <v>122</v>
      </c>
      <c r="AU416" s="211" t="s">
        <v>82</v>
      </c>
      <c r="AY416" s="19" t="s">
        <v>119</v>
      </c>
      <c r="BE416" s="212">
        <f>IF(N416="základní",J416,0)</f>
        <v>0</v>
      </c>
      <c r="BF416" s="212">
        <f>IF(N416="snížená",J416,0)</f>
        <v>0</v>
      </c>
      <c r="BG416" s="212">
        <f>IF(N416="zákl. přenesená",J416,0)</f>
        <v>0</v>
      </c>
      <c r="BH416" s="212">
        <f>IF(N416="sníž. přenesená",J416,0)</f>
        <v>0</v>
      </c>
      <c r="BI416" s="212">
        <f>IF(N416="nulová",J416,0)</f>
        <v>0</v>
      </c>
      <c r="BJ416" s="19" t="s">
        <v>128</v>
      </c>
      <c r="BK416" s="212">
        <f>ROUND(I416*H416,2)</f>
        <v>0</v>
      </c>
      <c r="BL416" s="19" t="s">
        <v>212</v>
      </c>
      <c r="BM416" s="211" t="s">
        <v>602</v>
      </c>
    </row>
    <row r="417" s="14" customFormat="1">
      <c r="A417" s="14"/>
      <c r="B417" s="234"/>
      <c r="C417" s="235"/>
      <c r="D417" s="225" t="s">
        <v>136</v>
      </c>
      <c r="E417" s="236" t="s">
        <v>19</v>
      </c>
      <c r="F417" s="237" t="s">
        <v>400</v>
      </c>
      <c r="G417" s="235"/>
      <c r="H417" s="236" t="s">
        <v>19</v>
      </c>
      <c r="I417" s="238"/>
      <c r="J417" s="235"/>
      <c r="K417" s="235"/>
      <c r="L417" s="239"/>
      <c r="M417" s="240"/>
      <c r="N417" s="241"/>
      <c r="O417" s="241"/>
      <c r="P417" s="241"/>
      <c r="Q417" s="241"/>
      <c r="R417" s="241"/>
      <c r="S417" s="241"/>
      <c r="T417" s="24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3" t="s">
        <v>136</v>
      </c>
      <c r="AU417" s="243" t="s">
        <v>82</v>
      </c>
      <c r="AV417" s="14" t="s">
        <v>80</v>
      </c>
      <c r="AW417" s="14" t="s">
        <v>84</v>
      </c>
      <c r="AX417" s="14" t="s">
        <v>75</v>
      </c>
      <c r="AY417" s="243" t="s">
        <v>119</v>
      </c>
    </row>
    <row r="418" s="13" customFormat="1">
      <c r="A418" s="13"/>
      <c r="B418" s="223"/>
      <c r="C418" s="224"/>
      <c r="D418" s="225" t="s">
        <v>136</v>
      </c>
      <c r="E418" s="244" t="s">
        <v>19</v>
      </c>
      <c r="F418" s="226" t="s">
        <v>560</v>
      </c>
      <c r="G418" s="224"/>
      <c r="H418" s="227">
        <v>10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136</v>
      </c>
      <c r="AU418" s="233" t="s">
        <v>82</v>
      </c>
      <c r="AV418" s="13" t="s">
        <v>82</v>
      </c>
      <c r="AW418" s="13" t="s">
        <v>84</v>
      </c>
      <c r="AX418" s="13" t="s">
        <v>75</v>
      </c>
      <c r="AY418" s="233" t="s">
        <v>119</v>
      </c>
    </row>
    <row r="419" s="14" customFormat="1">
      <c r="A419" s="14"/>
      <c r="B419" s="234"/>
      <c r="C419" s="235"/>
      <c r="D419" s="225" t="s">
        <v>136</v>
      </c>
      <c r="E419" s="236" t="s">
        <v>19</v>
      </c>
      <c r="F419" s="237" t="s">
        <v>401</v>
      </c>
      <c r="G419" s="235"/>
      <c r="H419" s="236" t="s">
        <v>19</v>
      </c>
      <c r="I419" s="238"/>
      <c r="J419" s="235"/>
      <c r="K419" s="235"/>
      <c r="L419" s="239"/>
      <c r="M419" s="240"/>
      <c r="N419" s="241"/>
      <c r="O419" s="241"/>
      <c r="P419" s="241"/>
      <c r="Q419" s="241"/>
      <c r="R419" s="241"/>
      <c r="S419" s="241"/>
      <c r="T419" s="24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3" t="s">
        <v>136</v>
      </c>
      <c r="AU419" s="243" t="s">
        <v>82</v>
      </c>
      <c r="AV419" s="14" t="s">
        <v>80</v>
      </c>
      <c r="AW419" s="14" t="s">
        <v>84</v>
      </c>
      <c r="AX419" s="14" t="s">
        <v>75</v>
      </c>
      <c r="AY419" s="243" t="s">
        <v>119</v>
      </c>
    </row>
    <row r="420" s="13" customFormat="1">
      <c r="A420" s="13"/>
      <c r="B420" s="223"/>
      <c r="C420" s="224"/>
      <c r="D420" s="225" t="s">
        <v>136</v>
      </c>
      <c r="E420" s="244" t="s">
        <v>19</v>
      </c>
      <c r="F420" s="226" t="s">
        <v>561</v>
      </c>
      <c r="G420" s="224"/>
      <c r="H420" s="227">
        <v>55</v>
      </c>
      <c r="I420" s="228"/>
      <c r="J420" s="224"/>
      <c r="K420" s="224"/>
      <c r="L420" s="229"/>
      <c r="M420" s="230"/>
      <c r="N420" s="231"/>
      <c r="O420" s="231"/>
      <c r="P420" s="231"/>
      <c r="Q420" s="231"/>
      <c r="R420" s="231"/>
      <c r="S420" s="231"/>
      <c r="T420" s="23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3" t="s">
        <v>136</v>
      </c>
      <c r="AU420" s="233" t="s">
        <v>82</v>
      </c>
      <c r="AV420" s="13" t="s">
        <v>82</v>
      </c>
      <c r="AW420" s="13" t="s">
        <v>84</v>
      </c>
      <c r="AX420" s="13" t="s">
        <v>75</v>
      </c>
      <c r="AY420" s="233" t="s">
        <v>119</v>
      </c>
    </row>
    <row r="421" s="14" customFormat="1">
      <c r="A421" s="14"/>
      <c r="B421" s="234"/>
      <c r="C421" s="235"/>
      <c r="D421" s="225" t="s">
        <v>136</v>
      </c>
      <c r="E421" s="236" t="s">
        <v>19</v>
      </c>
      <c r="F421" s="237" t="s">
        <v>408</v>
      </c>
      <c r="G421" s="235"/>
      <c r="H421" s="236" t="s">
        <v>19</v>
      </c>
      <c r="I421" s="238"/>
      <c r="J421" s="235"/>
      <c r="K421" s="235"/>
      <c r="L421" s="239"/>
      <c r="M421" s="240"/>
      <c r="N421" s="241"/>
      <c r="O421" s="241"/>
      <c r="P421" s="241"/>
      <c r="Q421" s="241"/>
      <c r="R421" s="241"/>
      <c r="S421" s="241"/>
      <c r="T421" s="24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3" t="s">
        <v>136</v>
      </c>
      <c r="AU421" s="243" t="s">
        <v>82</v>
      </c>
      <c r="AV421" s="14" t="s">
        <v>80</v>
      </c>
      <c r="AW421" s="14" t="s">
        <v>84</v>
      </c>
      <c r="AX421" s="14" t="s">
        <v>75</v>
      </c>
      <c r="AY421" s="243" t="s">
        <v>119</v>
      </c>
    </row>
    <row r="422" s="13" customFormat="1">
      <c r="A422" s="13"/>
      <c r="B422" s="223"/>
      <c r="C422" s="224"/>
      <c r="D422" s="225" t="s">
        <v>136</v>
      </c>
      <c r="E422" s="244" t="s">
        <v>19</v>
      </c>
      <c r="F422" s="226" t="s">
        <v>562</v>
      </c>
      <c r="G422" s="224"/>
      <c r="H422" s="227">
        <v>91.5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136</v>
      </c>
      <c r="AU422" s="233" t="s">
        <v>82</v>
      </c>
      <c r="AV422" s="13" t="s">
        <v>82</v>
      </c>
      <c r="AW422" s="13" t="s">
        <v>84</v>
      </c>
      <c r="AX422" s="13" t="s">
        <v>75</v>
      </c>
      <c r="AY422" s="233" t="s">
        <v>119</v>
      </c>
    </row>
    <row r="423" s="15" customFormat="1">
      <c r="A423" s="15"/>
      <c r="B423" s="245"/>
      <c r="C423" s="246"/>
      <c r="D423" s="225" t="s">
        <v>136</v>
      </c>
      <c r="E423" s="247" t="s">
        <v>19</v>
      </c>
      <c r="F423" s="248" t="s">
        <v>145</v>
      </c>
      <c r="G423" s="246"/>
      <c r="H423" s="249">
        <v>156.5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5" t="s">
        <v>136</v>
      </c>
      <c r="AU423" s="255" t="s">
        <v>82</v>
      </c>
      <c r="AV423" s="15" t="s">
        <v>128</v>
      </c>
      <c r="AW423" s="15" t="s">
        <v>84</v>
      </c>
      <c r="AX423" s="15" t="s">
        <v>80</v>
      </c>
      <c r="AY423" s="255" t="s">
        <v>119</v>
      </c>
    </row>
    <row r="424" s="2" customFormat="1" ht="16.5" customHeight="1">
      <c r="A424" s="40"/>
      <c r="B424" s="41"/>
      <c r="C424" s="213" t="s">
        <v>603</v>
      </c>
      <c r="D424" s="213" t="s">
        <v>130</v>
      </c>
      <c r="E424" s="214" t="s">
        <v>604</v>
      </c>
      <c r="F424" s="215" t="s">
        <v>605</v>
      </c>
      <c r="G424" s="216" t="s">
        <v>125</v>
      </c>
      <c r="H424" s="217">
        <v>62.600000000000001</v>
      </c>
      <c r="I424" s="218"/>
      <c r="J424" s="219">
        <f>ROUND(I424*H424,2)</f>
        <v>0</v>
      </c>
      <c r="K424" s="215" t="s">
        <v>126</v>
      </c>
      <c r="L424" s="220"/>
      <c r="M424" s="221" t="s">
        <v>19</v>
      </c>
      <c r="N424" s="222" t="s">
        <v>48</v>
      </c>
      <c r="O424" s="87"/>
      <c r="P424" s="209">
        <f>O424*H424</f>
        <v>0</v>
      </c>
      <c r="Q424" s="209">
        <v>0.16500000000000001</v>
      </c>
      <c r="R424" s="209">
        <f>Q424*H424</f>
        <v>10.329000000000001</v>
      </c>
      <c r="S424" s="209">
        <v>0</v>
      </c>
      <c r="T424" s="210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1" t="s">
        <v>211</v>
      </c>
      <c r="AT424" s="211" t="s">
        <v>130</v>
      </c>
      <c r="AU424" s="211" t="s">
        <v>82</v>
      </c>
      <c r="AY424" s="19" t="s">
        <v>119</v>
      </c>
      <c r="BE424" s="212">
        <f>IF(N424="základní",J424,0)</f>
        <v>0</v>
      </c>
      <c r="BF424" s="212">
        <f>IF(N424="snížená",J424,0)</f>
        <v>0</v>
      </c>
      <c r="BG424" s="212">
        <f>IF(N424="zákl. přenesená",J424,0)</f>
        <v>0</v>
      </c>
      <c r="BH424" s="212">
        <f>IF(N424="sníž. přenesená",J424,0)</f>
        <v>0</v>
      </c>
      <c r="BI424" s="212">
        <f>IF(N424="nulová",J424,0)</f>
        <v>0</v>
      </c>
      <c r="BJ424" s="19" t="s">
        <v>128</v>
      </c>
      <c r="BK424" s="212">
        <f>ROUND(I424*H424,2)</f>
        <v>0</v>
      </c>
      <c r="BL424" s="19" t="s">
        <v>212</v>
      </c>
      <c r="BM424" s="211" t="s">
        <v>606</v>
      </c>
    </row>
    <row r="425" s="14" customFormat="1">
      <c r="A425" s="14"/>
      <c r="B425" s="234"/>
      <c r="C425" s="235"/>
      <c r="D425" s="225" t="s">
        <v>136</v>
      </c>
      <c r="E425" s="236" t="s">
        <v>19</v>
      </c>
      <c r="F425" s="237" t="s">
        <v>607</v>
      </c>
      <c r="G425" s="235"/>
      <c r="H425" s="236" t="s">
        <v>19</v>
      </c>
      <c r="I425" s="238"/>
      <c r="J425" s="235"/>
      <c r="K425" s="235"/>
      <c r="L425" s="239"/>
      <c r="M425" s="240"/>
      <c r="N425" s="241"/>
      <c r="O425" s="241"/>
      <c r="P425" s="241"/>
      <c r="Q425" s="241"/>
      <c r="R425" s="241"/>
      <c r="S425" s="241"/>
      <c r="T425" s="24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3" t="s">
        <v>136</v>
      </c>
      <c r="AU425" s="243" t="s">
        <v>82</v>
      </c>
      <c r="AV425" s="14" t="s">
        <v>80</v>
      </c>
      <c r="AW425" s="14" t="s">
        <v>84</v>
      </c>
      <c r="AX425" s="14" t="s">
        <v>75</v>
      </c>
      <c r="AY425" s="243" t="s">
        <v>119</v>
      </c>
    </row>
    <row r="426" s="13" customFormat="1">
      <c r="A426" s="13"/>
      <c r="B426" s="223"/>
      <c r="C426" s="224"/>
      <c r="D426" s="225" t="s">
        <v>136</v>
      </c>
      <c r="E426" s="244" t="s">
        <v>19</v>
      </c>
      <c r="F426" s="226" t="s">
        <v>608</v>
      </c>
      <c r="G426" s="224"/>
      <c r="H426" s="227">
        <v>62.600000000000001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136</v>
      </c>
      <c r="AU426" s="233" t="s">
        <v>82</v>
      </c>
      <c r="AV426" s="13" t="s">
        <v>82</v>
      </c>
      <c r="AW426" s="13" t="s">
        <v>84</v>
      </c>
      <c r="AX426" s="13" t="s">
        <v>80</v>
      </c>
      <c r="AY426" s="233" t="s">
        <v>119</v>
      </c>
    </row>
    <row r="427" s="2" customFormat="1">
      <c r="A427" s="40"/>
      <c r="B427" s="41"/>
      <c r="C427" s="200" t="s">
        <v>609</v>
      </c>
      <c r="D427" s="200" t="s">
        <v>122</v>
      </c>
      <c r="E427" s="201" t="s">
        <v>610</v>
      </c>
      <c r="F427" s="202" t="s">
        <v>611</v>
      </c>
      <c r="G427" s="203" t="s">
        <v>159</v>
      </c>
      <c r="H427" s="204">
        <v>2</v>
      </c>
      <c r="I427" s="205"/>
      <c r="J427" s="206">
        <f>ROUND(I427*H427,2)</f>
        <v>0</v>
      </c>
      <c r="K427" s="202" t="s">
        <v>126</v>
      </c>
      <c r="L427" s="46"/>
      <c r="M427" s="207" t="s">
        <v>19</v>
      </c>
      <c r="N427" s="208" t="s">
        <v>48</v>
      </c>
      <c r="O427" s="87"/>
      <c r="P427" s="209">
        <f>O427*H427</f>
        <v>0</v>
      </c>
      <c r="Q427" s="209">
        <v>0.14321</v>
      </c>
      <c r="R427" s="209">
        <f>Q427*H427</f>
        <v>0.28642000000000001</v>
      </c>
      <c r="S427" s="209">
        <v>0</v>
      </c>
      <c r="T427" s="210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1" t="s">
        <v>212</v>
      </c>
      <c r="AT427" s="211" t="s">
        <v>122</v>
      </c>
      <c r="AU427" s="211" t="s">
        <v>82</v>
      </c>
      <c r="AY427" s="19" t="s">
        <v>119</v>
      </c>
      <c r="BE427" s="212">
        <f>IF(N427="základní",J427,0)</f>
        <v>0</v>
      </c>
      <c r="BF427" s="212">
        <f>IF(N427="snížená",J427,0)</f>
        <v>0</v>
      </c>
      <c r="BG427" s="212">
        <f>IF(N427="zákl. přenesená",J427,0)</f>
        <v>0</v>
      </c>
      <c r="BH427" s="212">
        <f>IF(N427="sníž. přenesená",J427,0)</f>
        <v>0</v>
      </c>
      <c r="BI427" s="212">
        <f>IF(N427="nulová",J427,0)</f>
        <v>0</v>
      </c>
      <c r="BJ427" s="19" t="s">
        <v>128</v>
      </c>
      <c r="BK427" s="212">
        <f>ROUND(I427*H427,2)</f>
        <v>0</v>
      </c>
      <c r="BL427" s="19" t="s">
        <v>212</v>
      </c>
      <c r="BM427" s="211" t="s">
        <v>612</v>
      </c>
    </row>
    <row r="428" s="14" customFormat="1">
      <c r="A428" s="14"/>
      <c r="B428" s="234"/>
      <c r="C428" s="235"/>
      <c r="D428" s="225" t="s">
        <v>136</v>
      </c>
      <c r="E428" s="236" t="s">
        <v>19</v>
      </c>
      <c r="F428" s="237" t="s">
        <v>408</v>
      </c>
      <c r="G428" s="235"/>
      <c r="H428" s="236" t="s">
        <v>19</v>
      </c>
      <c r="I428" s="238"/>
      <c r="J428" s="235"/>
      <c r="K428" s="235"/>
      <c r="L428" s="239"/>
      <c r="M428" s="240"/>
      <c r="N428" s="241"/>
      <c r="O428" s="241"/>
      <c r="P428" s="241"/>
      <c r="Q428" s="241"/>
      <c r="R428" s="241"/>
      <c r="S428" s="241"/>
      <c r="T428" s="24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3" t="s">
        <v>136</v>
      </c>
      <c r="AU428" s="243" t="s">
        <v>82</v>
      </c>
      <c r="AV428" s="14" t="s">
        <v>80</v>
      </c>
      <c r="AW428" s="14" t="s">
        <v>84</v>
      </c>
      <c r="AX428" s="14" t="s">
        <v>75</v>
      </c>
      <c r="AY428" s="243" t="s">
        <v>119</v>
      </c>
    </row>
    <row r="429" s="13" customFormat="1">
      <c r="A429" s="13"/>
      <c r="B429" s="223"/>
      <c r="C429" s="224"/>
      <c r="D429" s="225" t="s">
        <v>136</v>
      </c>
      <c r="E429" s="244" t="s">
        <v>19</v>
      </c>
      <c r="F429" s="226" t="s">
        <v>82</v>
      </c>
      <c r="G429" s="224"/>
      <c r="H429" s="227">
        <v>2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136</v>
      </c>
      <c r="AU429" s="233" t="s">
        <v>82</v>
      </c>
      <c r="AV429" s="13" t="s">
        <v>82</v>
      </c>
      <c r="AW429" s="13" t="s">
        <v>84</v>
      </c>
      <c r="AX429" s="13" t="s">
        <v>80</v>
      </c>
      <c r="AY429" s="233" t="s">
        <v>119</v>
      </c>
    </row>
    <row r="430" s="2" customFormat="1" ht="16.5" customHeight="1">
      <c r="A430" s="40"/>
      <c r="B430" s="41"/>
      <c r="C430" s="213" t="s">
        <v>613</v>
      </c>
      <c r="D430" s="213" t="s">
        <v>130</v>
      </c>
      <c r="E430" s="214" t="s">
        <v>614</v>
      </c>
      <c r="F430" s="215" t="s">
        <v>615</v>
      </c>
      <c r="G430" s="216" t="s">
        <v>159</v>
      </c>
      <c r="H430" s="217">
        <v>2</v>
      </c>
      <c r="I430" s="218"/>
      <c r="J430" s="219">
        <f>ROUND(I430*H430,2)</f>
        <v>0</v>
      </c>
      <c r="K430" s="215" t="s">
        <v>126</v>
      </c>
      <c r="L430" s="220"/>
      <c r="M430" s="221" t="s">
        <v>19</v>
      </c>
      <c r="N430" s="222" t="s">
        <v>48</v>
      </c>
      <c r="O430" s="87"/>
      <c r="P430" s="209">
        <f>O430*H430</f>
        <v>0</v>
      </c>
      <c r="Q430" s="209">
        <v>0.080000000000000002</v>
      </c>
      <c r="R430" s="209">
        <f>Q430*H430</f>
        <v>0.16</v>
      </c>
      <c r="S430" s="209">
        <v>0</v>
      </c>
      <c r="T430" s="210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1" t="s">
        <v>471</v>
      </c>
      <c r="AT430" s="211" t="s">
        <v>130</v>
      </c>
      <c r="AU430" s="211" t="s">
        <v>82</v>
      </c>
      <c r="AY430" s="19" t="s">
        <v>119</v>
      </c>
      <c r="BE430" s="212">
        <f>IF(N430="základní",J430,0)</f>
        <v>0</v>
      </c>
      <c r="BF430" s="212">
        <f>IF(N430="snížená",J430,0)</f>
        <v>0</v>
      </c>
      <c r="BG430" s="212">
        <f>IF(N430="zákl. přenesená",J430,0)</f>
        <v>0</v>
      </c>
      <c r="BH430" s="212">
        <f>IF(N430="sníž. přenesená",J430,0)</f>
        <v>0</v>
      </c>
      <c r="BI430" s="212">
        <f>IF(N430="nulová",J430,0)</f>
        <v>0</v>
      </c>
      <c r="BJ430" s="19" t="s">
        <v>128</v>
      </c>
      <c r="BK430" s="212">
        <f>ROUND(I430*H430,2)</f>
        <v>0</v>
      </c>
      <c r="BL430" s="19" t="s">
        <v>471</v>
      </c>
      <c r="BM430" s="211" t="s">
        <v>616</v>
      </c>
    </row>
    <row r="431" s="2" customFormat="1">
      <c r="A431" s="40"/>
      <c r="B431" s="41"/>
      <c r="C431" s="200" t="s">
        <v>617</v>
      </c>
      <c r="D431" s="200" t="s">
        <v>122</v>
      </c>
      <c r="E431" s="201" t="s">
        <v>618</v>
      </c>
      <c r="F431" s="202" t="s">
        <v>619</v>
      </c>
      <c r="G431" s="203" t="s">
        <v>159</v>
      </c>
      <c r="H431" s="204">
        <v>2</v>
      </c>
      <c r="I431" s="205"/>
      <c r="J431" s="206">
        <f>ROUND(I431*H431,2)</f>
        <v>0</v>
      </c>
      <c r="K431" s="202" t="s">
        <v>126</v>
      </c>
      <c r="L431" s="46"/>
      <c r="M431" s="207" t="s">
        <v>19</v>
      </c>
      <c r="N431" s="208" t="s">
        <v>48</v>
      </c>
      <c r="O431" s="87"/>
      <c r="P431" s="209">
        <f>O431*H431</f>
        <v>0</v>
      </c>
      <c r="Q431" s="209">
        <v>0.095990000000000006</v>
      </c>
      <c r="R431" s="209">
        <f>Q431*H431</f>
        <v>0.19198000000000001</v>
      </c>
      <c r="S431" s="209">
        <v>0</v>
      </c>
      <c r="T431" s="210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1" t="s">
        <v>212</v>
      </c>
      <c r="AT431" s="211" t="s">
        <v>122</v>
      </c>
      <c r="AU431" s="211" t="s">
        <v>82</v>
      </c>
      <c r="AY431" s="19" t="s">
        <v>119</v>
      </c>
      <c r="BE431" s="212">
        <f>IF(N431="základní",J431,0)</f>
        <v>0</v>
      </c>
      <c r="BF431" s="212">
        <f>IF(N431="snížená",J431,0)</f>
        <v>0</v>
      </c>
      <c r="BG431" s="212">
        <f>IF(N431="zákl. přenesená",J431,0)</f>
        <v>0</v>
      </c>
      <c r="BH431" s="212">
        <f>IF(N431="sníž. přenesená",J431,0)</f>
        <v>0</v>
      </c>
      <c r="BI431" s="212">
        <f>IF(N431="nulová",J431,0)</f>
        <v>0</v>
      </c>
      <c r="BJ431" s="19" t="s">
        <v>128</v>
      </c>
      <c r="BK431" s="212">
        <f>ROUND(I431*H431,2)</f>
        <v>0</v>
      </c>
      <c r="BL431" s="19" t="s">
        <v>212</v>
      </c>
      <c r="BM431" s="211" t="s">
        <v>620</v>
      </c>
    </row>
    <row r="432" s="14" customFormat="1">
      <c r="A432" s="14"/>
      <c r="B432" s="234"/>
      <c r="C432" s="235"/>
      <c r="D432" s="225" t="s">
        <v>136</v>
      </c>
      <c r="E432" s="236" t="s">
        <v>19</v>
      </c>
      <c r="F432" s="237" t="s">
        <v>621</v>
      </c>
      <c r="G432" s="235"/>
      <c r="H432" s="236" t="s">
        <v>19</v>
      </c>
      <c r="I432" s="238"/>
      <c r="J432" s="235"/>
      <c r="K432" s="235"/>
      <c r="L432" s="239"/>
      <c r="M432" s="240"/>
      <c r="N432" s="241"/>
      <c r="O432" s="241"/>
      <c r="P432" s="241"/>
      <c r="Q432" s="241"/>
      <c r="R432" s="241"/>
      <c r="S432" s="241"/>
      <c r="T432" s="24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3" t="s">
        <v>136</v>
      </c>
      <c r="AU432" s="243" t="s">
        <v>82</v>
      </c>
      <c r="AV432" s="14" t="s">
        <v>80</v>
      </c>
      <c r="AW432" s="14" t="s">
        <v>84</v>
      </c>
      <c r="AX432" s="14" t="s">
        <v>75</v>
      </c>
      <c r="AY432" s="243" t="s">
        <v>119</v>
      </c>
    </row>
    <row r="433" s="13" customFormat="1">
      <c r="A433" s="13"/>
      <c r="B433" s="223"/>
      <c r="C433" s="224"/>
      <c r="D433" s="225" t="s">
        <v>136</v>
      </c>
      <c r="E433" s="244" t="s">
        <v>19</v>
      </c>
      <c r="F433" s="226" t="s">
        <v>82</v>
      </c>
      <c r="G433" s="224"/>
      <c r="H433" s="227">
        <v>2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136</v>
      </c>
      <c r="AU433" s="233" t="s">
        <v>82</v>
      </c>
      <c r="AV433" s="13" t="s">
        <v>82</v>
      </c>
      <c r="AW433" s="13" t="s">
        <v>84</v>
      </c>
      <c r="AX433" s="13" t="s">
        <v>80</v>
      </c>
      <c r="AY433" s="233" t="s">
        <v>119</v>
      </c>
    </row>
    <row r="434" s="2" customFormat="1" ht="16.5" customHeight="1">
      <c r="A434" s="40"/>
      <c r="B434" s="41"/>
      <c r="C434" s="213" t="s">
        <v>622</v>
      </c>
      <c r="D434" s="213" t="s">
        <v>130</v>
      </c>
      <c r="E434" s="214" t="s">
        <v>623</v>
      </c>
      <c r="F434" s="215" t="s">
        <v>624</v>
      </c>
      <c r="G434" s="216" t="s">
        <v>159</v>
      </c>
      <c r="H434" s="217">
        <v>2</v>
      </c>
      <c r="I434" s="218"/>
      <c r="J434" s="219">
        <f>ROUND(I434*H434,2)</f>
        <v>0</v>
      </c>
      <c r="K434" s="215" t="s">
        <v>126</v>
      </c>
      <c r="L434" s="220"/>
      <c r="M434" s="221" t="s">
        <v>19</v>
      </c>
      <c r="N434" s="222" t="s">
        <v>48</v>
      </c>
      <c r="O434" s="87"/>
      <c r="P434" s="209">
        <f>O434*H434</f>
        <v>0</v>
      </c>
      <c r="Q434" s="209">
        <v>0.044999999999999998</v>
      </c>
      <c r="R434" s="209">
        <f>Q434*H434</f>
        <v>0.089999999999999997</v>
      </c>
      <c r="S434" s="209">
        <v>0</v>
      </c>
      <c r="T434" s="210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1" t="s">
        <v>471</v>
      </c>
      <c r="AT434" s="211" t="s">
        <v>130</v>
      </c>
      <c r="AU434" s="211" t="s">
        <v>82</v>
      </c>
      <c r="AY434" s="19" t="s">
        <v>119</v>
      </c>
      <c r="BE434" s="212">
        <f>IF(N434="základní",J434,0)</f>
        <v>0</v>
      </c>
      <c r="BF434" s="212">
        <f>IF(N434="snížená",J434,0)</f>
        <v>0</v>
      </c>
      <c r="BG434" s="212">
        <f>IF(N434="zákl. přenesená",J434,0)</f>
        <v>0</v>
      </c>
      <c r="BH434" s="212">
        <f>IF(N434="sníž. přenesená",J434,0)</f>
        <v>0</v>
      </c>
      <c r="BI434" s="212">
        <f>IF(N434="nulová",J434,0)</f>
        <v>0</v>
      </c>
      <c r="BJ434" s="19" t="s">
        <v>128</v>
      </c>
      <c r="BK434" s="212">
        <f>ROUND(I434*H434,2)</f>
        <v>0</v>
      </c>
      <c r="BL434" s="19" t="s">
        <v>471</v>
      </c>
      <c r="BM434" s="211" t="s">
        <v>625</v>
      </c>
    </row>
    <row r="435" s="2" customFormat="1">
      <c r="A435" s="40"/>
      <c r="B435" s="41"/>
      <c r="C435" s="200" t="s">
        <v>626</v>
      </c>
      <c r="D435" s="200" t="s">
        <v>122</v>
      </c>
      <c r="E435" s="201" t="s">
        <v>627</v>
      </c>
      <c r="F435" s="202" t="s">
        <v>628</v>
      </c>
      <c r="G435" s="203" t="s">
        <v>159</v>
      </c>
      <c r="H435" s="204">
        <v>8</v>
      </c>
      <c r="I435" s="205"/>
      <c r="J435" s="206">
        <f>ROUND(I435*H435,2)</f>
        <v>0</v>
      </c>
      <c r="K435" s="202" t="s">
        <v>126</v>
      </c>
      <c r="L435" s="46"/>
      <c r="M435" s="207" t="s">
        <v>19</v>
      </c>
      <c r="N435" s="208" t="s">
        <v>48</v>
      </c>
      <c r="O435" s="87"/>
      <c r="P435" s="209">
        <f>O435*H435</f>
        <v>0</v>
      </c>
      <c r="Q435" s="209">
        <v>0.11162999999999999</v>
      </c>
      <c r="R435" s="209">
        <f>Q435*H435</f>
        <v>0.89303999999999994</v>
      </c>
      <c r="S435" s="209">
        <v>0</v>
      </c>
      <c r="T435" s="210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1" t="s">
        <v>212</v>
      </c>
      <c r="AT435" s="211" t="s">
        <v>122</v>
      </c>
      <c r="AU435" s="211" t="s">
        <v>82</v>
      </c>
      <c r="AY435" s="19" t="s">
        <v>119</v>
      </c>
      <c r="BE435" s="212">
        <f>IF(N435="základní",J435,0)</f>
        <v>0</v>
      </c>
      <c r="BF435" s="212">
        <f>IF(N435="snížená",J435,0)</f>
        <v>0</v>
      </c>
      <c r="BG435" s="212">
        <f>IF(N435="zákl. přenesená",J435,0)</f>
        <v>0</v>
      </c>
      <c r="BH435" s="212">
        <f>IF(N435="sníž. přenesená",J435,0)</f>
        <v>0</v>
      </c>
      <c r="BI435" s="212">
        <f>IF(N435="nulová",J435,0)</f>
        <v>0</v>
      </c>
      <c r="BJ435" s="19" t="s">
        <v>128</v>
      </c>
      <c r="BK435" s="212">
        <f>ROUND(I435*H435,2)</f>
        <v>0</v>
      </c>
      <c r="BL435" s="19" t="s">
        <v>212</v>
      </c>
      <c r="BM435" s="211" t="s">
        <v>629</v>
      </c>
    </row>
    <row r="436" s="14" customFormat="1">
      <c r="A436" s="14"/>
      <c r="B436" s="234"/>
      <c r="C436" s="235"/>
      <c r="D436" s="225" t="s">
        <v>136</v>
      </c>
      <c r="E436" s="236" t="s">
        <v>19</v>
      </c>
      <c r="F436" s="237" t="s">
        <v>407</v>
      </c>
      <c r="G436" s="235"/>
      <c r="H436" s="236" t="s">
        <v>19</v>
      </c>
      <c r="I436" s="238"/>
      <c r="J436" s="235"/>
      <c r="K436" s="235"/>
      <c r="L436" s="239"/>
      <c r="M436" s="240"/>
      <c r="N436" s="241"/>
      <c r="O436" s="241"/>
      <c r="P436" s="241"/>
      <c r="Q436" s="241"/>
      <c r="R436" s="241"/>
      <c r="S436" s="241"/>
      <c r="T436" s="24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3" t="s">
        <v>136</v>
      </c>
      <c r="AU436" s="243" t="s">
        <v>82</v>
      </c>
      <c r="AV436" s="14" t="s">
        <v>80</v>
      </c>
      <c r="AW436" s="14" t="s">
        <v>84</v>
      </c>
      <c r="AX436" s="14" t="s">
        <v>75</v>
      </c>
      <c r="AY436" s="243" t="s">
        <v>119</v>
      </c>
    </row>
    <row r="437" s="13" customFormat="1">
      <c r="A437" s="13"/>
      <c r="B437" s="223"/>
      <c r="C437" s="224"/>
      <c r="D437" s="225" t="s">
        <v>136</v>
      </c>
      <c r="E437" s="244" t="s">
        <v>19</v>
      </c>
      <c r="F437" s="226" t="s">
        <v>630</v>
      </c>
      <c r="G437" s="224"/>
      <c r="H437" s="227">
        <v>4</v>
      </c>
      <c r="I437" s="228"/>
      <c r="J437" s="224"/>
      <c r="K437" s="224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136</v>
      </c>
      <c r="AU437" s="233" t="s">
        <v>82</v>
      </c>
      <c r="AV437" s="13" t="s">
        <v>82</v>
      </c>
      <c r="AW437" s="13" t="s">
        <v>84</v>
      </c>
      <c r="AX437" s="13" t="s">
        <v>75</v>
      </c>
      <c r="AY437" s="233" t="s">
        <v>119</v>
      </c>
    </row>
    <row r="438" s="14" customFormat="1">
      <c r="A438" s="14"/>
      <c r="B438" s="234"/>
      <c r="C438" s="235"/>
      <c r="D438" s="225" t="s">
        <v>136</v>
      </c>
      <c r="E438" s="236" t="s">
        <v>19</v>
      </c>
      <c r="F438" s="237" t="s">
        <v>406</v>
      </c>
      <c r="G438" s="235"/>
      <c r="H438" s="236" t="s">
        <v>19</v>
      </c>
      <c r="I438" s="238"/>
      <c r="J438" s="235"/>
      <c r="K438" s="235"/>
      <c r="L438" s="239"/>
      <c r="M438" s="240"/>
      <c r="N438" s="241"/>
      <c r="O438" s="241"/>
      <c r="P438" s="241"/>
      <c r="Q438" s="241"/>
      <c r="R438" s="241"/>
      <c r="S438" s="241"/>
      <c r="T438" s="24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3" t="s">
        <v>136</v>
      </c>
      <c r="AU438" s="243" t="s">
        <v>82</v>
      </c>
      <c r="AV438" s="14" t="s">
        <v>80</v>
      </c>
      <c r="AW438" s="14" t="s">
        <v>84</v>
      </c>
      <c r="AX438" s="14" t="s">
        <v>75</v>
      </c>
      <c r="AY438" s="243" t="s">
        <v>119</v>
      </c>
    </row>
    <row r="439" s="13" customFormat="1">
      <c r="A439" s="13"/>
      <c r="B439" s="223"/>
      <c r="C439" s="224"/>
      <c r="D439" s="225" t="s">
        <v>136</v>
      </c>
      <c r="E439" s="244" t="s">
        <v>19</v>
      </c>
      <c r="F439" s="226" t="s">
        <v>630</v>
      </c>
      <c r="G439" s="224"/>
      <c r="H439" s="227">
        <v>4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136</v>
      </c>
      <c r="AU439" s="233" t="s">
        <v>82</v>
      </c>
      <c r="AV439" s="13" t="s">
        <v>82</v>
      </c>
      <c r="AW439" s="13" t="s">
        <v>84</v>
      </c>
      <c r="AX439" s="13" t="s">
        <v>75</v>
      </c>
      <c r="AY439" s="233" t="s">
        <v>119</v>
      </c>
    </row>
    <row r="440" s="15" customFormat="1">
      <c r="A440" s="15"/>
      <c r="B440" s="245"/>
      <c r="C440" s="246"/>
      <c r="D440" s="225" t="s">
        <v>136</v>
      </c>
      <c r="E440" s="247" t="s">
        <v>19</v>
      </c>
      <c r="F440" s="248" t="s">
        <v>145</v>
      </c>
      <c r="G440" s="246"/>
      <c r="H440" s="249">
        <v>8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5" t="s">
        <v>136</v>
      </c>
      <c r="AU440" s="255" t="s">
        <v>82</v>
      </c>
      <c r="AV440" s="15" t="s">
        <v>128</v>
      </c>
      <c r="AW440" s="15" t="s">
        <v>84</v>
      </c>
      <c r="AX440" s="15" t="s">
        <v>80</v>
      </c>
      <c r="AY440" s="255" t="s">
        <v>119</v>
      </c>
    </row>
    <row r="441" s="2" customFormat="1">
      <c r="A441" s="40"/>
      <c r="B441" s="41"/>
      <c r="C441" s="200" t="s">
        <v>631</v>
      </c>
      <c r="D441" s="200" t="s">
        <v>122</v>
      </c>
      <c r="E441" s="201" t="s">
        <v>632</v>
      </c>
      <c r="F441" s="202" t="s">
        <v>633</v>
      </c>
      <c r="G441" s="203" t="s">
        <v>125</v>
      </c>
      <c r="H441" s="204">
        <v>106</v>
      </c>
      <c r="I441" s="205"/>
      <c r="J441" s="206">
        <f>ROUND(I441*H441,2)</f>
        <v>0</v>
      </c>
      <c r="K441" s="202" t="s">
        <v>126</v>
      </c>
      <c r="L441" s="46"/>
      <c r="M441" s="207" t="s">
        <v>19</v>
      </c>
      <c r="N441" s="208" t="s">
        <v>48</v>
      </c>
      <c r="O441" s="87"/>
      <c r="P441" s="209">
        <f>O441*H441</f>
        <v>0</v>
      </c>
      <c r="Q441" s="209">
        <v>0</v>
      </c>
      <c r="R441" s="209">
        <f>Q441*H441</f>
        <v>0</v>
      </c>
      <c r="S441" s="209">
        <v>0.28999999999999998</v>
      </c>
      <c r="T441" s="210">
        <f>S441*H441</f>
        <v>30.739999999999998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1" t="s">
        <v>212</v>
      </c>
      <c r="AT441" s="211" t="s">
        <v>122</v>
      </c>
      <c r="AU441" s="211" t="s">
        <v>82</v>
      </c>
      <c r="AY441" s="19" t="s">
        <v>119</v>
      </c>
      <c r="BE441" s="212">
        <f>IF(N441="základní",J441,0)</f>
        <v>0</v>
      </c>
      <c r="BF441" s="212">
        <f>IF(N441="snížená",J441,0)</f>
        <v>0</v>
      </c>
      <c r="BG441" s="212">
        <f>IF(N441="zákl. přenesená",J441,0)</f>
        <v>0</v>
      </c>
      <c r="BH441" s="212">
        <f>IF(N441="sníž. přenesená",J441,0)</f>
        <v>0</v>
      </c>
      <c r="BI441" s="212">
        <f>IF(N441="nulová",J441,0)</f>
        <v>0</v>
      </c>
      <c r="BJ441" s="19" t="s">
        <v>128</v>
      </c>
      <c r="BK441" s="212">
        <f>ROUND(I441*H441,2)</f>
        <v>0</v>
      </c>
      <c r="BL441" s="19" t="s">
        <v>212</v>
      </c>
      <c r="BM441" s="211" t="s">
        <v>634</v>
      </c>
    </row>
    <row r="442" s="14" customFormat="1">
      <c r="A442" s="14"/>
      <c r="B442" s="234"/>
      <c r="C442" s="235"/>
      <c r="D442" s="225" t="s">
        <v>136</v>
      </c>
      <c r="E442" s="236" t="s">
        <v>19</v>
      </c>
      <c r="F442" s="237" t="s">
        <v>398</v>
      </c>
      <c r="G442" s="235"/>
      <c r="H442" s="236" t="s">
        <v>19</v>
      </c>
      <c r="I442" s="238"/>
      <c r="J442" s="235"/>
      <c r="K442" s="235"/>
      <c r="L442" s="239"/>
      <c r="M442" s="240"/>
      <c r="N442" s="241"/>
      <c r="O442" s="241"/>
      <c r="P442" s="241"/>
      <c r="Q442" s="241"/>
      <c r="R442" s="241"/>
      <c r="S442" s="241"/>
      <c r="T442" s="24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3" t="s">
        <v>136</v>
      </c>
      <c r="AU442" s="243" t="s">
        <v>82</v>
      </c>
      <c r="AV442" s="14" t="s">
        <v>80</v>
      </c>
      <c r="AW442" s="14" t="s">
        <v>84</v>
      </c>
      <c r="AX442" s="14" t="s">
        <v>75</v>
      </c>
      <c r="AY442" s="243" t="s">
        <v>119</v>
      </c>
    </row>
    <row r="443" s="13" customFormat="1">
      <c r="A443" s="13"/>
      <c r="B443" s="223"/>
      <c r="C443" s="224"/>
      <c r="D443" s="225" t="s">
        <v>136</v>
      </c>
      <c r="E443" s="244" t="s">
        <v>19</v>
      </c>
      <c r="F443" s="226" t="s">
        <v>552</v>
      </c>
      <c r="G443" s="224"/>
      <c r="H443" s="227">
        <v>22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136</v>
      </c>
      <c r="AU443" s="233" t="s">
        <v>82</v>
      </c>
      <c r="AV443" s="13" t="s">
        <v>82</v>
      </c>
      <c r="AW443" s="13" t="s">
        <v>84</v>
      </c>
      <c r="AX443" s="13" t="s">
        <v>75</v>
      </c>
      <c r="AY443" s="233" t="s">
        <v>119</v>
      </c>
    </row>
    <row r="444" s="14" customFormat="1">
      <c r="A444" s="14"/>
      <c r="B444" s="234"/>
      <c r="C444" s="235"/>
      <c r="D444" s="225" t="s">
        <v>136</v>
      </c>
      <c r="E444" s="236" t="s">
        <v>19</v>
      </c>
      <c r="F444" s="237" t="s">
        <v>399</v>
      </c>
      <c r="G444" s="235"/>
      <c r="H444" s="236" t="s">
        <v>19</v>
      </c>
      <c r="I444" s="238"/>
      <c r="J444" s="235"/>
      <c r="K444" s="235"/>
      <c r="L444" s="239"/>
      <c r="M444" s="240"/>
      <c r="N444" s="241"/>
      <c r="O444" s="241"/>
      <c r="P444" s="241"/>
      <c r="Q444" s="241"/>
      <c r="R444" s="241"/>
      <c r="S444" s="241"/>
      <c r="T444" s="24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3" t="s">
        <v>136</v>
      </c>
      <c r="AU444" s="243" t="s">
        <v>82</v>
      </c>
      <c r="AV444" s="14" t="s">
        <v>80</v>
      </c>
      <c r="AW444" s="14" t="s">
        <v>84</v>
      </c>
      <c r="AX444" s="14" t="s">
        <v>75</v>
      </c>
      <c r="AY444" s="243" t="s">
        <v>119</v>
      </c>
    </row>
    <row r="445" s="13" customFormat="1">
      <c r="A445" s="13"/>
      <c r="B445" s="223"/>
      <c r="C445" s="224"/>
      <c r="D445" s="225" t="s">
        <v>136</v>
      </c>
      <c r="E445" s="244" t="s">
        <v>19</v>
      </c>
      <c r="F445" s="226" t="s">
        <v>553</v>
      </c>
      <c r="G445" s="224"/>
      <c r="H445" s="227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136</v>
      </c>
      <c r="AU445" s="233" t="s">
        <v>82</v>
      </c>
      <c r="AV445" s="13" t="s">
        <v>82</v>
      </c>
      <c r="AW445" s="13" t="s">
        <v>84</v>
      </c>
      <c r="AX445" s="13" t="s">
        <v>75</v>
      </c>
      <c r="AY445" s="233" t="s">
        <v>119</v>
      </c>
    </row>
    <row r="446" s="14" customFormat="1">
      <c r="A446" s="14"/>
      <c r="B446" s="234"/>
      <c r="C446" s="235"/>
      <c r="D446" s="225" t="s">
        <v>136</v>
      </c>
      <c r="E446" s="236" t="s">
        <v>19</v>
      </c>
      <c r="F446" s="237" t="s">
        <v>400</v>
      </c>
      <c r="G446" s="235"/>
      <c r="H446" s="236" t="s">
        <v>19</v>
      </c>
      <c r="I446" s="238"/>
      <c r="J446" s="235"/>
      <c r="K446" s="235"/>
      <c r="L446" s="239"/>
      <c r="M446" s="240"/>
      <c r="N446" s="241"/>
      <c r="O446" s="241"/>
      <c r="P446" s="241"/>
      <c r="Q446" s="241"/>
      <c r="R446" s="241"/>
      <c r="S446" s="241"/>
      <c r="T446" s="24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3" t="s">
        <v>136</v>
      </c>
      <c r="AU446" s="243" t="s">
        <v>82</v>
      </c>
      <c r="AV446" s="14" t="s">
        <v>80</v>
      </c>
      <c r="AW446" s="14" t="s">
        <v>84</v>
      </c>
      <c r="AX446" s="14" t="s">
        <v>75</v>
      </c>
      <c r="AY446" s="243" t="s">
        <v>119</v>
      </c>
    </row>
    <row r="447" s="13" customFormat="1">
      <c r="A447" s="13"/>
      <c r="B447" s="223"/>
      <c r="C447" s="224"/>
      <c r="D447" s="225" t="s">
        <v>136</v>
      </c>
      <c r="E447" s="244" t="s">
        <v>19</v>
      </c>
      <c r="F447" s="226" t="s">
        <v>560</v>
      </c>
      <c r="G447" s="224"/>
      <c r="H447" s="227">
        <v>10</v>
      </c>
      <c r="I447" s="228"/>
      <c r="J447" s="224"/>
      <c r="K447" s="224"/>
      <c r="L447" s="229"/>
      <c r="M447" s="230"/>
      <c r="N447" s="231"/>
      <c r="O447" s="231"/>
      <c r="P447" s="231"/>
      <c r="Q447" s="231"/>
      <c r="R447" s="231"/>
      <c r="S447" s="231"/>
      <c r="T447" s="23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3" t="s">
        <v>136</v>
      </c>
      <c r="AU447" s="233" t="s">
        <v>82</v>
      </c>
      <c r="AV447" s="13" t="s">
        <v>82</v>
      </c>
      <c r="AW447" s="13" t="s">
        <v>84</v>
      </c>
      <c r="AX447" s="13" t="s">
        <v>75</v>
      </c>
      <c r="AY447" s="233" t="s">
        <v>119</v>
      </c>
    </row>
    <row r="448" s="14" customFormat="1">
      <c r="A448" s="14"/>
      <c r="B448" s="234"/>
      <c r="C448" s="235"/>
      <c r="D448" s="225" t="s">
        <v>136</v>
      </c>
      <c r="E448" s="236" t="s">
        <v>19</v>
      </c>
      <c r="F448" s="237" t="s">
        <v>401</v>
      </c>
      <c r="G448" s="235"/>
      <c r="H448" s="236" t="s">
        <v>19</v>
      </c>
      <c r="I448" s="238"/>
      <c r="J448" s="235"/>
      <c r="K448" s="235"/>
      <c r="L448" s="239"/>
      <c r="M448" s="240"/>
      <c r="N448" s="241"/>
      <c r="O448" s="241"/>
      <c r="P448" s="241"/>
      <c r="Q448" s="241"/>
      <c r="R448" s="241"/>
      <c r="S448" s="241"/>
      <c r="T448" s="24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3" t="s">
        <v>136</v>
      </c>
      <c r="AU448" s="243" t="s">
        <v>82</v>
      </c>
      <c r="AV448" s="14" t="s">
        <v>80</v>
      </c>
      <c r="AW448" s="14" t="s">
        <v>84</v>
      </c>
      <c r="AX448" s="14" t="s">
        <v>75</v>
      </c>
      <c r="AY448" s="243" t="s">
        <v>119</v>
      </c>
    </row>
    <row r="449" s="13" customFormat="1">
      <c r="A449" s="13"/>
      <c r="B449" s="223"/>
      <c r="C449" s="224"/>
      <c r="D449" s="225" t="s">
        <v>136</v>
      </c>
      <c r="E449" s="244" t="s">
        <v>19</v>
      </c>
      <c r="F449" s="226" t="s">
        <v>561</v>
      </c>
      <c r="G449" s="224"/>
      <c r="H449" s="227">
        <v>55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136</v>
      </c>
      <c r="AU449" s="233" t="s">
        <v>82</v>
      </c>
      <c r="AV449" s="13" t="s">
        <v>82</v>
      </c>
      <c r="AW449" s="13" t="s">
        <v>84</v>
      </c>
      <c r="AX449" s="13" t="s">
        <v>75</v>
      </c>
      <c r="AY449" s="233" t="s">
        <v>119</v>
      </c>
    </row>
    <row r="450" s="15" customFormat="1">
      <c r="A450" s="15"/>
      <c r="B450" s="245"/>
      <c r="C450" s="246"/>
      <c r="D450" s="225" t="s">
        <v>136</v>
      </c>
      <c r="E450" s="247" t="s">
        <v>19</v>
      </c>
      <c r="F450" s="248" t="s">
        <v>145</v>
      </c>
      <c r="G450" s="246"/>
      <c r="H450" s="249">
        <v>106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5" t="s">
        <v>136</v>
      </c>
      <c r="AU450" s="255" t="s">
        <v>82</v>
      </c>
      <c r="AV450" s="15" t="s">
        <v>128</v>
      </c>
      <c r="AW450" s="15" t="s">
        <v>84</v>
      </c>
      <c r="AX450" s="15" t="s">
        <v>80</v>
      </c>
      <c r="AY450" s="255" t="s">
        <v>119</v>
      </c>
    </row>
    <row r="451" s="2" customFormat="1">
      <c r="A451" s="40"/>
      <c r="B451" s="41"/>
      <c r="C451" s="200" t="s">
        <v>635</v>
      </c>
      <c r="D451" s="200" t="s">
        <v>122</v>
      </c>
      <c r="E451" s="201" t="s">
        <v>636</v>
      </c>
      <c r="F451" s="202" t="s">
        <v>637</v>
      </c>
      <c r="G451" s="203" t="s">
        <v>125</v>
      </c>
      <c r="H451" s="204">
        <v>109.5</v>
      </c>
      <c r="I451" s="205"/>
      <c r="J451" s="206">
        <f>ROUND(I451*H451,2)</f>
        <v>0</v>
      </c>
      <c r="K451" s="202" t="s">
        <v>126</v>
      </c>
      <c r="L451" s="46"/>
      <c r="M451" s="207" t="s">
        <v>19</v>
      </c>
      <c r="N451" s="208" t="s">
        <v>48</v>
      </c>
      <c r="O451" s="87"/>
      <c r="P451" s="209">
        <f>O451*H451</f>
        <v>0</v>
      </c>
      <c r="Q451" s="209">
        <v>0</v>
      </c>
      <c r="R451" s="209">
        <f>Q451*H451</f>
        <v>0</v>
      </c>
      <c r="S451" s="209">
        <v>0.44</v>
      </c>
      <c r="T451" s="210">
        <f>S451*H451</f>
        <v>48.18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1" t="s">
        <v>212</v>
      </c>
      <c r="AT451" s="211" t="s">
        <v>122</v>
      </c>
      <c r="AU451" s="211" t="s">
        <v>82</v>
      </c>
      <c r="AY451" s="19" t="s">
        <v>119</v>
      </c>
      <c r="BE451" s="212">
        <f>IF(N451="základní",J451,0)</f>
        <v>0</v>
      </c>
      <c r="BF451" s="212">
        <f>IF(N451="snížená",J451,0)</f>
        <v>0</v>
      </c>
      <c r="BG451" s="212">
        <f>IF(N451="zákl. přenesená",J451,0)</f>
        <v>0</v>
      </c>
      <c r="BH451" s="212">
        <f>IF(N451="sníž. přenesená",J451,0)</f>
        <v>0</v>
      </c>
      <c r="BI451" s="212">
        <f>IF(N451="nulová",J451,0)</f>
        <v>0</v>
      </c>
      <c r="BJ451" s="19" t="s">
        <v>128</v>
      </c>
      <c r="BK451" s="212">
        <f>ROUND(I451*H451,2)</f>
        <v>0</v>
      </c>
      <c r="BL451" s="19" t="s">
        <v>212</v>
      </c>
      <c r="BM451" s="211" t="s">
        <v>638</v>
      </c>
    </row>
    <row r="452" s="14" customFormat="1">
      <c r="A452" s="14"/>
      <c r="B452" s="234"/>
      <c r="C452" s="235"/>
      <c r="D452" s="225" t="s">
        <v>136</v>
      </c>
      <c r="E452" s="236" t="s">
        <v>19</v>
      </c>
      <c r="F452" s="237" t="s">
        <v>406</v>
      </c>
      <c r="G452" s="235"/>
      <c r="H452" s="236" t="s">
        <v>19</v>
      </c>
      <c r="I452" s="238"/>
      <c r="J452" s="235"/>
      <c r="K452" s="235"/>
      <c r="L452" s="239"/>
      <c r="M452" s="240"/>
      <c r="N452" s="241"/>
      <c r="O452" s="241"/>
      <c r="P452" s="241"/>
      <c r="Q452" s="241"/>
      <c r="R452" s="241"/>
      <c r="S452" s="241"/>
      <c r="T452" s="24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3" t="s">
        <v>136</v>
      </c>
      <c r="AU452" s="243" t="s">
        <v>82</v>
      </c>
      <c r="AV452" s="14" t="s">
        <v>80</v>
      </c>
      <c r="AW452" s="14" t="s">
        <v>84</v>
      </c>
      <c r="AX452" s="14" t="s">
        <v>75</v>
      </c>
      <c r="AY452" s="243" t="s">
        <v>119</v>
      </c>
    </row>
    <row r="453" s="13" customFormat="1">
      <c r="A453" s="13"/>
      <c r="B453" s="223"/>
      <c r="C453" s="224"/>
      <c r="D453" s="225" t="s">
        <v>136</v>
      </c>
      <c r="E453" s="244" t="s">
        <v>19</v>
      </c>
      <c r="F453" s="226" t="s">
        <v>559</v>
      </c>
      <c r="G453" s="224"/>
      <c r="H453" s="227">
        <v>6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136</v>
      </c>
      <c r="AU453" s="233" t="s">
        <v>82</v>
      </c>
      <c r="AV453" s="13" t="s">
        <v>82</v>
      </c>
      <c r="AW453" s="13" t="s">
        <v>84</v>
      </c>
      <c r="AX453" s="13" t="s">
        <v>75</v>
      </c>
      <c r="AY453" s="233" t="s">
        <v>119</v>
      </c>
    </row>
    <row r="454" s="14" customFormat="1">
      <c r="A454" s="14"/>
      <c r="B454" s="234"/>
      <c r="C454" s="235"/>
      <c r="D454" s="225" t="s">
        <v>136</v>
      </c>
      <c r="E454" s="236" t="s">
        <v>19</v>
      </c>
      <c r="F454" s="237" t="s">
        <v>407</v>
      </c>
      <c r="G454" s="235"/>
      <c r="H454" s="236" t="s">
        <v>19</v>
      </c>
      <c r="I454" s="238"/>
      <c r="J454" s="235"/>
      <c r="K454" s="235"/>
      <c r="L454" s="239"/>
      <c r="M454" s="240"/>
      <c r="N454" s="241"/>
      <c r="O454" s="241"/>
      <c r="P454" s="241"/>
      <c r="Q454" s="241"/>
      <c r="R454" s="241"/>
      <c r="S454" s="241"/>
      <c r="T454" s="24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3" t="s">
        <v>136</v>
      </c>
      <c r="AU454" s="243" t="s">
        <v>82</v>
      </c>
      <c r="AV454" s="14" t="s">
        <v>80</v>
      </c>
      <c r="AW454" s="14" t="s">
        <v>84</v>
      </c>
      <c r="AX454" s="14" t="s">
        <v>75</v>
      </c>
      <c r="AY454" s="243" t="s">
        <v>119</v>
      </c>
    </row>
    <row r="455" s="13" customFormat="1">
      <c r="A455" s="13"/>
      <c r="B455" s="223"/>
      <c r="C455" s="224"/>
      <c r="D455" s="225" t="s">
        <v>136</v>
      </c>
      <c r="E455" s="244" t="s">
        <v>19</v>
      </c>
      <c r="F455" s="226" t="s">
        <v>558</v>
      </c>
      <c r="G455" s="224"/>
      <c r="H455" s="227">
        <v>12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136</v>
      </c>
      <c r="AU455" s="233" t="s">
        <v>82</v>
      </c>
      <c r="AV455" s="13" t="s">
        <v>82</v>
      </c>
      <c r="AW455" s="13" t="s">
        <v>84</v>
      </c>
      <c r="AX455" s="13" t="s">
        <v>75</v>
      </c>
      <c r="AY455" s="233" t="s">
        <v>119</v>
      </c>
    </row>
    <row r="456" s="14" customFormat="1">
      <c r="A456" s="14"/>
      <c r="B456" s="234"/>
      <c r="C456" s="235"/>
      <c r="D456" s="225" t="s">
        <v>136</v>
      </c>
      <c r="E456" s="236" t="s">
        <v>19</v>
      </c>
      <c r="F456" s="237" t="s">
        <v>408</v>
      </c>
      <c r="G456" s="235"/>
      <c r="H456" s="236" t="s">
        <v>19</v>
      </c>
      <c r="I456" s="238"/>
      <c r="J456" s="235"/>
      <c r="K456" s="235"/>
      <c r="L456" s="239"/>
      <c r="M456" s="240"/>
      <c r="N456" s="241"/>
      <c r="O456" s="241"/>
      <c r="P456" s="241"/>
      <c r="Q456" s="241"/>
      <c r="R456" s="241"/>
      <c r="S456" s="241"/>
      <c r="T456" s="24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3" t="s">
        <v>136</v>
      </c>
      <c r="AU456" s="243" t="s">
        <v>82</v>
      </c>
      <c r="AV456" s="14" t="s">
        <v>80</v>
      </c>
      <c r="AW456" s="14" t="s">
        <v>84</v>
      </c>
      <c r="AX456" s="14" t="s">
        <v>75</v>
      </c>
      <c r="AY456" s="243" t="s">
        <v>119</v>
      </c>
    </row>
    <row r="457" s="13" customFormat="1">
      <c r="A457" s="13"/>
      <c r="B457" s="223"/>
      <c r="C457" s="224"/>
      <c r="D457" s="225" t="s">
        <v>136</v>
      </c>
      <c r="E457" s="244" t="s">
        <v>19</v>
      </c>
      <c r="F457" s="226" t="s">
        <v>562</v>
      </c>
      <c r="G457" s="224"/>
      <c r="H457" s="227">
        <v>91.5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136</v>
      </c>
      <c r="AU457" s="233" t="s">
        <v>82</v>
      </c>
      <c r="AV457" s="13" t="s">
        <v>82</v>
      </c>
      <c r="AW457" s="13" t="s">
        <v>84</v>
      </c>
      <c r="AX457" s="13" t="s">
        <v>75</v>
      </c>
      <c r="AY457" s="233" t="s">
        <v>119</v>
      </c>
    </row>
    <row r="458" s="15" customFormat="1">
      <c r="A458" s="15"/>
      <c r="B458" s="245"/>
      <c r="C458" s="246"/>
      <c r="D458" s="225" t="s">
        <v>136</v>
      </c>
      <c r="E458" s="247" t="s">
        <v>19</v>
      </c>
      <c r="F458" s="248" t="s">
        <v>145</v>
      </c>
      <c r="G458" s="246"/>
      <c r="H458" s="249">
        <v>109.5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5" t="s">
        <v>136</v>
      </c>
      <c r="AU458" s="255" t="s">
        <v>82</v>
      </c>
      <c r="AV458" s="15" t="s">
        <v>128</v>
      </c>
      <c r="AW458" s="15" t="s">
        <v>84</v>
      </c>
      <c r="AX458" s="15" t="s">
        <v>80</v>
      </c>
      <c r="AY458" s="255" t="s">
        <v>119</v>
      </c>
    </row>
    <row r="459" s="2" customFormat="1">
      <c r="A459" s="40"/>
      <c r="B459" s="41"/>
      <c r="C459" s="200" t="s">
        <v>639</v>
      </c>
      <c r="D459" s="200" t="s">
        <v>122</v>
      </c>
      <c r="E459" s="201" t="s">
        <v>640</v>
      </c>
      <c r="F459" s="202" t="s">
        <v>641</v>
      </c>
      <c r="G459" s="203" t="s">
        <v>125</v>
      </c>
      <c r="H459" s="204">
        <v>109.5</v>
      </c>
      <c r="I459" s="205"/>
      <c r="J459" s="206">
        <f>ROUND(I459*H459,2)</f>
        <v>0</v>
      </c>
      <c r="K459" s="202" t="s">
        <v>126</v>
      </c>
      <c r="L459" s="46"/>
      <c r="M459" s="207" t="s">
        <v>19</v>
      </c>
      <c r="N459" s="208" t="s">
        <v>48</v>
      </c>
      <c r="O459" s="87"/>
      <c r="P459" s="209">
        <f>O459*H459</f>
        <v>0</v>
      </c>
      <c r="Q459" s="209">
        <v>0</v>
      </c>
      <c r="R459" s="209">
        <f>Q459*H459</f>
        <v>0</v>
      </c>
      <c r="S459" s="209">
        <v>0.32500000000000001</v>
      </c>
      <c r="T459" s="210">
        <f>S459*H459</f>
        <v>35.587499999999999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1" t="s">
        <v>212</v>
      </c>
      <c r="AT459" s="211" t="s">
        <v>122</v>
      </c>
      <c r="AU459" s="211" t="s">
        <v>82</v>
      </c>
      <c r="AY459" s="19" t="s">
        <v>119</v>
      </c>
      <c r="BE459" s="212">
        <f>IF(N459="základní",J459,0)</f>
        <v>0</v>
      </c>
      <c r="BF459" s="212">
        <f>IF(N459="snížená",J459,0)</f>
        <v>0</v>
      </c>
      <c r="BG459" s="212">
        <f>IF(N459="zákl. přenesená",J459,0)</f>
        <v>0</v>
      </c>
      <c r="BH459" s="212">
        <f>IF(N459="sníž. přenesená",J459,0)</f>
        <v>0</v>
      </c>
      <c r="BI459" s="212">
        <f>IF(N459="nulová",J459,0)</f>
        <v>0</v>
      </c>
      <c r="BJ459" s="19" t="s">
        <v>128</v>
      </c>
      <c r="BK459" s="212">
        <f>ROUND(I459*H459,2)</f>
        <v>0</v>
      </c>
      <c r="BL459" s="19" t="s">
        <v>212</v>
      </c>
      <c r="BM459" s="211" t="s">
        <v>642</v>
      </c>
    </row>
    <row r="460" s="14" customFormat="1">
      <c r="A460" s="14"/>
      <c r="B460" s="234"/>
      <c r="C460" s="235"/>
      <c r="D460" s="225" t="s">
        <v>136</v>
      </c>
      <c r="E460" s="236" t="s">
        <v>19</v>
      </c>
      <c r="F460" s="237" t="s">
        <v>406</v>
      </c>
      <c r="G460" s="235"/>
      <c r="H460" s="236" t="s">
        <v>19</v>
      </c>
      <c r="I460" s="238"/>
      <c r="J460" s="235"/>
      <c r="K460" s="235"/>
      <c r="L460" s="239"/>
      <c r="M460" s="240"/>
      <c r="N460" s="241"/>
      <c r="O460" s="241"/>
      <c r="P460" s="241"/>
      <c r="Q460" s="241"/>
      <c r="R460" s="241"/>
      <c r="S460" s="241"/>
      <c r="T460" s="24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3" t="s">
        <v>136</v>
      </c>
      <c r="AU460" s="243" t="s">
        <v>82</v>
      </c>
      <c r="AV460" s="14" t="s">
        <v>80</v>
      </c>
      <c r="AW460" s="14" t="s">
        <v>84</v>
      </c>
      <c r="AX460" s="14" t="s">
        <v>75</v>
      </c>
      <c r="AY460" s="243" t="s">
        <v>119</v>
      </c>
    </row>
    <row r="461" s="13" customFormat="1">
      <c r="A461" s="13"/>
      <c r="B461" s="223"/>
      <c r="C461" s="224"/>
      <c r="D461" s="225" t="s">
        <v>136</v>
      </c>
      <c r="E461" s="244" t="s">
        <v>19</v>
      </c>
      <c r="F461" s="226" t="s">
        <v>559</v>
      </c>
      <c r="G461" s="224"/>
      <c r="H461" s="227">
        <v>6</v>
      </c>
      <c r="I461" s="228"/>
      <c r="J461" s="224"/>
      <c r="K461" s="224"/>
      <c r="L461" s="229"/>
      <c r="M461" s="230"/>
      <c r="N461" s="231"/>
      <c r="O461" s="231"/>
      <c r="P461" s="231"/>
      <c r="Q461" s="231"/>
      <c r="R461" s="231"/>
      <c r="S461" s="231"/>
      <c r="T461" s="23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3" t="s">
        <v>136</v>
      </c>
      <c r="AU461" s="233" t="s">
        <v>82</v>
      </c>
      <c r="AV461" s="13" t="s">
        <v>82</v>
      </c>
      <c r="AW461" s="13" t="s">
        <v>84</v>
      </c>
      <c r="AX461" s="13" t="s">
        <v>75</v>
      </c>
      <c r="AY461" s="233" t="s">
        <v>119</v>
      </c>
    </row>
    <row r="462" s="14" customFormat="1">
      <c r="A462" s="14"/>
      <c r="B462" s="234"/>
      <c r="C462" s="235"/>
      <c r="D462" s="225" t="s">
        <v>136</v>
      </c>
      <c r="E462" s="236" t="s">
        <v>19</v>
      </c>
      <c r="F462" s="237" t="s">
        <v>407</v>
      </c>
      <c r="G462" s="235"/>
      <c r="H462" s="236" t="s">
        <v>19</v>
      </c>
      <c r="I462" s="238"/>
      <c r="J462" s="235"/>
      <c r="K462" s="235"/>
      <c r="L462" s="239"/>
      <c r="M462" s="240"/>
      <c r="N462" s="241"/>
      <c r="O462" s="241"/>
      <c r="P462" s="241"/>
      <c r="Q462" s="241"/>
      <c r="R462" s="241"/>
      <c r="S462" s="241"/>
      <c r="T462" s="24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3" t="s">
        <v>136</v>
      </c>
      <c r="AU462" s="243" t="s">
        <v>82</v>
      </c>
      <c r="AV462" s="14" t="s">
        <v>80</v>
      </c>
      <c r="AW462" s="14" t="s">
        <v>84</v>
      </c>
      <c r="AX462" s="14" t="s">
        <v>75</v>
      </c>
      <c r="AY462" s="243" t="s">
        <v>119</v>
      </c>
    </row>
    <row r="463" s="13" customFormat="1">
      <c r="A463" s="13"/>
      <c r="B463" s="223"/>
      <c r="C463" s="224"/>
      <c r="D463" s="225" t="s">
        <v>136</v>
      </c>
      <c r="E463" s="244" t="s">
        <v>19</v>
      </c>
      <c r="F463" s="226" t="s">
        <v>558</v>
      </c>
      <c r="G463" s="224"/>
      <c r="H463" s="227">
        <v>12</v>
      </c>
      <c r="I463" s="228"/>
      <c r="J463" s="224"/>
      <c r="K463" s="224"/>
      <c r="L463" s="229"/>
      <c r="M463" s="230"/>
      <c r="N463" s="231"/>
      <c r="O463" s="231"/>
      <c r="P463" s="231"/>
      <c r="Q463" s="231"/>
      <c r="R463" s="231"/>
      <c r="S463" s="231"/>
      <c r="T463" s="23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3" t="s">
        <v>136</v>
      </c>
      <c r="AU463" s="233" t="s">
        <v>82</v>
      </c>
      <c r="AV463" s="13" t="s">
        <v>82</v>
      </c>
      <c r="AW463" s="13" t="s">
        <v>84</v>
      </c>
      <c r="AX463" s="13" t="s">
        <v>75</v>
      </c>
      <c r="AY463" s="233" t="s">
        <v>119</v>
      </c>
    </row>
    <row r="464" s="14" customFormat="1">
      <c r="A464" s="14"/>
      <c r="B464" s="234"/>
      <c r="C464" s="235"/>
      <c r="D464" s="225" t="s">
        <v>136</v>
      </c>
      <c r="E464" s="236" t="s">
        <v>19</v>
      </c>
      <c r="F464" s="237" t="s">
        <v>408</v>
      </c>
      <c r="G464" s="235"/>
      <c r="H464" s="236" t="s">
        <v>19</v>
      </c>
      <c r="I464" s="238"/>
      <c r="J464" s="235"/>
      <c r="K464" s="235"/>
      <c r="L464" s="239"/>
      <c r="M464" s="240"/>
      <c r="N464" s="241"/>
      <c r="O464" s="241"/>
      <c r="P464" s="241"/>
      <c r="Q464" s="241"/>
      <c r="R464" s="241"/>
      <c r="S464" s="241"/>
      <c r="T464" s="24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3" t="s">
        <v>136</v>
      </c>
      <c r="AU464" s="243" t="s">
        <v>82</v>
      </c>
      <c r="AV464" s="14" t="s">
        <v>80</v>
      </c>
      <c r="AW464" s="14" t="s">
        <v>84</v>
      </c>
      <c r="AX464" s="14" t="s">
        <v>75</v>
      </c>
      <c r="AY464" s="243" t="s">
        <v>119</v>
      </c>
    </row>
    <row r="465" s="13" customFormat="1">
      <c r="A465" s="13"/>
      <c r="B465" s="223"/>
      <c r="C465" s="224"/>
      <c r="D465" s="225" t="s">
        <v>136</v>
      </c>
      <c r="E465" s="244" t="s">
        <v>19</v>
      </c>
      <c r="F465" s="226" t="s">
        <v>562</v>
      </c>
      <c r="G465" s="224"/>
      <c r="H465" s="227">
        <v>91.5</v>
      </c>
      <c r="I465" s="228"/>
      <c r="J465" s="224"/>
      <c r="K465" s="224"/>
      <c r="L465" s="229"/>
      <c r="M465" s="230"/>
      <c r="N465" s="231"/>
      <c r="O465" s="231"/>
      <c r="P465" s="231"/>
      <c r="Q465" s="231"/>
      <c r="R465" s="231"/>
      <c r="S465" s="231"/>
      <c r="T465" s="23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3" t="s">
        <v>136</v>
      </c>
      <c r="AU465" s="233" t="s">
        <v>82</v>
      </c>
      <c r="AV465" s="13" t="s">
        <v>82</v>
      </c>
      <c r="AW465" s="13" t="s">
        <v>84</v>
      </c>
      <c r="AX465" s="13" t="s">
        <v>75</v>
      </c>
      <c r="AY465" s="233" t="s">
        <v>119</v>
      </c>
    </row>
    <row r="466" s="15" customFormat="1">
      <c r="A466" s="15"/>
      <c r="B466" s="245"/>
      <c r="C466" s="246"/>
      <c r="D466" s="225" t="s">
        <v>136</v>
      </c>
      <c r="E466" s="247" t="s">
        <v>19</v>
      </c>
      <c r="F466" s="248" t="s">
        <v>145</v>
      </c>
      <c r="G466" s="246"/>
      <c r="H466" s="249">
        <v>109.5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5" t="s">
        <v>136</v>
      </c>
      <c r="AU466" s="255" t="s">
        <v>82</v>
      </c>
      <c r="AV466" s="15" t="s">
        <v>128</v>
      </c>
      <c r="AW466" s="15" t="s">
        <v>84</v>
      </c>
      <c r="AX466" s="15" t="s">
        <v>80</v>
      </c>
      <c r="AY466" s="255" t="s">
        <v>119</v>
      </c>
    </row>
    <row r="467" s="2" customFormat="1">
      <c r="A467" s="40"/>
      <c r="B467" s="41"/>
      <c r="C467" s="200" t="s">
        <v>643</v>
      </c>
      <c r="D467" s="200" t="s">
        <v>122</v>
      </c>
      <c r="E467" s="201" t="s">
        <v>644</v>
      </c>
      <c r="F467" s="202" t="s">
        <v>645</v>
      </c>
      <c r="G467" s="203" t="s">
        <v>125</v>
      </c>
      <c r="H467" s="204">
        <v>12</v>
      </c>
      <c r="I467" s="205"/>
      <c r="J467" s="206">
        <f>ROUND(I467*H467,2)</f>
        <v>0</v>
      </c>
      <c r="K467" s="202" t="s">
        <v>126</v>
      </c>
      <c r="L467" s="46"/>
      <c r="M467" s="207" t="s">
        <v>19</v>
      </c>
      <c r="N467" s="208" t="s">
        <v>48</v>
      </c>
      <c r="O467" s="87"/>
      <c r="P467" s="209">
        <f>O467*H467</f>
        <v>0</v>
      </c>
      <c r="Q467" s="209">
        <v>0</v>
      </c>
      <c r="R467" s="209">
        <f>Q467*H467</f>
        <v>0</v>
      </c>
      <c r="S467" s="209">
        <v>0.12</v>
      </c>
      <c r="T467" s="210">
        <f>S467*H467</f>
        <v>1.44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1" t="s">
        <v>212</v>
      </c>
      <c r="AT467" s="211" t="s">
        <v>122</v>
      </c>
      <c r="AU467" s="211" t="s">
        <v>82</v>
      </c>
      <c r="AY467" s="19" t="s">
        <v>119</v>
      </c>
      <c r="BE467" s="212">
        <f>IF(N467="základní",J467,0)</f>
        <v>0</v>
      </c>
      <c r="BF467" s="212">
        <f>IF(N467="snížená",J467,0)</f>
        <v>0</v>
      </c>
      <c r="BG467" s="212">
        <f>IF(N467="zákl. přenesená",J467,0)</f>
        <v>0</v>
      </c>
      <c r="BH467" s="212">
        <f>IF(N467="sníž. přenesená",J467,0)</f>
        <v>0</v>
      </c>
      <c r="BI467" s="212">
        <f>IF(N467="nulová",J467,0)</f>
        <v>0</v>
      </c>
      <c r="BJ467" s="19" t="s">
        <v>128</v>
      </c>
      <c r="BK467" s="212">
        <f>ROUND(I467*H467,2)</f>
        <v>0</v>
      </c>
      <c r="BL467" s="19" t="s">
        <v>212</v>
      </c>
      <c r="BM467" s="211" t="s">
        <v>646</v>
      </c>
    </row>
    <row r="468" s="14" customFormat="1">
      <c r="A468" s="14"/>
      <c r="B468" s="234"/>
      <c r="C468" s="235"/>
      <c r="D468" s="225" t="s">
        <v>136</v>
      </c>
      <c r="E468" s="236" t="s">
        <v>19</v>
      </c>
      <c r="F468" s="237" t="s">
        <v>407</v>
      </c>
      <c r="G468" s="235"/>
      <c r="H468" s="236" t="s">
        <v>19</v>
      </c>
      <c r="I468" s="238"/>
      <c r="J468" s="235"/>
      <c r="K468" s="235"/>
      <c r="L468" s="239"/>
      <c r="M468" s="240"/>
      <c r="N468" s="241"/>
      <c r="O468" s="241"/>
      <c r="P468" s="241"/>
      <c r="Q468" s="241"/>
      <c r="R468" s="241"/>
      <c r="S468" s="241"/>
      <c r="T468" s="24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3" t="s">
        <v>136</v>
      </c>
      <c r="AU468" s="243" t="s">
        <v>82</v>
      </c>
      <c r="AV468" s="14" t="s">
        <v>80</v>
      </c>
      <c r="AW468" s="14" t="s">
        <v>84</v>
      </c>
      <c r="AX468" s="14" t="s">
        <v>75</v>
      </c>
      <c r="AY468" s="243" t="s">
        <v>119</v>
      </c>
    </row>
    <row r="469" s="13" customFormat="1">
      <c r="A469" s="13"/>
      <c r="B469" s="223"/>
      <c r="C469" s="224"/>
      <c r="D469" s="225" t="s">
        <v>136</v>
      </c>
      <c r="E469" s="244" t="s">
        <v>19</v>
      </c>
      <c r="F469" s="226" t="s">
        <v>558</v>
      </c>
      <c r="G469" s="224"/>
      <c r="H469" s="227">
        <v>12</v>
      </c>
      <c r="I469" s="228"/>
      <c r="J469" s="224"/>
      <c r="K469" s="224"/>
      <c r="L469" s="229"/>
      <c r="M469" s="230"/>
      <c r="N469" s="231"/>
      <c r="O469" s="231"/>
      <c r="P469" s="231"/>
      <c r="Q469" s="231"/>
      <c r="R469" s="231"/>
      <c r="S469" s="231"/>
      <c r="T469" s="23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3" t="s">
        <v>136</v>
      </c>
      <c r="AU469" s="233" t="s">
        <v>82</v>
      </c>
      <c r="AV469" s="13" t="s">
        <v>82</v>
      </c>
      <c r="AW469" s="13" t="s">
        <v>84</v>
      </c>
      <c r="AX469" s="13" t="s">
        <v>80</v>
      </c>
      <c r="AY469" s="233" t="s">
        <v>119</v>
      </c>
    </row>
    <row r="470" s="2" customFormat="1" ht="33" customHeight="1">
      <c r="A470" s="40"/>
      <c r="B470" s="41"/>
      <c r="C470" s="200" t="s">
        <v>647</v>
      </c>
      <c r="D470" s="200" t="s">
        <v>122</v>
      </c>
      <c r="E470" s="201" t="s">
        <v>648</v>
      </c>
      <c r="F470" s="202" t="s">
        <v>649</v>
      </c>
      <c r="G470" s="203" t="s">
        <v>125</v>
      </c>
      <c r="H470" s="204">
        <v>6</v>
      </c>
      <c r="I470" s="205"/>
      <c r="J470" s="206">
        <f>ROUND(I470*H470,2)</f>
        <v>0</v>
      </c>
      <c r="K470" s="202" t="s">
        <v>126</v>
      </c>
      <c r="L470" s="46"/>
      <c r="M470" s="207" t="s">
        <v>19</v>
      </c>
      <c r="N470" s="208" t="s">
        <v>48</v>
      </c>
      <c r="O470" s="87"/>
      <c r="P470" s="209">
        <f>O470*H470</f>
        <v>0</v>
      </c>
      <c r="Q470" s="209">
        <v>0</v>
      </c>
      <c r="R470" s="209">
        <f>Q470*H470</f>
        <v>0</v>
      </c>
      <c r="S470" s="209">
        <v>0.41699999999999998</v>
      </c>
      <c r="T470" s="210">
        <f>S470*H470</f>
        <v>2.5019999999999998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1" t="s">
        <v>212</v>
      </c>
      <c r="AT470" s="211" t="s">
        <v>122</v>
      </c>
      <c r="AU470" s="211" t="s">
        <v>82</v>
      </c>
      <c r="AY470" s="19" t="s">
        <v>119</v>
      </c>
      <c r="BE470" s="212">
        <f>IF(N470="základní",J470,0)</f>
        <v>0</v>
      </c>
      <c r="BF470" s="212">
        <f>IF(N470="snížená",J470,0)</f>
        <v>0</v>
      </c>
      <c r="BG470" s="212">
        <f>IF(N470="zákl. přenesená",J470,0)</f>
        <v>0</v>
      </c>
      <c r="BH470" s="212">
        <f>IF(N470="sníž. přenesená",J470,0)</f>
        <v>0</v>
      </c>
      <c r="BI470" s="212">
        <f>IF(N470="nulová",J470,0)</f>
        <v>0</v>
      </c>
      <c r="BJ470" s="19" t="s">
        <v>128</v>
      </c>
      <c r="BK470" s="212">
        <f>ROUND(I470*H470,2)</f>
        <v>0</v>
      </c>
      <c r="BL470" s="19" t="s">
        <v>212</v>
      </c>
      <c r="BM470" s="211" t="s">
        <v>650</v>
      </c>
    </row>
    <row r="471" s="14" customFormat="1">
      <c r="A471" s="14"/>
      <c r="B471" s="234"/>
      <c r="C471" s="235"/>
      <c r="D471" s="225" t="s">
        <v>136</v>
      </c>
      <c r="E471" s="236" t="s">
        <v>19</v>
      </c>
      <c r="F471" s="237" t="s">
        <v>406</v>
      </c>
      <c r="G471" s="235"/>
      <c r="H471" s="236" t="s">
        <v>19</v>
      </c>
      <c r="I471" s="238"/>
      <c r="J471" s="235"/>
      <c r="K471" s="235"/>
      <c r="L471" s="239"/>
      <c r="M471" s="240"/>
      <c r="N471" s="241"/>
      <c r="O471" s="241"/>
      <c r="P471" s="241"/>
      <c r="Q471" s="241"/>
      <c r="R471" s="241"/>
      <c r="S471" s="241"/>
      <c r="T471" s="24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3" t="s">
        <v>136</v>
      </c>
      <c r="AU471" s="243" t="s">
        <v>82</v>
      </c>
      <c r="AV471" s="14" t="s">
        <v>80</v>
      </c>
      <c r="AW471" s="14" t="s">
        <v>84</v>
      </c>
      <c r="AX471" s="14" t="s">
        <v>75</v>
      </c>
      <c r="AY471" s="243" t="s">
        <v>119</v>
      </c>
    </row>
    <row r="472" s="13" customFormat="1">
      <c r="A472" s="13"/>
      <c r="B472" s="223"/>
      <c r="C472" s="224"/>
      <c r="D472" s="225" t="s">
        <v>136</v>
      </c>
      <c r="E472" s="244" t="s">
        <v>19</v>
      </c>
      <c r="F472" s="226" t="s">
        <v>559</v>
      </c>
      <c r="G472" s="224"/>
      <c r="H472" s="227">
        <v>6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136</v>
      </c>
      <c r="AU472" s="233" t="s">
        <v>82</v>
      </c>
      <c r="AV472" s="13" t="s">
        <v>82</v>
      </c>
      <c r="AW472" s="13" t="s">
        <v>84</v>
      </c>
      <c r="AX472" s="13" t="s">
        <v>80</v>
      </c>
      <c r="AY472" s="233" t="s">
        <v>119</v>
      </c>
    </row>
    <row r="473" s="2" customFormat="1" ht="33" customHeight="1">
      <c r="A473" s="40"/>
      <c r="B473" s="41"/>
      <c r="C473" s="200" t="s">
        <v>651</v>
      </c>
      <c r="D473" s="200" t="s">
        <v>122</v>
      </c>
      <c r="E473" s="201" t="s">
        <v>652</v>
      </c>
      <c r="F473" s="202" t="s">
        <v>653</v>
      </c>
      <c r="G473" s="203" t="s">
        <v>125</v>
      </c>
      <c r="H473" s="204">
        <v>41</v>
      </c>
      <c r="I473" s="205"/>
      <c r="J473" s="206">
        <f>ROUND(I473*H473,2)</f>
        <v>0</v>
      </c>
      <c r="K473" s="202" t="s">
        <v>126</v>
      </c>
      <c r="L473" s="46"/>
      <c r="M473" s="207" t="s">
        <v>19</v>
      </c>
      <c r="N473" s="208" t="s">
        <v>48</v>
      </c>
      <c r="O473" s="87"/>
      <c r="P473" s="209">
        <f>O473*H473</f>
        <v>0</v>
      </c>
      <c r="Q473" s="209">
        <v>0</v>
      </c>
      <c r="R473" s="209">
        <f>Q473*H473</f>
        <v>0</v>
      </c>
      <c r="S473" s="209">
        <v>0.28100000000000003</v>
      </c>
      <c r="T473" s="210">
        <f>S473*H473</f>
        <v>11.521000000000001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1" t="s">
        <v>212</v>
      </c>
      <c r="AT473" s="211" t="s">
        <v>122</v>
      </c>
      <c r="AU473" s="211" t="s">
        <v>82</v>
      </c>
      <c r="AY473" s="19" t="s">
        <v>119</v>
      </c>
      <c r="BE473" s="212">
        <f>IF(N473="základní",J473,0)</f>
        <v>0</v>
      </c>
      <c r="BF473" s="212">
        <f>IF(N473="snížená",J473,0)</f>
        <v>0</v>
      </c>
      <c r="BG473" s="212">
        <f>IF(N473="zákl. přenesená",J473,0)</f>
        <v>0</v>
      </c>
      <c r="BH473" s="212">
        <f>IF(N473="sníž. přenesená",J473,0)</f>
        <v>0</v>
      </c>
      <c r="BI473" s="212">
        <f>IF(N473="nulová",J473,0)</f>
        <v>0</v>
      </c>
      <c r="BJ473" s="19" t="s">
        <v>128</v>
      </c>
      <c r="BK473" s="212">
        <f>ROUND(I473*H473,2)</f>
        <v>0</v>
      </c>
      <c r="BL473" s="19" t="s">
        <v>212</v>
      </c>
      <c r="BM473" s="211" t="s">
        <v>654</v>
      </c>
    </row>
    <row r="474" s="14" customFormat="1">
      <c r="A474" s="14"/>
      <c r="B474" s="234"/>
      <c r="C474" s="235"/>
      <c r="D474" s="225" t="s">
        <v>136</v>
      </c>
      <c r="E474" s="236" t="s">
        <v>19</v>
      </c>
      <c r="F474" s="237" t="s">
        <v>398</v>
      </c>
      <c r="G474" s="235"/>
      <c r="H474" s="236" t="s">
        <v>19</v>
      </c>
      <c r="I474" s="238"/>
      <c r="J474" s="235"/>
      <c r="K474" s="235"/>
      <c r="L474" s="239"/>
      <c r="M474" s="240"/>
      <c r="N474" s="241"/>
      <c r="O474" s="241"/>
      <c r="P474" s="241"/>
      <c r="Q474" s="241"/>
      <c r="R474" s="241"/>
      <c r="S474" s="241"/>
      <c r="T474" s="24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3" t="s">
        <v>136</v>
      </c>
      <c r="AU474" s="243" t="s">
        <v>82</v>
      </c>
      <c r="AV474" s="14" t="s">
        <v>80</v>
      </c>
      <c r="AW474" s="14" t="s">
        <v>84</v>
      </c>
      <c r="AX474" s="14" t="s">
        <v>75</v>
      </c>
      <c r="AY474" s="243" t="s">
        <v>119</v>
      </c>
    </row>
    <row r="475" s="13" customFormat="1">
      <c r="A475" s="13"/>
      <c r="B475" s="223"/>
      <c r="C475" s="224"/>
      <c r="D475" s="225" t="s">
        <v>136</v>
      </c>
      <c r="E475" s="244" t="s">
        <v>19</v>
      </c>
      <c r="F475" s="226" t="s">
        <v>552</v>
      </c>
      <c r="G475" s="224"/>
      <c r="H475" s="227">
        <v>22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136</v>
      </c>
      <c r="AU475" s="233" t="s">
        <v>82</v>
      </c>
      <c r="AV475" s="13" t="s">
        <v>82</v>
      </c>
      <c r="AW475" s="13" t="s">
        <v>84</v>
      </c>
      <c r="AX475" s="13" t="s">
        <v>75</v>
      </c>
      <c r="AY475" s="233" t="s">
        <v>119</v>
      </c>
    </row>
    <row r="476" s="14" customFormat="1">
      <c r="A476" s="14"/>
      <c r="B476" s="234"/>
      <c r="C476" s="235"/>
      <c r="D476" s="225" t="s">
        <v>136</v>
      </c>
      <c r="E476" s="236" t="s">
        <v>19</v>
      </c>
      <c r="F476" s="237" t="s">
        <v>399</v>
      </c>
      <c r="G476" s="235"/>
      <c r="H476" s="236" t="s">
        <v>19</v>
      </c>
      <c r="I476" s="238"/>
      <c r="J476" s="235"/>
      <c r="K476" s="235"/>
      <c r="L476" s="239"/>
      <c r="M476" s="240"/>
      <c r="N476" s="241"/>
      <c r="O476" s="241"/>
      <c r="P476" s="241"/>
      <c r="Q476" s="241"/>
      <c r="R476" s="241"/>
      <c r="S476" s="241"/>
      <c r="T476" s="24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3" t="s">
        <v>136</v>
      </c>
      <c r="AU476" s="243" t="s">
        <v>82</v>
      </c>
      <c r="AV476" s="14" t="s">
        <v>80</v>
      </c>
      <c r="AW476" s="14" t="s">
        <v>84</v>
      </c>
      <c r="AX476" s="14" t="s">
        <v>75</v>
      </c>
      <c r="AY476" s="243" t="s">
        <v>119</v>
      </c>
    </row>
    <row r="477" s="13" customFormat="1">
      <c r="A477" s="13"/>
      <c r="B477" s="223"/>
      <c r="C477" s="224"/>
      <c r="D477" s="225" t="s">
        <v>136</v>
      </c>
      <c r="E477" s="244" t="s">
        <v>19</v>
      </c>
      <c r="F477" s="226" t="s">
        <v>553</v>
      </c>
      <c r="G477" s="224"/>
      <c r="H477" s="227">
        <v>19</v>
      </c>
      <c r="I477" s="228"/>
      <c r="J477" s="224"/>
      <c r="K477" s="224"/>
      <c r="L477" s="229"/>
      <c r="M477" s="230"/>
      <c r="N477" s="231"/>
      <c r="O477" s="231"/>
      <c r="P477" s="231"/>
      <c r="Q477" s="231"/>
      <c r="R477" s="231"/>
      <c r="S477" s="231"/>
      <c r="T477" s="23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3" t="s">
        <v>136</v>
      </c>
      <c r="AU477" s="233" t="s">
        <v>82</v>
      </c>
      <c r="AV477" s="13" t="s">
        <v>82</v>
      </c>
      <c r="AW477" s="13" t="s">
        <v>84</v>
      </c>
      <c r="AX477" s="13" t="s">
        <v>75</v>
      </c>
      <c r="AY477" s="233" t="s">
        <v>119</v>
      </c>
    </row>
    <row r="478" s="15" customFormat="1">
      <c r="A478" s="15"/>
      <c r="B478" s="245"/>
      <c r="C478" s="246"/>
      <c r="D478" s="225" t="s">
        <v>136</v>
      </c>
      <c r="E478" s="247" t="s">
        <v>19</v>
      </c>
      <c r="F478" s="248" t="s">
        <v>145</v>
      </c>
      <c r="G478" s="246"/>
      <c r="H478" s="249">
        <v>41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55" t="s">
        <v>136</v>
      </c>
      <c r="AU478" s="255" t="s">
        <v>82</v>
      </c>
      <c r="AV478" s="15" t="s">
        <v>128</v>
      </c>
      <c r="AW478" s="15" t="s">
        <v>84</v>
      </c>
      <c r="AX478" s="15" t="s">
        <v>80</v>
      </c>
      <c r="AY478" s="255" t="s">
        <v>119</v>
      </c>
    </row>
    <row r="479" s="2" customFormat="1" ht="33" customHeight="1">
      <c r="A479" s="40"/>
      <c r="B479" s="41"/>
      <c r="C479" s="200" t="s">
        <v>655</v>
      </c>
      <c r="D479" s="200" t="s">
        <v>122</v>
      </c>
      <c r="E479" s="201" t="s">
        <v>656</v>
      </c>
      <c r="F479" s="202" t="s">
        <v>657</v>
      </c>
      <c r="G479" s="203" t="s">
        <v>125</v>
      </c>
      <c r="H479" s="204">
        <v>156.5</v>
      </c>
      <c r="I479" s="205"/>
      <c r="J479" s="206">
        <f>ROUND(I479*H479,2)</f>
        <v>0</v>
      </c>
      <c r="K479" s="202" t="s">
        <v>126</v>
      </c>
      <c r="L479" s="46"/>
      <c r="M479" s="207" t="s">
        <v>19</v>
      </c>
      <c r="N479" s="208" t="s">
        <v>48</v>
      </c>
      <c r="O479" s="87"/>
      <c r="P479" s="209">
        <f>O479*H479</f>
        <v>0</v>
      </c>
      <c r="Q479" s="209">
        <v>0</v>
      </c>
      <c r="R479" s="209">
        <f>Q479*H479</f>
        <v>0</v>
      </c>
      <c r="S479" s="209">
        <v>0.29499999999999998</v>
      </c>
      <c r="T479" s="210">
        <f>S479*H479</f>
        <v>46.167499999999997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1" t="s">
        <v>212</v>
      </c>
      <c r="AT479" s="211" t="s">
        <v>122</v>
      </c>
      <c r="AU479" s="211" t="s">
        <v>82</v>
      </c>
      <c r="AY479" s="19" t="s">
        <v>119</v>
      </c>
      <c r="BE479" s="212">
        <f>IF(N479="základní",J479,0)</f>
        <v>0</v>
      </c>
      <c r="BF479" s="212">
        <f>IF(N479="snížená",J479,0)</f>
        <v>0</v>
      </c>
      <c r="BG479" s="212">
        <f>IF(N479="zákl. přenesená",J479,0)</f>
        <v>0</v>
      </c>
      <c r="BH479" s="212">
        <f>IF(N479="sníž. přenesená",J479,0)</f>
        <v>0</v>
      </c>
      <c r="BI479" s="212">
        <f>IF(N479="nulová",J479,0)</f>
        <v>0</v>
      </c>
      <c r="BJ479" s="19" t="s">
        <v>128</v>
      </c>
      <c r="BK479" s="212">
        <f>ROUND(I479*H479,2)</f>
        <v>0</v>
      </c>
      <c r="BL479" s="19" t="s">
        <v>212</v>
      </c>
      <c r="BM479" s="211" t="s">
        <v>658</v>
      </c>
    </row>
    <row r="480" s="14" customFormat="1">
      <c r="A480" s="14"/>
      <c r="B480" s="234"/>
      <c r="C480" s="235"/>
      <c r="D480" s="225" t="s">
        <v>136</v>
      </c>
      <c r="E480" s="236" t="s">
        <v>19</v>
      </c>
      <c r="F480" s="237" t="s">
        <v>400</v>
      </c>
      <c r="G480" s="235"/>
      <c r="H480" s="236" t="s">
        <v>19</v>
      </c>
      <c r="I480" s="238"/>
      <c r="J480" s="235"/>
      <c r="K480" s="235"/>
      <c r="L480" s="239"/>
      <c r="M480" s="240"/>
      <c r="N480" s="241"/>
      <c r="O480" s="241"/>
      <c r="P480" s="241"/>
      <c r="Q480" s="241"/>
      <c r="R480" s="241"/>
      <c r="S480" s="241"/>
      <c r="T480" s="24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3" t="s">
        <v>136</v>
      </c>
      <c r="AU480" s="243" t="s">
        <v>82</v>
      </c>
      <c r="AV480" s="14" t="s">
        <v>80</v>
      </c>
      <c r="AW480" s="14" t="s">
        <v>84</v>
      </c>
      <c r="AX480" s="14" t="s">
        <v>75</v>
      </c>
      <c r="AY480" s="243" t="s">
        <v>119</v>
      </c>
    </row>
    <row r="481" s="13" customFormat="1">
      <c r="A481" s="13"/>
      <c r="B481" s="223"/>
      <c r="C481" s="224"/>
      <c r="D481" s="225" t="s">
        <v>136</v>
      </c>
      <c r="E481" s="244" t="s">
        <v>19</v>
      </c>
      <c r="F481" s="226" t="s">
        <v>560</v>
      </c>
      <c r="G481" s="224"/>
      <c r="H481" s="227">
        <v>10</v>
      </c>
      <c r="I481" s="228"/>
      <c r="J481" s="224"/>
      <c r="K481" s="224"/>
      <c r="L481" s="229"/>
      <c r="M481" s="230"/>
      <c r="N481" s="231"/>
      <c r="O481" s="231"/>
      <c r="P481" s="231"/>
      <c r="Q481" s="231"/>
      <c r="R481" s="231"/>
      <c r="S481" s="231"/>
      <c r="T481" s="23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3" t="s">
        <v>136</v>
      </c>
      <c r="AU481" s="233" t="s">
        <v>82</v>
      </c>
      <c r="AV481" s="13" t="s">
        <v>82</v>
      </c>
      <c r="AW481" s="13" t="s">
        <v>84</v>
      </c>
      <c r="AX481" s="13" t="s">
        <v>75</v>
      </c>
      <c r="AY481" s="233" t="s">
        <v>119</v>
      </c>
    </row>
    <row r="482" s="14" customFormat="1">
      <c r="A482" s="14"/>
      <c r="B482" s="234"/>
      <c r="C482" s="235"/>
      <c r="D482" s="225" t="s">
        <v>136</v>
      </c>
      <c r="E482" s="236" t="s">
        <v>19</v>
      </c>
      <c r="F482" s="237" t="s">
        <v>401</v>
      </c>
      <c r="G482" s="235"/>
      <c r="H482" s="236" t="s">
        <v>19</v>
      </c>
      <c r="I482" s="238"/>
      <c r="J482" s="235"/>
      <c r="K482" s="235"/>
      <c r="L482" s="239"/>
      <c r="M482" s="240"/>
      <c r="N482" s="241"/>
      <c r="O482" s="241"/>
      <c r="P482" s="241"/>
      <c r="Q482" s="241"/>
      <c r="R482" s="241"/>
      <c r="S482" s="241"/>
      <c r="T482" s="24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3" t="s">
        <v>136</v>
      </c>
      <c r="AU482" s="243" t="s">
        <v>82</v>
      </c>
      <c r="AV482" s="14" t="s">
        <v>80</v>
      </c>
      <c r="AW482" s="14" t="s">
        <v>84</v>
      </c>
      <c r="AX482" s="14" t="s">
        <v>75</v>
      </c>
      <c r="AY482" s="243" t="s">
        <v>119</v>
      </c>
    </row>
    <row r="483" s="13" customFormat="1">
      <c r="A483" s="13"/>
      <c r="B483" s="223"/>
      <c r="C483" s="224"/>
      <c r="D483" s="225" t="s">
        <v>136</v>
      </c>
      <c r="E483" s="244" t="s">
        <v>19</v>
      </c>
      <c r="F483" s="226" t="s">
        <v>561</v>
      </c>
      <c r="G483" s="224"/>
      <c r="H483" s="227">
        <v>55</v>
      </c>
      <c r="I483" s="228"/>
      <c r="J483" s="224"/>
      <c r="K483" s="224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136</v>
      </c>
      <c r="AU483" s="233" t="s">
        <v>82</v>
      </c>
      <c r="AV483" s="13" t="s">
        <v>82</v>
      </c>
      <c r="AW483" s="13" t="s">
        <v>84</v>
      </c>
      <c r="AX483" s="13" t="s">
        <v>75</v>
      </c>
      <c r="AY483" s="233" t="s">
        <v>119</v>
      </c>
    </row>
    <row r="484" s="14" customFormat="1">
      <c r="A484" s="14"/>
      <c r="B484" s="234"/>
      <c r="C484" s="235"/>
      <c r="D484" s="225" t="s">
        <v>136</v>
      </c>
      <c r="E484" s="236" t="s">
        <v>19</v>
      </c>
      <c r="F484" s="237" t="s">
        <v>408</v>
      </c>
      <c r="G484" s="235"/>
      <c r="H484" s="236" t="s">
        <v>19</v>
      </c>
      <c r="I484" s="238"/>
      <c r="J484" s="235"/>
      <c r="K484" s="235"/>
      <c r="L484" s="239"/>
      <c r="M484" s="240"/>
      <c r="N484" s="241"/>
      <c r="O484" s="241"/>
      <c r="P484" s="241"/>
      <c r="Q484" s="241"/>
      <c r="R484" s="241"/>
      <c r="S484" s="241"/>
      <c r="T484" s="24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3" t="s">
        <v>136</v>
      </c>
      <c r="AU484" s="243" t="s">
        <v>82</v>
      </c>
      <c r="AV484" s="14" t="s">
        <v>80</v>
      </c>
      <c r="AW484" s="14" t="s">
        <v>84</v>
      </c>
      <c r="AX484" s="14" t="s">
        <v>75</v>
      </c>
      <c r="AY484" s="243" t="s">
        <v>119</v>
      </c>
    </row>
    <row r="485" s="13" customFormat="1">
      <c r="A485" s="13"/>
      <c r="B485" s="223"/>
      <c r="C485" s="224"/>
      <c r="D485" s="225" t="s">
        <v>136</v>
      </c>
      <c r="E485" s="244" t="s">
        <v>19</v>
      </c>
      <c r="F485" s="226" t="s">
        <v>562</v>
      </c>
      <c r="G485" s="224"/>
      <c r="H485" s="227">
        <v>91.5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136</v>
      </c>
      <c r="AU485" s="233" t="s">
        <v>82</v>
      </c>
      <c r="AV485" s="13" t="s">
        <v>82</v>
      </c>
      <c r="AW485" s="13" t="s">
        <v>84</v>
      </c>
      <c r="AX485" s="13" t="s">
        <v>75</v>
      </c>
      <c r="AY485" s="233" t="s">
        <v>119</v>
      </c>
    </row>
    <row r="486" s="15" customFormat="1">
      <c r="A486" s="15"/>
      <c r="B486" s="245"/>
      <c r="C486" s="246"/>
      <c r="D486" s="225" t="s">
        <v>136</v>
      </c>
      <c r="E486" s="247" t="s">
        <v>19</v>
      </c>
      <c r="F486" s="248" t="s">
        <v>145</v>
      </c>
      <c r="G486" s="246"/>
      <c r="H486" s="249">
        <v>156.5</v>
      </c>
      <c r="I486" s="250"/>
      <c r="J486" s="246"/>
      <c r="K486" s="246"/>
      <c r="L486" s="251"/>
      <c r="M486" s="252"/>
      <c r="N486" s="253"/>
      <c r="O486" s="253"/>
      <c r="P486" s="253"/>
      <c r="Q486" s="253"/>
      <c r="R486" s="253"/>
      <c r="S486" s="253"/>
      <c r="T486" s="254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5" t="s">
        <v>136</v>
      </c>
      <c r="AU486" s="255" t="s">
        <v>82</v>
      </c>
      <c r="AV486" s="15" t="s">
        <v>128</v>
      </c>
      <c r="AW486" s="15" t="s">
        <v>84</v>
      </c>
      <c r="AX486" s="15" t="s">
        <v>80</v>
      </c>
      <c r="AY486" s="255" t="s">
        <v>119</v>
      </c>
    </row>
    <row r="487" s="2" customFormat="1">
      <c r="A487" s="40"/>
      <c r="B487" s="41"/>
      <c r="C487" s="200" t="s">
        <v>659</v>
      </c>
      <c r="D487" s="200" t="s">
        <v>122</v>
      </c>
      <c r="E487" s="201" t="s">
        <v>660</v>
      </c>
      <c r="F487" s="202" t="s">
        <v>661</v>
      </c>
      <c r="G487" s="203" t="s">
        <v>159</v>
      </c>
      <c r="H487" s="204">
        <v>2</v>
      </c>
      <c r="I487" s="205"/>
      <c r="J487" s="206">
        <f>ROUND(I487*H487,2)</f>
        <v>0</v>
      </c>
      <c r="K487" s="202" t="s">
        <v>126</v>
      </c>
      <c r="L487" s="46"/>
      <c r="M487" s="207" t="s">
        <v>19</v>
      </c>
      <c r="N487" s="208" t="s">
        <v>48</v>
      </c>
      <c r="O487" s="87"/>
      <c r="P487" s="209">
        <f>O487*H487</f>
        <v>0</v>
      </c>
      <c r="Q487" s="209">
        <v>0</v>
      </c>
      <c r="R487" s="209">
        <f>Q487*H487</f>
        <v>0</v>
      </c>
      <c r="S487" s="209">
        <v>0.28999999999999998</v>
      </c>
      <c r="T487" s="210">
        <f>S487*H487</f>
        <v>0.57999999999999996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1" t="s">
        <v>212</v>
      </c>
      <c r="AT487" s="211" t="s">
        <v>122</v>
      </c>
      <c r="AU487" s="211" t="s">
        <v>82</v>
      </c>
      <c r="AY487" s="19" t="s">
        <v>119</v>
      </c>
      <c r="BE487" s="212">
        <f>IF(N487="základní",J487,0)</f>
        <v>0</v>
      </c>
      <c r="BF487" s="212">
        <f>IF(N487="snížená",J487,0)</f>
        <v>0</v>
      </c>
      <c r="BG487" s="212">
        <f>IF(N487="zákl. přenesená",J487,0)</f>
        <v>0</v>
      </c>
      <c r="BH487" s="212">
        <f>IF(N487="sníž. přenesená",J487,0)</f>
        <v>0</v>
      </c>
      <c r="BI487" s="212">
        <f>IF(N487="nulová",J487,0)</f>
        <v>0</v>
      </c>
      <c r="BJ487" s="19" t="s">
        <v>128</v>
      </c>
      <c r="BK487" s="212">
        <f>ROUND(I487*H487,2)</f>
        <v>0</v>
      </c>
      <c r="BL487" s="19" t="s">
        <v>212</v>
      </c>
      <c r="BM487" s="211" t="s">
        <v>662</v>
      </c>
    </row>
    <row r="488" s="14" customFormat="1">
      <c r="A488" s="14"/>
      <c r="B488" s="234"/>
      <c r="C488" s="235"/>
      <c r="D488" s="225" t="s">
        <v>136</v>
      </c>
      <c r="E488" s="236" t="s">
        <v>19</v>
      </c>
      <c r="F488" s="237" t="s">
        <v>408</v>
      </c>
      <c r="G488" s="235"/>
      <c r="H488" s="236" t="s">
        <v>19</v>
      </c>
      <c r="I488" s="238"/>
      <c r="J488" s="235"/>
      <c r="K488" s="235"/>
      <c r="L488" s="239"/>
      <c r="M488" s="240"/>
      <c r="N488" s="241"/>
      <c r="O488" s="241"/>
      <c r="P488" s="241"/>
      <c r="Q488" s="241"/>
      <c r="R488" s="241"/>
      <c r="S488" s="241"/>
      <c r="T488" s="24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3" t="s">
        <v>136</v>
      </c>
      <c r="AU488" s="243" t="s">
        <v>82</v>
      </c>
      <c r="AV488" s="14" t="s">
        <v>80</v>
      </c>
      <c r="AW488" s="14" t="s">
        <v>84</v>
      </c>
      <c r="AX488" s="14" t="s">
        <v>75</v>
      </c>
      <c r="AY488" s="243" t="s">
        <v>119</v>
      </c>
    </row>
    <row r="489" s="13" customFormat="1">
      <c r="A489" s="13"/>
      <c r="B489" s="223"/>
      <c r="C489" s="224"/>
      <c r="D489" s="225" t="s">
        <v>136</v>
      </c>
      <c r="E489" s="244" t="s">
        <v>19</v>
      </c>
      <c r="F489" s="226" t="s">
        <v>82</v>
      </c>
      <c r="G489" s="224"/>
      <c r="H489" s="227">
        <v>2</v>
      </c>
      <c r="I489" s="228"/>
      <c r="J489" s="224"/>
      <c r="K489" s="224"/>
      <c r="L489" s="229"/>
      <c r="M489" s="230"/>
      <c r="N489" s="231"/>
      <c r="O489" s="231"/>
      <c r="P489" s="231"/>
      <c r="Q489" s="231"/>
      <c r="R489" s="231"/>
      <c r="S489" s="231"/>
      <c r="T489" s="23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3" t="s">
        <v>136</v>
      </c>
      <c r="AU489" s="233" t="s">
        <v>82</v>
      </c>
      <c r="AV489" s="13" t="s">
        <v>82</v>
      </c>
      <c r="AW489" s="13" t="s">
        <v>84</v>
      </c>
      <c r="AX489" s="13" t="s">
        <v>80</v>
      </c>
      <c r="AY489" s="233" t="s">
        <v>119</v>
      </c>
    </row>
    <row r="490" s="2" customFormat="1">
      <c r="A490" s="40"/>
      <c r="B490" s="41"/>
      <c r="C490" s="200" t="s">
        <v>663</v>
      </c>
      <c r="D490" s="200" t="s">
        <v>122</v>
      </c>
      <c r="E490" s="201" t="s">
        <v>664</v>
      </c>
      <c r="F490" s="202" t="s">
        <v>665</v>
      </c>
      <c r="G490" s="203" t="s">
        <v>159</v>
      </c>
      <c r="H490" s="204">
        <v>2</v>
      </c>
      <c r="I490" s="205"/>
      <c r="J490" s="206">
        <f>ROUND(I490*H490,2)</f>
        <v>0</v>
      </c>
      <c r="K490" s="202" t="s">
        <v>126</v>
      </c>
      <c r="L490" s="46"/>
      <c r="M490" s="207" t="s">
        <v>19</v>
      </c>
      <c r="N490" s="208" t="s">
        <v>48</v>
      </c>
      <c r="O490" s="87"/>
      <c r="P490" s="209">
        <f>O490*H490</f>
        <v>0</v>
      </c>
      <c r="Q490" s="209">
        <v>0</v>
      </c>
      <c r="R490" s="209">
        <f>Q490*H490</f>
        <v>0</v>
      </c>
      <c r="S490" s="209">
        <v>0.20000000000000001</v>
      </c>
      <c r="T490" s="210">
        <f>S490*H490</f>
        <v>0.40000000000000002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1" t="s">
        <v>212</v>
      </c>
      <c r="AT490" s="211" t="s">
        <v>122</v>
      </c>
      <c r="AU490" s="211" t="s">
        <v>82</v>
      </c>
      <c r="AY490" s="19" t="s">
        <v>119</v>
      </c>
      <c r="BE490" s="212">
        <f>IF(N490="základní",J490,0)</f>
        <v>0</v>
      </c>
      <c r="BF490" s="212">
        <f>IF(N490="snížená",J490,0)</f>
        <v>0</v>
      </c>
      <c r="BG490" s="212">
        <f>IF(N490="zákl. přenesená",J490,0)</f>
        <v>0</v>
      </c>
      <c r="BH490" s="212">
        <f>IF(N490="sníž. přenesená",J490,0)</f>
        <v>0</v>
      </c>
      <c r="BI490" s="212">
        <f>IF(N490="nulová",J490,0)</f>
        <v>0</v>
      </c>
      <c r="BJ490" s="19" t="s">
        <v>128</v>
      </c>
      <c r="BK490" s="212">
        <f>ROUND(I490*H490,2)</f>
        <v>0</v>
      </c>
      <c r="BL490" s="19" t="s">
        <v>212</v>
      </c>
      <c r="BM490" s="211" t="s">
        <v>666</v>
      </c>
    </row>
    <row r="491" s="14" customFormat="1">
      <c r="A491" s="14"/>
      <c r="B491" s="234"/>
      <c r="C491" s="235"/>
      <c r="D491" s="225" t="s">
        <v>136</v>
      </c>
      <c r="E491" s="236" t="s">
        <v>19</v>
      </c>
      <c r="F491" s="237" t="s">
        <v>621</v>
      </c>
      <c r="G491" s="235"/>
      <c r="H491" s="236" t="s">
        <v>19</v>
      </c>
      <c r="I491" s="238"/>
      <c r="J491" s="235"/>
      <c r="K491" s="235"/>
      <c r="L491" s="239"/>
      <c r="M491" s="240"/>
      <c r="N491" s="241"/>
      <c r="O491" s="241"/>
      <c r="P491" s="241"/>
      <c r="Q491" s="241"/>
      <c r="R491" s="241"/>
      <c r="S491" s="241"/>
      <c r="T491" s="24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3" t="s">
        <v>136</v>
      </c>
      <c r="AU491" s="243" t="s">
        <v>82</v>
      </c>
      <c r="AV491" s="14" t="s">
        <v>80</v>
      </c>
      <c r="AW491" s="14" t="s">
        <v>84</v>
      </c>
      <c r="AX491" s="14" t="s">
        <v>75</v>
      </c>
      <c r="AY491" s="243" t="s">
        <v>119</v>
      </c>
    </row>
    <row r="492" s="13" customFormat="1">
      <c r="A492" s="13"/>
      <c r="B492" s="223"/>
      <c r="C492" s="224"/>
      <c r="D492" s="225" t="s">
        <v>136</v>
      </c>
      <c r="E492" s="244" t="s">
        <v>19</v>
      </c>
      <c r="F492" s="226" t="s">
        <v>82</v>
      </c>
      <c r="G492" s="224"/>
      <c r="H492" s="227">
        <v>2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136</v>
      </c>
      <c r="AU492" s="233" t="s">
        <v>82</v>
      </c>
      <c r="AV492" s="13" t="s">
        <v>82</v>
      </c>
      <c r="AW492" s="13" t="s">
        <v>84</v>
      </c>
      <c r="AX492" s="13" t="s">
        <v>80</v>
      </c>
      <c r="AY492" s="233" t="s">
        <v>119</v>
      </c>
    </row>
    <row r="493" s="2" customFormat="1">
      <c r="A493" s="40"/>
      <c r="B493" s="41"/>
      <c r="C493" s="200" t="s">
        <v>667</v>
      </c>
      <c r="D493" s="200" t="s">
        <v>122</v>
      </c>
      <c r="E493" s="201" t="s">
        <v>668</v>
      </c>
      <c r="F493" s="202" t="s">
        <v>669</v>
      </c>
      <c r="G493" s="203" t="s">
        <v>159</v>
      </c>
      <c r="H493" s="204">
        <v>8</v>
      </c>
      <c r="I493" s="205"/>
      <c r="J493" s="206">
        <f>ROUND(I493*H493,2)</f>
        <v>0</v>
      </c>
      <c r="K493" s="202" t="s">
        <v>126</v>
      </c>
      <c r="L493" s="46"/>
      <c r="M493" s="207" t="s">
        <v>19</v>
      </c>
      <c r="N493" s="208" t="s">
        <v>48</v>
      </c>
      <c r="O493" s="87"/>
      <c r="P493" s="209">
        <f>O493*H493</f>
        <v>0</v>
      </c>
      <c r="Q493" s="209">
        <v>0</v>
      </c>
      <c r="R493" s="209">
        <f>Q493*H493</f>
        <v>0</v>
      </c>
      <c r="S493" s="209">
        <v>0.25</v>
      </c>
      <c r="T493" s="210">
        <f>S493*H493</f>
        <v>2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1" t="s">
        <v>212</v>
      </c>
      <c r="AT493" s="211" t="s">
        <v>122</v>
      </c>
      <c r="AU493" s="211" t="s">
        <v>82</v>
      </c>
      <c r="AY493" s="19" t="s">
        <v>119</v>
      </c>
      <c r="BE493" s="212">
        <f>IF(N493="základní",J493,0)</f>
        <v>0</v>
      </c>
      <c r="BF493" s="212">
        <f>IF(N493="snížená",J493,0)</f>
        <v>0</v>
      </c>
      <c r="BG493" s="212">
        <f>IF(N493="zákl. přenesená",J493,0)</f>
        <v>0</v>
      </c>
      <c r="BH493" s="212">
        <f>IF(N493="sníž. přenesená",J493,0)</f>
        <v>0</v>
      </c>
      <c r="BI493" s="212">
        <f>IF(N493="nulová",J493,0)</f>
        <v>0</v>
      </c>
      <c r="BJ493" s="19" t="s">
        <v>128</v>
      </c>
      <c r="BK493" s="212">
        <f>ROUND(I493*H493,2)</f>
        <v>0</v>
      </c>
      <c r="BL493" s="19" t="s">
        <v>212</v>
      </c>
      <c r="BM493" s="211" t="s">
        <v>670</v>
      </c>
    </row>
    <row r="494" s="14" customFormat="1">
      <c r="A494" s="14"/>
      <c r="B494" s="234"/>
      <c r="C494" s="235"/>
      <c r="D494" s="225" t="s">
        <v>136</v>
      </c>
      <c r="E494" s="236" t="s">
        <v>19</v>
      </c>
      <c r="F494" s="237" t="s">
        <v>407</v>
      </c>
      <c r="G494" s="235"/>
      <c r="H494" s="236" t="s">
        <v>19</v>
      </c>
      <c r="I494" s="238"/>
      <c r="J494" s="235"/>
      <c r="K494" s="235"/>
      <c r="L494" s="239"/>
      <c r="M494" s="240"/>
      <c r="N494" s="241"/>
      <c r="O494" s="241"/>
      <c r="P494" s="241"/>
      <c r="Q494" s="241"/>
      <c r="R494" s="241"/>
      <c r="S494" s="241"/>
      <c r="T494" s="24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3" t="s">
        <v>136</v>
      </c>
      <c r="AU494" s="243" t="s">
        <v>82</v>
      </c>
      <c r="AV494" s="14" t="s">
        <v>80</v>
      </c>
      <c r="AW494" s="14" t="s">
        <v>84</v>
      </c>
      <c r="AX494" s="14" t="s">
        <v>75</v>
      </c>
      <c r="AY494" s="243" t="s">
        <v>119</v>
      </c>
    </row>
    <row r="495" s="13" customFormat="1">
      <c r="A495" s="13"/>
      <c r="B495" s="223"/>
      <c r="C495" s="224"/>
      <c r="D495" s="225" t="s">
        <v>136</v>
      </c>
      <c r="E495" s="244" t="s">
        <v>19</v>
      </c>
      <c r="F495" s="226" t="s">
        <v>630</v>
      </c>
      <c r="G495" s="224"/>
      <c r="H495" s="227">
        <v>4</v>
      </c>
      <c r="I495" s="228"/>
      <c r="J495" s="224"/>
      <c r="K495" s="224"/>
      <c r="L495" s="229"/>
      <c r="M495" s="230"/>
      <c r="N495" s="231"/>
      <c r="O495" s="231"/>
      <c r="P495" s="231"/>
      <c r="Q495" s="231"/>
      <c r="R495" s="231"/>
      <c r="S495" s="231"/>
      <c r="T495" s="23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3" t="s">
        <v>136</v>
      </c>
      <c r="AU495" s="233" t="s">
        <v>82</v>
      </c>
      <c r="AV495" s="13" t="s">
        <v>82</v>
      </c>
      <c r="AW495" s="13" t="s">
        <v>84</v>
      </c>
      <c r="AX495" s="13" t="s">
        <v>75</v>
      </c>
      <c r="AY495" s="233" t="s">
        <v>119</v>
      </c>
    </row>
    <row r="496" s="14" customFormat="1">
      <c r="A496" s="14"/>
      <c r="B496" s="234"/>
      <c r="C496" s="235"/>
      <c r="D496" s="225" t="s">
        <v>136</v>
      </c>
      <c r="E496" s="236" t="s">
        <v>19</v>
      </c>
      <c r="F496" s="237" t="s">
        <v>406</v>
      </c>
      <c r="G496" s="235"/>
      <c r="H496" s="236" t="s">
        <v>19</v>
      </c>
      <c r="I496" s="238"/>
      <c r="J496" s="235"/>
      <c r="K496" s="235"/>
      <c r="L496" s="239"/>
      <c r="M496" s="240"/>
      <c r="N496" s="241"/>
      <c r="O496" s="241"/>
      <c r="P496" s="241"/>
      <c r="Q496" s="241"/>
      <c r="R496" s="241"/>
      <c r="S496" s="241"/>
      <c r="T496" s="24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3" t="s">
        <v>136</v>
      </c>
      <c r="AU496" s="243" t="s">
        <v>82</v>
      </c>
      <c r="AV496" s="14" t="s">
        <v>80</v>
      </c>
      <c r="AW496" s="14" t="s">
        <v>84</v>
      </c>
      <c r="AX496" s="14" t="s">
        <v>75</v>
      </c>
      <c r="AY496" s="243" t="s">
        <v>119</v>
      </c>
    </row>
    <row r="497" s="13" customFormat="1">
      <c r="A497" s="13"/>
      <c r="B497" s="223"/>
      <c r="C497" s="224"/>
      <c r="D497" s="225" t="s">
        <v>136</v>
      </c>
      <c r="E497" s="244" t="s">
        <v>19</v>
      </c>
      <c r="F497" s="226" t="s">
        <v>630</v>
      </c>
      <c r="G497" s="224"/>
      <c r="H497" s="227">
        <v>4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136</v>
      </c>
      <c r="AU497" s="233" t="s">
        <v>82</v>
      </c>
      <c r="AV497" s="13" t="s">
        <v>82</v>
      </c>
      <c r="AW497" s="13" t="s">
        <v>84</v>
      </c>
      <c r="AX497" s="13" t="s">
        <v>75</v>
      </c>
      <c r="AY497" s="233" t="s">
        <v>119</v>
      </c>
    </row>
    <row r="498" s="15" customFormat="1">
      <c r="A498" s="15"/>
      <c r="B498" s="245"/>
      <c r="C498" s="246"/>
      <c r="D498" s="225" t="s">
        <v>136</v>
      </c>
      <c r="E498" s="247" t="s">
        <v>19</v>
      </c>
      <c r="F498" s="248" t="s">
        <v>145</v>
      </c>
      <c r="G498" s="246"/>
      <c r="H498" s="249">
        <v>8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55" t="s">
        <v>136</v>
      </c>
      <c r="AU498" s="255" t="s">
        <v>82</v>
      </c>
      <c r="AV498" s="15" t="s">
        <v>128</v>
      </c>
      <c r="AW498" s="15" t="s">
        <v>84</v>
      </c>
      <c r="AX498" s="15" t="s">
        <v>80</v>
      </c>
      <c r="AY498" s="255" t="s">
        <v>119</v>
      </c>
    </row>
    <row r="499" s="2" customFormat="1" ht="16.5" customHeight="1">
      <c r="A499" s="40"/>
      <c r="B499" s="41"/>
      <c r="C499" s="200" t="s">
        <v>671</v>
      </c>
      <c r="D499" s="200" t="s">
        <v>122</v>
      </c>
      <c r="E499" s="201" t="s">
        <v>672</v>
      </c>
      <c r="F499" s="202" t="s">
        <v>673</v>
      </c>
      <c r="G499" s="203" t="s">
        <v>159</v>
      </c>
      <c r="H499" s="204">
        <v>130</v>
      </c>
      <c r="I499" s="205"/>
      <c r="J499" s="206">
        <f>ROUND(I499*H499,2)</f>
        <v>0</v>
      </c>
      <c r="K499" s="202" t="s">
        <v>126</v>
      </c>
      <c r="L499" s="46"/>
      <c r="M499" s="207" t="s">
        <v>19</v>
      </c>
      <c r="N499" s="208" t="s">
        <v>48</v>
      </c>
      <c r="O499" s="87"/>
      <c r="P499" s="209">
        <f>O499*H499</f>
        <v>0</v>
      </c>
      <c r="Q499" s="209">
        <v>3.0000000000000001E-05</v>
      </c>
      <c r="R499" s="209">
        <f>Q499*H499</f>
        <v>0.0039000000000000003</v>
      </c>
      <c r="S499" s="209">
        <v>0</v>
      </c>
      <c r="T499" s="210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1" t="s">
        <v>212</v>
      </c>
      <c r="AT499" s="211" t="s">
        <v>122</v>
      </c>
      <c r="AU499" s="211" t="s">
        <v>82</v>
      </c>
      <c r="AY499" s="19" t="s">
        <v>119</v>
      </c>
      <c r="BE499" s="212">
        <f>IF(N499="základní",J499,0)</f>
        <v>0</v>
      </c>
      <c r="BF499" s="212">
        <f>IF(N499="snížená",J499,0)</f>
        <v>0</v>
      </c>
      <c r="BG499" s="212">
        <f>IF(N499="zákl. přenesená",J499,0)</f>
        <v>0</v>
      </c>
      <c r="BH499" s="212">
        <f>IF(N499="sníž. přenesená",J499,0)</f>
        <v>0</v>
      </c>
      <c r="BI499" s="212">
        <f>IF(N499="nulová",J499,0)</f>
        <v>0</v>
      </c>
      <c r="BJ499" s="19" t="s">
        <v>128</v>
      </c>
      <c r="BK499" s="212">
        <f>ROUND(I499*H499,2)</f>
        <v>0</v>
      </c>
      <c r="BL499" s="19" t="s">
        <v>212</v>
      </c>
      <c r="BM499" s="211" t="s">
        <v>674</v>
      </c>
    </row>
    <row r="500" s="14" customFormat="1">
      <c r="A500" s="14"/>
      <c r="B500" s="234"/>
      <c r="C500" s="235"/>
      <c r="D500" s="225" t="s">
        <v>136</v>
      </c>
      <c r="E500" s="236" t="s">
        <v>19</v>
      </c>
      <c r="F500" s="237" t="s">
        <v>406</v>
      </c>
      <c r="G500" s="235"/>
      <c r="H500" s="236" t="s">
        <v>19</v>
      </c>
      <c r="I500" s="238"/>
      <c r="J500" s="235"/>
      <c r="K500" s="235"/>
      <c r="L500" s="239"/>
      <c r="M500" s="240"/>
      <c r="N500" s="241"/>
      <c r="O500" s="241"/>
      <c r="P500" s="241"/>
      <c r="Q500" s="241"/>
      <c r="R500" s="241"/>
      <c r="S500" s="241"/>
      <c r="T500" s="24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3" t="s">
        <v>136</v>
      </c>
      <c r="AU500" s="243" t="s">
        <v>82</v>
      </c>
      <c r="AV500" s="14" t="s">
        <v>80</v>
      </c>
      <c r="AW500" s="14" t="s">
        <v>84</v>
      </c>
      <c r="AX500" s="14" t="s">
        <v>75</v>
      </c>
      <c r="AY500" s="243" t="s">
        <v>119</v>
      </c>
    </row>
    <row r="501" s="13" customFormat="1">
      <c r="A501" s="13"/>
      <c r="B501" s="223"/>
      <c r="C501" s="224"/>
      <c r="D501" s="225" t="s">
        <v>136</v>
      </c>
      <c r="E501" s="244" t="s">
        <v>19</v>
      </c>
      <c r="F501" s="226" t="s">
        <v>675</v>
      </c>
      <c r="G501" s="224"/>
      <c r="H501" s="227">
        <v>8</v>
      </c>
      <c r="I501" s="228"/>
      <c r="J501" s="224"/>
      <c r="K501" s="224"/>
      <c r="L501" s="229"/>
      <c r="M501" s="230"/>
      <c r="N501" s="231"/>
      <c r="O501" s="231"/>
      <c r="P501" s="231"/>
      <c r="Q501" s="231"/>
      <c r="R501" s="231"/>
      <c r="S501" s="231"/>
      <c r="T501" s="23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3" t="s">
        <v>136</v>
      </c>
      <c r="AU501" s="233" t="s">
        <v>82</v>
      </c>
      <c r="AV501" s="13" t="s">
        <v>82</v>
      </c>
      <c r="AW501" s="13" t="s">
        <v>84</v>
      </c>
      <c r="AX501" s="13" t="s">
        <v>75</v>
      </c>
      <c r="AY501" s="233" t="s">
        <v>119</v>
      </c>
    </row>
    <row r="502" s="14" customFormat="1">
      <c r="A502" s="14"/>
      <c r="B502" s="234"/>
      <c r="C502" s="235"/>
      <c r="D502" s="225" t="s">
        <v>136</v>
      </c>
      <c r="E502" s="236" t="s">
        <v>19</v>
      </c>
      <c r="F502" s="237" t="s">
        <v>408</v>
      </c>
      <c r="G502" s="235"/>
      <c r="H502" s="236" t="s">
        <v>19</v>
      </c>
      <c r="I502" s="238"/>
      <c r="J502" s="235"/>
      <c r="K502" s="235"/>
      <c r="L502" s="239"/>
      <c r="M502" s="240"/>
      <c r="N502" s="241"/>
      <c r="O502" s="241"/>
      <c r="P502" s="241"/>
      <c r="Q502" s="241"/>
      <c r="R502" s="241"/>
      <c r="S502" s="241"/>
      <c r="T502" s="24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3" t="s">
        <v>136</v>
      </c>
      <c r="AU502" s="243" t="s">
        <v>82</v>
      </c>
      <c r="AV502" s="14" t="s">
        <v>80</v>
      </c>
      <c r="AW502" s="14" t="s">
        <v>84</v>
      </c>
      <c r="AX502" s="14" t="s">
        <v>75</v>
      </c>
      <c r="AY502" s="243" t="s">
        <v>119</v>
      </c>
    </row>
    <row r="503" s="13" customFormat="1">
      <c r="A503" s="13"/>
      <c r="B503" s="223"/>
      <c r="C503" s="224"/>
      <c r="D503" s="225" t="s">
        <v>136</v>
      </c>
      <c r="E503" s="244" t="s">
        <v>19</v>
      </c>
      <c r="F503" s="226" t="s">
        <v>676</v>
      </c>
      <c r="G503" s="224"/>
      <c r="H503" s="227">
        <v>122</v>
      </c>
      <c r="I503" s="228"/>
      <c r="J503" s="224"/>
      <c r="K503" s="224"/>
      <c r="L503" s="229"/>
      <c r="M503" s="230"/>
      <c r="N503" s="231"/>
      <c r="O503" s="231"/>
      <c r="P503" s="231"/>
      <c r="Q503" s="231"/>
      <c r="R503" s="231"/>
      <c r="S503" s="231"/>
      <c r="T503" s="23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3" t="s">
        <v>136</v>
      </c>
      <c r="AU503" s="233" t="s">
        <v>82</v>
      </c>
      <c r="AV503" s="13" t="s">
        <v>82</v>
      </c>
      <c r="AW503" s="13" t="s">
        <v>84</v>
      </c>
      <c r="AX503" s="13" t="s">
        <v>75</v>
      </c>
      <c r="AY503" s="233" t="s">
        <v>119</v>
      </c>
    </row>
    <row r="504" s="15" customFormat="1">
      <c r="A504" s="15"/>
      <c r="B504" s="245"/>
      <c r="C504" s="246"/>
      <c r="D504" s="225" t="s">
        <v>136</v>
      </c>
      <c r="E504" s="247" t="s">
        <v>19</v>
      </c>
      <c r="F504" s="248" t="s">
        <v>145</v>
      </c>
      <c r="G504" s="246"/>
      <c r="H504" s="249">
        <v>130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5" t="s">
        <v>136</v>
      </c>
      <c r="AU504" s="255" t="s">
        <v>82</v>
      </c>
      <c r="AV504" s="15" t="s">
        <v>128</v>
      </c>
      <c r="AW504" s="15" t="s">
        <v>84</v>
      </c>
      <c r="AX504" s="15" t="s">
        <v>80</v>
      </c>
      <c r="AY504" s="255" t="s">
        <v>119</v>
      </c>
    </row>
    <row r="505" s="2" customFormat="1" ht="16.5" customHeight="1">
      <c r="A505" s="40"/>
      <c r="B505" s="41"/>
      <c r="C505" s="200" t="s">
        <v>677</v>
      </c>
      <c r="D505" s="200" t="s">
        <v>122</v>
      </c>
      <c r="E505" s="201" t="s">
        <v>678</v>
      </c>
      <c r="F505" s="202" t="s">
        <v>679</v>
      </c>
      <c r="G505" s="203" t="s">
        <v>159</v>
      </c>
      <c r="H505" s="204">
        <v>16</v>
      </c>
      <c r="I505" s="205"/>
      <c r="J505" s="206">
        <f>ROUND(I505*H505,2)</f>
        <v>0</v>
      </c>
      <c r="K505" s="202" t="s">
        <v>126</v>
      </c>
      <c r="L505" s="46"/>
      <c r="M505" s="207" t="s">
        <v>19</v>
      </c>
      <c r="N505" s="208" t="s">
        <v>48</v>
      </c>
      <c r="O505" s="87"/>
      <c r="P505" s="209">
        <f>O505*H505</f>
        <v>0</v>
      </c>
      <c r="Q505" s="209">
        <v>0</v>
      </c>
      <c r="R505" s="209">
        <f>Q505*H505</f>
        <v>0</v>
      </c>
      <c r="S505" s="209">
        <v>0</v>
      </c>
      <c r="T505" s="210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1" t="s">
        <v>212</v>
      </c>
      <c r="AT505" s="211" t="s">
        <v>122</v>
      </c>
      <c r="AU505" s="211" t="s">
        <v>82</v>
      </c>
      <c r="AY505" s="19" t="s">
        <v>119</v>
      </c>
      <c r="BE505" s="212">
        <f>IF(N505="základní",J505,0)</f>
        <v>0</v>
      </c>
      <c r="BF505" s="212">
        <f>IF(N505="snížená",J505,0)</f>
        <v>0</v>
      </c>
      <c r="BG505" s="212">
        <f>IF(N505="zákl. přenesená",J505,0)</f>
        <v>0</v>
      </c>
      <c r="BH505" s="212">
        <f>IF(N505="sníž. přenesená",J505,0)</f>
        <v>0</v>
      </c>
      <c r="BI505" s="212">
        <f>IF(N505="nulová",J505,0)</f>
        <v>0</v>
      </c>
      <c r="BJ505" s="19" t="s">
        <v>128</v>
      </c>
      <c r="BK505" s="212">
        <f>ROUND(I505*H505,2)</f>
        <v>0</v>
      </c>
      <c r="BL505" s="19" t="s">
        <v>212</v>
      </c>
      <c r="BM505" s="211" t="s">
        <v>680</v>
      </c>
    </row>
    <row r="506" s="14" customFormat="1">
      <c r="A506" s="14"/>
      <c r="B506" s="234"/>
      <c r="C506" s="235"/>
      <c r="D506" s="225" t="s">
        <v>136</v>
      </c>
      <c r="E506" s="236" t="s">
        <v>19</v>
      </c>
      <c r="F506" s="237" t="s">
        <v>407</v>
      </c>
      <c r="G506" s="235"/>
      <c r="H506" s="236" t="s">
        <v>19</v>
      </c>
      <c r="I506" s="238"/>
      <c r="J506" s="235"/>
      <c r="K506" s="235"/>
      <c r="L506" s="239"/>
      <c r="M506" s="240"/>
      <c r="N506" s="241"/>
      <c r="O506" s="241"/>
      <c r="P506" s="241"/>
      <c r="Q506" s="241"/>
      <c r="R506" s="241"/>
      <c r="S506" s="241"/>
      <c r="T506" s="24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3" t="s">
        <v>136</v>
      </c>
      <c r="AU506" s="243" t="s">
        <v>82</v>
      </c>
      <c r="AV506" s="14" t="s">
        <v>80</v>
      </c>
      <c r="AW506" s="14" t="s">
        <v>84</v>
      </c>
      <c r="AX506" s="14" t="s">
        <v>75</v>
      </c>
      <c r="AY506" s="243" t="s">
        <v>119</v>
      </c>
    </row>
    <row r="507" s="13" customFormat="1">
      <c r="A507" s="13"/>
      <c r="B507" s="223"/>
      <c r="C507" s="224"/>
      <c r="D507" s="225" t="s">
        <v>136</v>
      </c>
      <c r="E507" s="244" t="s">
        <v>19</v>
      </c>
      <c r="F507" s="226" t="s">
        <v>681</v>
      </c>
      <c r="G507" s="224"/>
      <c r="H507" s="227">
        <v>16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136</v>
      </c>
      <c r="AU507" s="233" t="s">
        <v>82</v>
      </c>
      <c r="AV507" s="13" t="s">
        <v>82</v>
      </c>
      <c r="AW507" s="13" t="s">
        <v>84</v>
      </c>
      <c r="AX507" s="13" t="s">
        <v>80</v>
      </c>
      <c r="AY507" s="233" t="s">
        <v>119</v>
      </c>
    </row>
    <row r="508" s="2" customFormat="1" ht="16.5" customHeight="1">
      <c r="A508" s="40"/>
      <c r="B508" s="41"/>
      <c r="C508" s="200" t="s">
        <v>682</v>
      </c>
      <c r="D508" s="200" t="s">
        <v>122</v>
      </c>
      <c r="E508" s="201" t="s">
        <v>683</v>
      </c>
      <c r="F508" s="202" t="s">
        <v>684</v>
      </c>
      <c r="G508" s="203" t="s">
        <v>125</v>
      </c>
      <c r="H508" s="204">
        <v>0.040000000000000001</v>
      </c>
      <c r="I508" s="205"/>
      <c r="J508" s="206">
        <f>ROUND(I508*H508,2)</f>
        <v>0</v>
      </c>
      <c r="K508" s="202" t="s">
        <v>126</v>
      </c>
      <c r="L508" s="46"/>
      <c r="M508" s="207" t="s">
        <v>19</v>
      </c>
      <c r="N508" s="208" t="s">
        <v>48</v>
      </c>
      <c r="O508" s="87"/>
      <c r="P508" s="209">
        <f>O508*H508</f>
        <v>0</v>
      </c>
      <c r="Q508" s="209">
        <v>0</v>
      </c>
      <c r="R508" s="209">
        <f>Q508*H508</f>
        <v>0</v>
      </c>
      <c r="S508" s="209">
        <v>0.33000000000000002</v>
      </c>
      <c r="T508" s="210">
        <f>S508*H508</f>
        <v>0.013200000000000002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1" t="s">
        <v>212</v>
      </c>
      <c r="AT508" s="211" t="s">
        <v>122</v>
      </c>
      <c r="AU508" s="211" t="s">
        <v>82</v>
      </c>
      <c r="AY508" s="19" t="s">
        <v>119</v>
      </c>
      <c r="BE508" s="212">
        <f>IF(N508="základní",J508,0)</f>
        <v>0</v>
      </c>
      <c r="BF508" s="212">
        <f>IF(N508="snížená",J508,0)</f>
        <v>0</v>
      </c>
      <c r="BG508" s="212">
        <f>IF(N508="zákl. přenesená",J508,0)</f>
        <v>0</v>
      </c>
      <c r="BH508" s="212">
        <f>IF(N508="sníž. přenesená",J508,0)</f>
        <v>0</v>
      </c>
      <c r="BI508" s="212">
        <f>IF(N508="nulová",J508,0)</f>
        <v>0</v>
      </c>
      <c r="BJ508" s="19" t="s">
        <v>128</v>
      </c>
      <c r="BK508" s="212">
        <f>ROUND(I508*H508,2)</f>
        <v>0</v>
      </c>
      <c r="BL508" s="19" t="s">
        <v>212</v>
      </c>
      <c r="BM508" s="211" t="s">
        <v>685</v>
      </c>
    </row>
    <row r="509" s="14" customFormat="1">
      <c r="A509" s="14"/>
      <c r="B509" s="234"/>
      <c r="C509" s="235"/>
      <c r="D509" s="225" t="s">
        <v>136</v>
      </c>
      <c r="E509" s="236" t="s">
        <v>19</v>
      </c>
      <c r="F509" s="237" t="s">
        <v>686</v>
      </c>
      <c r="G509" s="235"/>
      <c r="H509" s="236" t="s">
        <v>19</v>
      </c>
      <c r="I509" s="238"/>
      <c r="J509" s="235"/>
      <c r="K509" s="235"/>
      <c r="L509" s="239"/>
      <c r="M509" s="240"/>
      <c r="N509" s="241"/>
      <c r="O509" s="241"/>
      <c r="P509" s="241"/>
      <c r="Q509" s="241"/>
      <c r="R509" s="241"/>
      <c r="S509" s="241"/>
      <c r="T509" s="24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3" t="s">
        <v>136</v>
      </c>
      <c r="AU509" s="243" t="s">
        <v>82</v>
      </c>
      <c r="AV509" s="14" t="s">
        <v>80</v>
      </c>
      <c r="AW509" s="14" t="s">
        <v>84</v>
      </c>
      <c r="AX509" s="14" t="s">
        <v>75</v>
      </c>
      <c r="AY509" s="243" t="s">
        <v>119</v>
      </c>
    </row>
    <row r="510" s="13" customFormat="1">
      <c r="A510" s="13"/>
      <c r="B510" s="223"/>
      <c r="C510" s="224"/>
      <c r="D510" s="225" t="s">
        <v>136</v>
      </c>
      <c r="E510" s="244" t="s">
        <v>19</v>
      </c>
      <c r="F510" s="226" t="s">
        <v>687</v>
      </c>
      <c r="G510" s="224"/>
      <c r="H510" s="227">
        <v>0.040000000000000008</v>
      </c>
      <c r="I510" s="228"/>
      <c r="J510" s="224"/>
      <c r="K510" s="224"/>
      <c r="L510" s="229"/>
      <c r="M510" s="230"/>
      <c r="N510" s="231"/>
      <c r="O510" s="231"/>
      <c r="P510" s="231"/>
      <c r="Q510" s="231"/>
      <c r="R510" s="231"/>
      <c r="S510" s="231"/>
      <c r="T510" s="23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3" t="s">
        <v>136</v>
      </c>
      <c r="AU510" s="233" t="s">
        <v>82</v>
      </c>
      <c r="AV510" s="13" t="s">
        <v>82</v>
      </c>
      <c r="AW510" s="13" t="s">
        <v>84</v>
      </c>
      <c r="AX510" s="13" t="s">
        <v>80</v>
      </c>
      <c r="AY510" s="233" t="s">
        <v>119</v>
      </c>
    </row>
    <row r="511" s="2" customFormat="1" ht="16.5" customHeight="1">
      <c r="A511" s="40"/>
      <c r="B511" s="41"/>
      <c r="C511" s="200" t="s">
        <v>688</v>
      </c>
      <c r="D511" s="200" t="s">
        <v>122</v>
      </c>
      <c r="E511" s="201" t="s">
        <v>689</v>
      </c>
      <c r="F511" s="202" t="s">
        <v>690</v>
      </c>
      <c r="G511" s="203" t="s">
        <v>141</v>
      </c>
      <c r="H511" s="204">
        <v>6</v>
      </c>
      <c r="I511" s="205"/>
      <c r="J511" s="206">
        <f>ROUND(I511*H511,2)</f>
        <v>0</v>
      </c>
      <c r="K511" s="202" t="s">
        <v>126</v>
      </c>
      <c r="L511" s="46"/>
      <c r="M511" s="207" t="s">
        <v>19</v>
      </c>
      <c r="N511" s="208" t="s">
        <v>48</v>
      </c>
      <c r="O511" s="87"/>
      <c r="P511" s="209">
        <f>O511*H511</f>
        <v>0</v>
      </c>
      <c r="Q511" s="209">
        <v>0</v>
      </c>
      <c r="R511" s="209">
        <f>Q511*H511</f>
        <v>0</v>
      </c>
      <c r="S511" s="209">
        <v>0.0080000000000000002</v>
      </c>
      <c r="T511" s="210">
        <f>S511*H511</f>
        <v>0.048000000000000001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1" t="s">
        <v>212</v>
      </c>
      <c r="AT511" s="211" t="s">
        <v>122</v>
      </c>
      <c r="AU511" s="211" t="s">
        <v>82</v>
      </c>
      <c r="AY511" s="19" t="s">
        <v>119</v>
      </c>
      <c r="BE511" s="212">
        <f>IF(N511="základní",J511,0)</f>
        <v>0</v>
      </c>
      <c r="BF511" s="212">
        <f>IF(N511="snížená",J511,0)</f>
        <v>0</v>
      </c>
      <c r="BG511" s="212">
        <f>IF(N511="zákl. přenesená",J511,0)</f>
        <v>0</v>
      </c>
      <c r="BH511" s="212">
        <f>IF(N511="sníž. přenesená",J511,0)</f>
        <v>0</v>
      </c>
      <c r="BI511" s="212">
        <f>IF(N511="nulová",J511,0)</f>
        <v>0</v>
      </c>
      <c r="BJ511" s="19" t="s">
        <v>128</v>
      </c>
      <c r="BK511" s="212">
        <f>ROUND(I511*H511,2)</f>
        <v>0</v>
      </c>
      <c r="BL511" s="19" t="s">
        <v>212</v>
      </c>
      <c r="BM511" s="211" t="s">
        <v>691</v>
      </c>
    </row>
    <row r="512" s="14" customFormat="1">
      <c r="A512" s="14"/>
      <c r="B512" s="234"/>
      <c r="C512" s="235"/>
      <c r="D512" s="225" t="s">
        <v>136</v>
      </c>
      <c r="E512" s="236" t="s">
        <v>19</v>
      </c>
      <c r="F512" s="237" t="s">
        <v>692</v>
      </c>
      <c r="G512" s="235"/>
      <c r="H512" s="236" t="s">
        <v>19</v>
      </c>
      <c r="I512" s="238"/>
      <c r="J512" s="235"/>
      <c r="K512" s="235"/>
      <c r="L512" s="239"/>
      <c r="M512" s="240"/>
      <c r="N512" s="241"/>
      <c r="O512" s="241"/>
      <c r="P512" s="241"/>
      <c r="Q512" s="241"/>
      <c r="R512" s="241"/>
      <c r="S512" s="241"/>
      <c r="T512" s="24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3" t="s">
        <v>136</v>
      </c>
      <c r="AU512" s="243" t="s">
        <v>82</v>
      </c>
      <c r="AV512" s="14" t="s">
        <v>80</v>
      </c>
      <c r="AW512" s="14" t="s">
        <v>84</v>
      </c>
      <c r="AX512" s="14" t="s">
        <v>75</v>
      </c>
      <c r="AY512" s="243" t="s">
        <v>119</v>
      </c>
    </row>
    <row r="513" s="13" customFormat="1">
      <c r="A513" s="13"/>
      <c r="B513" s="223"/>
      <c r="C513" s="224"/>
      <c r="D513" s="225" t="s">
        <v>136</v>
      </c>
      <c r="E513" s="244" t="s">
        <v>19</v>
      </c>
      <c r="F513" s="226" t="s">
        <v>138</v>
      </c>
      <c r="G513" s="224"/>
      <c r="H513" s="227">
        <v>3</v>
      </c>
      <c r="I513" s="228"/>
      <c r="J513" s="224"/>
      <c r="K513" s="224"/>
      <c r="L513" s="229"/>
      <c r="M513" s="230"/>
      <c r="N513" s="231"/>
      <c r="O513" s="231"/>
      <c r="P513" s="231"/>
      <c r="Q513" s="231"/>
      <c r="R513" s="231"/>
      <c r="S513" s="231"/>
      <c r="T513" s="23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3" t="s">
        <v>136</v>
      </c>
      <c r="AU513" s="233" t="s">
        <v>82</v>
      </c>
      <c r="AV513" s="13" t="s">
        <v>82</v>
      </c>
      <c r="AW513" s="13" t="s">
        <v>84</v>
      </c>
      <c r="AX513" s="13" t="s">
        <v>75</v>
      </c>
      <c r="AY513" s="233" t="s">
        <v>119</v>
      </c>
    </row>
    <row r="514" s="14" customFormat="1">
      <c r="A514" s="14"/>
      <c r="B514" s="234"/>
      <c r="C514" s="235"/>
      <c r="D514" s="225" t="s">
        <v>136</v>
      </c>
      <c r="E514" s="236" t="s">
        <v>19</v>
      </c>
      <c r="F514" s="237" t="s">
        <v>693</v>
      </c>
      <c r="G514" s="235"/>
      <c r="H514" s="236" t="s">
        <v>19</v>
      </c>
      <c r="I514" s="238"/>
      <c r="J514" s="235"/>
      <c r="K514" s="235"/>
      <c r="L514" s="239"/>
      <c r="M514" s="240"/>
      <c r="N514" s="241"/>
      <c r="O514" s="241"/>
      <c r="P514" s="241"/>
      <c r="Q514" s="241"/>
      <c r="R514" s="241"/>
      <c r="S514" s="241"/>
      <c r="T514" s="24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3" t="s">
        <v>136</v>
      </c>
      <c r="AU514" s="243" t="s">
        <v>82</v>
      </c>
      <c r="AV514" s="14" t="s">
        <v>80</v>
      </c>
      <c r="AW514" s="14" t="s">
        <v>84</v>
      </c>
      <c r="AX514" s="14" t="s">
        <v>75</v>
      </c>
      <c r="AY514" s="243" t="s">
        <v>119</v>
      </c>
    </row>
    <row r="515" s="13" customFormat="1">
      <c r="A515" s="13"/>
      <c r="B515" s="223"/>
      <c r="C515" s="224"/>
      <c r="D515" s="225" t="s">
        <v>136</v>
      </c>
      <c r="E515" s="244" t="s">
        <v>19</v>
      </c>
      <c r="F515" s="226" t="s">
        <v>138</v>
      </c>
      <c r="G515" s="224"/>
      <c r="H515" s="227">
        <v>3</v>
      </c>
      <c r="I515" s="228"/>
      <c r="J515" s="224"/>
      <c r="K515" s="224"/>
      <c r="L515" s="229"/>
      <c r="M515" s="230"/>
      <c r="N515" s="231"/>
      <c r="O515" s="231"/>
      <c r="P515" s="231"/>
      <c r="Q515" s="231"/>
      <c r="R515" s="231"/>
      <c r="S515" s="231"/>
      <c r="T515" s="23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3" t="s">
        <v>136</v>
      </c>
      <c r="AU515" s="233" t="s">
        <v>82</v>
      </c>
      <c r="AV515" s="13" t="s">
        <v>82</v>
      </c>
      <c r="AW515" s="13" t="s">
        <v>84</v>
      </c>
      <c r="AX515" s="13" t="s">
        <v>75</v>
      </c>
      <c r="AY515" s="233" t="s">
        <v>119</v>
      </c>
    </row>
    <row r="516" s="15" customFormat="1">
      <c r="A516" s="15"/>
      <c r="B516" s="245"/>
      <c r="C516" s="246"/>
      <c r="D516" s="225" t="s">
        <v>136</v>
      </c>
      <c r="E516" s="247" t="s">
        <v>19</v>
      </c>
      <c r="F516" s="248" t="s">
        <v>145</v>
      </c>
      <c r="G516" s="246"/>
      <c r="H516" s="249">
        <v>6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55" t="s">
        <v>136</v>
      </c>
      <c r="AU516" s="255" t="s">
        <v>82</v>
      </c>
      <c r="AV516" s="15" t="s">
        <v>128</v>
      </c>
      <c r="AW516" s="15" t="s">
        <v>84</v>
      </c>
      <c r="AX516" s="15" t="s">
        <v>80</v>
      </c>
      <c r="AY516" s="255" t="s">
        <v>119</v>
      </c>
    </row>
    <row r="517" s="2" customFormat="1" ht="16.5" customHeight="1">
      <c r="A517" s="40"/>
      <c r="B517" s="41"/>
      <c r="C517" s="200" t="s">
        <v>694</v>
      </c>
      <c r="D517" s="200" t="s">
        <v>122</v>
      </c>
      <c r="E517" s="201" t="s">
        <v>695</v>
      </c>
      <c r="F517" s="202" t="s">
        <v>696</v>
      </c>
      <c r="G517" s="203" t="s">
        <v>141</v>
      </c>
      <c r="H517" s="204">
        <v>1</v>
      </c>
      <c r="I517" s="205"/>
      <c r="J517" s="206">
        <f>ROUND(I517*H517,2)</f>
        <v>0</v>
      </c>
      <c r="K517" s="202" t="s">
        <v>126</v>
      </c>
      <c r="L517" s="46"/>
      <c r="M517" s="207" t="s">
        <v>19</v>
      </c>
      <c r="N517" s="208" t="s">
        <v>48</v>
      </c>
      <c r="O517" s="87"/>
      <c r="P517" s="209">
        <f>O517*H517</f>
        <v>0</v>
      </c>
      <c r="Q517" s="209">
        <v>0</v>
      </c>
      <c r="R517" s="209">
        <f>Q517*H517</f>
        <v>0</v>
      </c>
      <c r="S517" s="209">
        <v>0.034000000000000002</v>
      </c>
      <c r="T517" s="210">
        <f>S517*H517</f>
        <v>0.034000000000000002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1" t="s">
        <v>212</v>
      </c>
      <c r="AT517" s="211" t="s">
        <v>122</v>
      </c>
      <c r="AU517" s="211" t="s">
        <v>82</v>
      </c>
      <c r="AY517" s="19" t="s">
        <v>119</v>
      </c>
      <c r="BE517" s="212">
        <f>IF(N517="základní",J517,0)</f>
        <v>0</v>
      </c>
      <c r="BF517" s="212">
        <f>IF(N517="snížená",J517,0)</f>
        <v>0</v>
      </c>
      <c r="BG517" s="212">
        <f>IF(N517="zákl. přenesená",J517,0)</f>
        <v>0</v>
      </c>
      <c r="BH517" s="212">
        <f>IF(N517="sníž. přenesená",J517,0)</f>
        <v>0</v>
      </c>
      <c r="BI517" s="212">
        <f>IF(N517="nulová",J517,0)</f>
        <v>0</v>
      </c>
      <c r="BJ517" s="19" t="s">
        <v>128</v>
      </c>
      <c r="BK517" s="212">
        <f>ROUND(I517*H517,2)</f>
        <v>0</v>
      </c>
      <c r="BL517" s="19" t="s">
        <v>212</v>
      </c>
      <c r="BM517" s="211" t="s">
        <v>697</v>
      </c>
    </row>
    <row r="518" s="14" customFormat="1">
      <c r="A518" s="14"/>
      <c r="B518" s="234"/>
      <c r="C518" s="235"/>
      <c r="D518" s="225" t="s">
        <v>136</v>
      </c>
      <c r="E518" s="236" t="s">
        <v>19</v>
      </c>
      <c r="F518" s="237" t="s">
        <v>698</v>
      </c>
      <c r="G518" s="235"/>
      <c r="H518" s="236" t="s">
        <v>19</v>
      </c>
      <c r="I518" s="238"/>
      <c r="J518" s="235"/>
      <c r="K518" s="235"/>
      <c r="L518" s="239"/>
      <c r="M518" s="240"/>
      <c r="N518" s="241"/>
      <c r="O518" s="241"/>
      <c r="P518" s="241"/>
      <c r="Q518" s="241"/>
      <c r="R518" s="241"/>
      <c r="S518" s="241"/>
      <c r="T518" s="24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3" t="s">
        <v>136</v>
      </c>
      <c r="AU518" s="243" t="s">
        <v>82</v>
      </c>
      <c r="AV518" s="14" t="s">
        <v>80</v>
      </c>
      <c r="AW518" s="14" t="s">
        <v>84</v>
      </c>
      <c r="AX518" s="14" t="s">
        <v>75</v>
      </c>
      <c r="AY518" s="243" t="s">
        <v>119</v>
      </c>
    </row>
    <row r="519" s="13" customFormat="1">
      <c r="A519" s="13"/>
      <c r="B519" s="223"/>
      <c r="C519" s="224"/>
      <c r="D519" s="225" t="s">
        <v>136</v>
      </c>
      <c r="E519" s="244" t="s">
        <v>19</v>
      </c>
      <c r="F519" s="226" t="s">
        <v>80</v>
      </c>
      <c r="G519" s="224"/>
      <c r="H519" s="227">
        <v>1</v>
      </c>
      <c r="I519" s="228"/>
      <c r="J519" s="224"/>
      <c r="K519" s="224"/>
      <c r="L519" s="229"/>
      <c r="M519" s="230"/>
      <c r="N519" s="231"/>
      <c r="O519" s="231"/>
      <c r="P519" s="231"/>
      <c r="Q519" s="231"/>
      <c r="R519" s="231"/>
      <c r="S519" s="231"/>
      <c r="T519" s="23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3" t="s">
        <v>136</v>
      </c>
      <c r="AU519" s="233" t="s">
        <v>82</v>
      </c>
      <c r="AV519" s="13" t="s">
        <v>82</v>
      </c>
      <c r="AW519" s="13" t="s">
        <v>84</v>
      </c>
      <c r="AX519" s="13" t="s">
        <v>80</v>
      </c>
      <c r="AY519" s="233" t="s">
        <v>119</v>
      </c>
    </row>
    <row r="520" s="2" customFormat="1" ht="16.5" customHeight="1">
      <c r="A520" s="40"/>
      <c r="B520" s="41"/>
      <c r="C520" s="200" t="s">
        <v>699</v>
      </c>
      <c r="D520" s="200" t="s">
        <v>122</v>
      </c>
      <c r="E520" s="201" t="s">
        <v>700</v>
      </c>
      <c r="F520" s="202" t="s">
        <v>701</v>
      </c>
      <c r="G520" s="203" t="s">
        <v>141</v>
      </c>
      <c r="H520" s="204">
        <v>1</v>
      </c>
      <c r="I520" s="205"/>
      <c r="J520" s="206">
        <f>ROUND(I520*H520,2)</f>
        <v>0</v>
      </c>
      <c r="K520" s="202" t="s">
        <v>126</v>
      </c>
      <c r="L520" s="46"/>
      <c r="M520" s="207" t="s">
        <v>19</v>
      </c>
      <c r="N520" s="208" t="s">
        <v>48</v>
      </c>
      <c r="O520" s="87"/>
      <c r="P520" s="209">
        <f>O520*H520</f>
        <v>0</v>
      </c>
      <c r="Q520" s="209">
        <v>0</v>
      </c>
      <c r="R520" s="209">
        <f>Q520*H520</f>
        <v>0</v>
      </c>
      <c r="S520" s="209">
        <v>0.107</v>
      </c>
      <c r="T520" s="210">
        <f>S520*H520</f>
        <v>0.107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1" t="s">
        <v>212</v>
      </c>
      <c r="AT520" s="211" t="s">
        <v>122</v>
      </c>
      <c r="AU520" s="211" t="s">
        <v>82</v>
      </c>
      <c r="AY520" s="19" t="s">
        <v>119</v>
      </c>
      <c r="BE520" s="212">
        <f>IF(N520="základní",J520,0)</f>
        <v>0</v>
      </c>
      <c r="BF520" s="212">
        <f>IF(N520="snížená",J520,0)</f>
        <v>0</v>
      </c>
      <c r="BG520" s="212">
        <f>IF(N520="zákl. přenesená",J520,0)</f>
        <v>0</v>
      </c>
      <c r="BH520" s="212">
        <f>IF(N520="sníž. přenesená",J520,0)</f>
        <v>0</v>
      </c>
      <c r="BI520" s="212">
        <f>IF(N520="nulová",J520,0)</f>
        <v>0</v>
      </c>
      <c r="BJ520" s="19" t="s">
        <v>128</v>
      </c>
      <c r="BK520" s="212">
        <f>ROUND(I520*H520,2)</f>
        <v>0</v>
      </c>
      <c r="BL520" s="19" t="s">
        <v>212</v>
      </c>
      <c r="BM520" s="211" t="s">
        <v>702</v>
      </c>
    </row>
    <row r="521" s="14" customFormat="1">
      <c r="A521" s="14"/>
      <c r="B521" s="234"/>
      <c r="C521" s="235"/>
      <c r="D521" s="225" t="s">
        <v>136</v>
      </c>
      <c r="E521" s="236" t="s">
        <v>19</v>
      </c>
      <c r="F521" s="237" t="s">
        <v>703</v>
      </c>
      <c r="G521" s="235"/>
      <c r="H521" s="236" t="s">
        <v>19</v>
      </c>
      <c r="I521" s="238"/>
      <c r="J521" s="235"/>
      <c r="K521" s="235"/>
      <c r="L521" s="239"/>
      <c r="M521" s="240"/>
      <c r="N521" s="241"/>
      <c r="O521" s="241"/>
      <c r="P521" s="241"/>
      <c r="Q521" s="241"/>
      <c r="R521" s="241"/>
      <c r="S521" s="241"/>
      <c r="T521" s="242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3" t="s">
        <v>136</v>
      </c>
      <c r="AU521" s="243" t="s">
        <v>82</v>
      </c>
      <c r="AV521" s="14" t="s">
        <v>80</v>
      </c>
      <c r="AW521" s="14" t="s">
        <v>84</v>
      </c>
      <c r="AX521" s="14" t="s">
        <v>75</v>
      </c>
      <c r="AY521" s="243" t="s">
        <v>119</v>
      </c>
    </row>
    <row r="522" s="13" customFormat="1">
      <c r="A522" s="13"/>
      <c r="B522" s="223"/>
      <c r="C522" s="224"/>
      <c r="D522" s="225" t="s">
        <v>136</v>
      </c>
      <c r="E522" s="244" t="s">
        <v>19</v>
      </c>
      <c r="F522" s="226" t="s">
        <v>80</v>
      </c>
      <c r="G522" s="224"/>
      <c r="H522" s="227">
        <v>1</v>
      </c>
      <c r="I522" s="228"/>
      <c r="J522" s="224"/>
      <c r="K522" s="224"/>
      <c r="L522" s="229"/>
      <c r="M522" s="230"/>
      <c r="N522" s="231"/>
      <c r="O522" s="231"/>
      <c r="P522" s="231"/>
      <c r="Q522" s="231"/>
      <c r="R522" s="231"/>
      <c r="S522" s="231"/>
      <c r="T522" s="23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3" t="s">
        <v>136</v>
      </c>
      <c r="AU522" s="233" t="s">
        <v>82</v>
      </c>
      <c r="AV522" s="13" t="s">
        <v>82</v>
      </c>
      <c r="AW522" s="13" t="s">
        <v>84</v>
      </c>
      <c r="AX522" s="13" t="s">
        <v>80</v>
      </c>
      <c r="AY522" s="233" t="s">
        <v>119</v>
      </c>
    </row>
    <row r="523" s="2" customFormat="1" ht="21.75" customHeight="1">
      <c r="A523" s="40"/>
      <c r="B523" s="41"/>
      <c r="C523" s="200" t="s">
        <v>704</v>
      </c>
      <c r="D523" s="200" t="s">
        <v>122</v>
      </c>
      <c r="E523" s="201" t="s">
        <v>705</v>
      </c>
      <c r="F523" s="202" t="s">
        <v>706</v>
      </c>
      <c r="G523" s="203" t="s">
        <v>141</v>
      </c>
      <c r="H523" s="204">
        <v>1</v>
      </c>
      <c r="I523" s="205"/>
      <c r="J523" s="206">
        <f>ROUND(I523*H523,2)</f>
        <v>0</v>
      </c>
      <c r="K523" s="202" t="s">
        <v>126</v>
      </c>
      <c r="L523" s="46"/>
      <c r="M523" s="207" t="s">
        <v>19</v>
      </c>
      <c r="N523" s="208" t="s">
        <v>48</v>
      </c>
      <c r="O523" s="87"/>
      <c r="P523" s="209">
        <f>O523*H523</f>
        <v>0</v>
      </c>
      <c r="Q523" s="209">
        <v>0</v>
      </c>
      <c r="R523" s="209">
        <f>Q523*H523</f>
        <v>0</v>
      </c>
      <c r="S523" s="209">
        <v>0.050000000000000003</v>
      </c>
      <c r="T523" s="210">
        <f>S523*H523</f>
        <v>0.050000000000000003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11" t="s">
        <v>212</v>
      </c>
      <c r="AT523" s="211" t="s">
        <v>122</v>
      </c>
      <c r="AU523" s="211" t="s">
        <v>82</v>
      </c>
      <c r="AY523" s="19" t="s">
        <v>119</v>
      </c>
      <c r="BE523" s="212">
        <f>IF(N523="základní",J523,0)</f>
        <v>0</v>
      </c>
      <c r="BF523" s="212">
        <f>IF(N523="snížená",J523,0)</f>
        <v>0</v>
      </c>
      <c r="BG523" s="212">
        <f>IF(N523="zákl. přenesená",J523,0)</f>
        <v>0</v>
      </c>
      <c r="BH523" s="212">
        <f>IF(N523="sníž. přenesená",J523,0)</f>
        <v>0</v>
      </c>
      <c r="BI523" s="212">
        <f>IF(N523="nulová",J523,0)</f>
        <v>0</v>
      </c>
      <c r="BJ523" s="19" t="s">
        <v>128</v>
      </c>
      <c r="BK523" s="212">
        <f>ROUND(I523*H523,2)</f>
        <v>0</v>
      </c>
      <c r="BL523" s="19" t="s">
        <v>212</v>
      </c>
      <c r="BM523" s="211" t="s">
        <v>707</v>
      </c>
    </row>
    <row r="524" s="14" customFormat="1">
      <c r="A524" s="14"/>
      <c r="B524" s="234"/>
      <c r="C524" s="235"/>
      <c r="D524" s="225" t="s">
        <v>136</v>
      </c>
      <c r="E524" s="236" t="s">
        <v>19</v>
      </c>
      <c r="F524" s="237" t="s">
        <v>708</v>
      </c>
      <c r="G524" s="235"/>
      <c r="H524" s="236" t="s">
        <v>19</v>
      </c>
      <c r="I524" s="238"/>
      <c r="J524" s="235"/>
      <c r="K524" s="235"/>
      <c r="L524" s="239"/>
      <c r="M524" s="240"/>
      <c r="N524" s="241"/>
      <c r="O524" s="241"/>
      <c r="P524" s="241"/>
      <c r="Q524" s="241"/>
      <c r="R524" s="241"/>
      <c r="S524" s="241"/>
      <c r="T524" s="24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3" t="s">
        <v>136</v>
      </c>
      <c r="AU524" s="243" t="s">
        <v>82</v>
      </c>
      <c r="AV524" s="14" t="s">
        <v>80</v>
      </c>
      <c r="AW524" s="14" t="s">
        <v>84</v>
      </c>
      <c r="AX524" s="14" t="s">
        <v>75</v>
      </c>
      <c r="AY524" s="243" t="s">
        <v>119</v>
      </c>
    </row>
    <row r="525" s="13" customFormat="1">
      <c r="A525" s="13"/>
      <c r="B525" s="223"/>
      <c r="C525" s="224"/>
      <c r="D525" s="225" t="s">
        <v>136</v>
      </c>
      <c r="E525" s="244" t="s">
        <v>19</v>
      </c>
      <c r="F525" s="226" t="s">
        <v>80</v>
      </c>
      <c r="G525" s="224"/>
      <c r="H525" s="227">
        <v>1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136</v>
      </c>
      <c r="AU525" s="233" t="s">
        <v>82</v>
      </c>
      <c r="AV525" s="13" t="s">
        <v>82</v>
      </c>
      <c r="AW525" s="13" t="s">
        <v>84</v>
      </c>
      <c r="AX525" s="13" t="s">
        <v>80</v>
      </c>
      <c r="AY525" s="233" t="s">
        <v>119</v>
      </c>
    </row>
    <row r="526" s="2" customFormat="1" ht="16.5" customHeight="1">
      <c r="A526" s="40"/>
      <c r="B526" s="41"/>
      <c r="C526" s="200" t="s">
        <v>709</v>
      </c>
      <c r="D526" s="200" t="s">
        <v>122</v>
      </c>
      <c r="E526" s="201" t="s">
        <v>710</v>
      </c>
      <c r="F526" s="202" t="s">
        <v>711</v>
      </c>
      <c r="G526" s="203" t="s">
        <v>133</v>
      </c>
      <c r="H526" s="204">
        <v>0.252</v>
      </c>
      <c r="I526" s="205"/>
      <c r="J526" s="206">
        <f>ROUND(I526*H526,2)</f>
        <v>0</v>
      </c>
      <c r="K526" s="202" t="s">
        <v>126</v>
      </c>
      <c r="L526" s="46"/>
      <c r="M526" s="207" t="s">
        <v>19</v>
      </c>
      <c r="N526" s="208" t="s">
        <v>48</v>
      </c>
      <c r="O526" s="87"/>
      <c r="P526" s="209">
        <f>O526*H526</f>
        <v>0</v>
      </c>
      <c r="Q526" s="209">
        <v>0</v>
      </c>
      <c r="R526" s="209">
        <f>Q526*H526</f>
        <v>0</v>
      </c>
      <c r="S526" s="209">
        <v>0</v>
      </c>
      <c r="T526" s="210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1" t="s">
        <v>212</v>
      </c>
      <c r="AT526" s="211" t="s">
        <v>122</v>
      </c>
      <c r="AU526" s="211" t="s">
        <v>82</v>
      </c>
      <c r="AY526" s="19" t="s">
        <v>119</v>
      </c>
      <c r="BE526" s="212">
        <f>IF(N526="základní",J526,0)</f>
        <v>0</v>
      </c>
      <c r="BF526" s="212">
        <f>IF(N526="snížená",J526,0)</f>
        <v>0</v>
      </c>
      <c r="BG526" s="212">
        <f>IF(N526="zákl. přenesená",J526,0)</f>
        <v>0</v>
      </c>
      <c r="BH526" s="212">
        <f>IF(N526="sníž. přenesená",J526,0)</f>
        <v>0</v>
      </c>
      <c r="BI526" s="212">
        <f>IF(N526="nulová",J526,0)</f>
        <v>0</v>
      </c>
      <c r="BJ526" s="19" t="s">
        <v>128</v>
      </c>
      <c r="BK526" s="212">
        <f>ROUND(I526*H526,2)</f>
        <v>0</v>
      </c>
      <c r="BL526" s="19" t="s">
        <v>212</v>
      </c>
      <c r="BM526" s="211" t="s">
        <v>712</v>
      </c>
    </row>
    <row r="527" s="2" customFormat="1" ht="16.5" customHeight="1">
      <c r="A527" s="40"/>
      <c r="B527" s="41"/>
      <c r="C527" s="200" t="s">
        <v>713</v>
      </c>
      <c r="D527" s="200" t="s">
        <v>122</v>
      </c>
      <c r="E527" s="201" t="s">
        <v>714</v>
      </c>
      <c r="F527" s="202" t="s">
        <v>715</v>
      </c>
      <c r="G527" s="203" t="s">
        <v>133</v>
      </c>
      <c r="H527" s="204">
        <v>134.667</v>
      </c>
      <c r="I527" s="205"/>
      <c r="J527" s="206">
        <f>ROUND(I527*H527,2)</f>
        <v>0</v>
      </c>
      <c r="K527" s="202" t="s">
        <v>126</v>
      </c>
      <c r="L527" s="46"/>
      <c r="M527" s="207" t="s">
        <v>19</v>
      </c>
      <c r="N527" s="208" t="s">
        <v>48</v>
      </c>
      <c r="O527" s="87"/>
      <c r="P527" s="209">
        <f>O527*H527</f>
        <v>0</v>
      </c>
      <c r="Q527" s="209">
        <v>0</v>
      </c>
      <c r="R527" s="209">
        <f>Q527*H527</f>
        <v>0</v>
      </c>
      <c r="S527" s="209">
        <v>0</v>
      </c>
      <c r="T527" s="210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1" t="s">
        <v>212</v>
      </c>
      <c r="AT527" s="211" t="s">
        <v>122</v>
      </c>
      <c r="AU527" s="211" t="s">
        <v>82</v>
      </c>
      <c r="AY527" s="19" t="s">
        <v>119</v>
      </c>
      <c r="BE527" s="212">
        <f>IF(N527="základní",J527,0)</f>
        <v>0</v>
      </c>
      <c r="BF527" s="212">
        <f>IF(N527="snížená",J527,0)</f>
        <v>0</v>
      </c>
      <c r="BG527" s="212">
        <f>IF(N527="zákl. přenesená",J527,0)</f>
        <v>0</v>
      </c>
      <c r="BH527" s="212">
        <f>IF(N527="sníž. přenesená",J527,0)</f>
        <v>0</v>
      </c>
      <c r="BI527" s="212">
        <f>IF(N527="nulová",J527,0)</f>
        <v>0</v>
      </c>
      <c r="BJ527" s="19" t="s">
        <v>128</v>
      </c>
      <c r="BK527" s="212">
        <f>ROUND(I527*H527,2)</f>
        <v>0</v>
      </c>
      <c r="BL527" s="19" t="s">
        <v>212</v>
      </c>
      <c r="BM527" s="211" t="s">
        <v>716</v>
      </c>
    </row>
    <row r="528" s="13" customFormat="1">
      <c r="A528" s="13"/>
      <c r="B528" s="223"/>
      <c r="C528" s="224"/>
      <c r="D528" s="225" t="s">
        <v>136</v>
      </c>
      <c r="E528" s="244" t="s">
        <v>19</v>
      </c>
      <c r="F528" s="226" t="s">
        <v>717</v>
      </c>
      <c r="G528" s="224"/>
      <c r="H528" s="227">
        <v>134.667</v>
      </c>
      <c r="I528" s="228"/>
      <c r="J528" s="224"/>
      <c r="K528" s="224"/>
      <c r="L528" s="229"/>
      <c r="M528" s="230"/>
      <c r="N528" s="231"/>
      <c r="O528" s="231"/>
      <c r="P528" s="231"/>
      <c r="Q528" s="231"/>
      <c r="R528" s="231"/>
      <c r="S528" s="231"/>
      <c r="T528" s="23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3" t="s">
        <v>136</v>
      </c>
      <c r="AU528" s="233" t="s">
        <v>82</v>
      </c>
      <c r="AV528" s="13" t="s">
        <v>82</v>
      </c>
      <c r="AW528" s="13" t="s">
        <v>84</v>
      </c>
      <c r="AX528" s="13" t="s">
        <v>80</v>
      </c>
      <c r="AY528" s="233" t="s">
        <v>119</v>
      </c>
    </row>
    <row r="529" s="2" customFormat="1" ht="21.75" customHeight="1">
      <c r="A529" s="40"/>
      <c r="B529" s="41"/>
      <c r="C529" s="200" t="s">
        <v>718</v>
      </c>
      <c r="D529" s="200" t="s">
        <v>122</v>
      </c>
      <c r="E529" s="201" t="s">
        <v>719</v>
      </c>
      <c r="F529" s="202" t="s">
        <v>720</v>
      </c>
      <c r="G529" s="203" t="s">
        <v>133</v>
      </c>
      <c r="H529" s="204">
        <v>1346.6700000000001</v>
      </c>
      <c r="I529" s="205"/>
      <c r="J529" s="206">
        <f>ROUND(I529*H529,2)</f>
        <v>0</v>
      </c>
      <c r="K529" s="202" t="s">
        <v>126</v>
      </c>
      <c r="L529" s="46"/>
      <c r="M529" s="207" t="s">
        <v>19</v>
      </c>
      <c r="N529" s="208" t="s">
        <v>48</v>
      </c>
      <c r="O529" s="87"/>
      <c r="P529" s="209">
        <f>O529*H529</f>
        <v>0</v>
      </c>
      <c r="Q529" s="209">
        <v>0</v>
      </c>
      <c r="R529" s="209">
        <f>Q529*H529</f>
        <v>0</v>
      </c>
      <c r="S529" s="209">
        <v>0</v>
      </c>
      <c r="T529" s="210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1" t="s">
        <v>212</v>
      </c>
      <c r="AT529" s="211" t="s">
        <v>122</v>
      </c>
      <c r="AU529" s="211" t="s">
        <v>82</v>
      </c>
      <c r="AY529" s="19" t="s">
        <v>119</v>
      </c>
      <c r="BE529" s="212">
        <f>IF(N529="základní",J529,0)</f>
        <v>0</v>
      </c>
      <c r="BF529" s="212">
        <f>IF(N529="snížená",J529,0)</f>
        <v>0</v>
      </c>
      <c r="BG529" s="212">
        <f>IF(N529="zákl. přenesená",J529,0)</f>
        <v>0</v>
      </c>
      <c r="BH529" s="212">
        <f>IF(N529="sníž. přenesená",J529,0)</f>
        <v>0</v>
      </c>
      <c r="BI529" s="212">
        <f>IF(N529="nulová",J529,0)</f>
        <v>0</v>
      </c>
      <c r="BJ529" s="19" t="s">
        <v>128</v>
      </c>
      <c r="BK529" s="212">
        <f>ROUND(I529*H529,2)</f>
        <v>0</v>
      </c>
      <c r="BL529" s="19" t="s">
        <v>212</v>
      </c>
      <c r="BM529" s="211" t="s">
        <v>721</v>
      </c>
    </row>
    <row r="530" s="13" customFormat="1">
      <c r="A530" s="13"/>
      <c r="B530" s="223"/>
      <c r="C530" s="224"/>
      <c r="D530" s="225" t="s">
        <v>136</v>
      </c>
      <c r="E530" s="244" t="s">
        <v>19</v>
      </c>
      <c r="F530" s="226" t="s">
        <v>722</v>
      </c>
      <c r="G530" s="224"/>
      <c r="H530" s="227">
        <v>1346.6700000000001</v>
      </c>
      <c r="I530" s="228"/>
      <c r="J530" s="224"/>
      <c r="K530" s="224"/>
      <c r="L530" s="229"/>
      <c r="M530" s="230"/>
      <c r="N530" s="231"/>
      <c r="O530" s="231"/>
      <c r="P530" s="231"/>
      <c r="Q530" s="231"/>
      <c r="R530" s="231"/>
      <c r="S530" s="231"/>
      <c r="T530" s="23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3" t="s">
        <v>136</v>
      </c>
      <c r="AU530" s="233" t="s">
        <v>82</v>
      </c>
      <c r="AV530" s="13" t="s">
        <v>82</v>
      </c>
      <c r="AW530" s="13" t="s">
        <v>84</v>
      </c>
      <c r="AX530" s="13" t="s">
        <v>80</v>
      </c>
      <c r="AY530" s="233" t="s">
        <v>119</v>
      </c>
    </row>
    <row r="531" s="2" customFormat="1">
      <c r="A531" s="40"/>
      <c r="B531" s="41"/>
      <c r="C531" s="200" t="s">
        <v>723</v>
      </c>
      <c r="D531" s="200" t="s">
        <v>122</v>
      </c>
      <c r="E531" s="201" t="s">
        <v>724</v>
      </c>
      <c r="F531" s="202" t="s">
        <v>725</v>
      </c>
      <c r="G531" s="203" t="s">
        <v>133</v>
      </c>
      <c r="H531" s="204">
        <v>54.055</v>
      </c>
      <c r="I531" s="205"/>
      <c r="J531" s="206">
        <f>ROUND(I531*H531,2)</f>
        <v>0</v>
      </c>
      <c r="K531" s="202" t="s">
        <v>126</v>
      </c>
      <c r="L531" s="46"/>
      <c r="M531" s="207" t="s">
        <v>19</v>
      </c>
      <c r="N531" s="208" t="s">
        <v>48</v>
      </c>
      <c r="O531" s="87"/>
      <c r="P531" s="209">
        <f>O531*H531</f>
        <v>0</v>
      </c>
      <c r="Q531" s="209">
        <v>0</v>
      </c>
      <c r="R531" s="209">
        <f>Q531*H531</f>
        <v>0</v>
      </c>
      <c r="S531" s="209">
        <v>0</v>
      </c>
      <c r="T531" s="210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1" t="s">
        <v>212</v>
      </c>
      <c r="AT531" s="211" t="s">
        <v>122</v>
      </c>
      <c r="AU531" s="211" t="s">
        <v>82</v>
      </c>
      <c r="AY531" s="19" t="s">
        <v>119</v>
      </c>
      <c r="BE531" s="212">
        <f>IF(N531="základní",J531,0)</f>
        <v>0</v>
      </c>
      <c r="BF531" s="212">
        <f>IF(N531="snížená",J531,0)</f>
        <v>0</v>
      </c>
      <c r="BG531" s="212">
        <f>IF(N531="zákl. přenesená",J531,0)</f>
        <v>0</v>
      </c>
      <c r="BH531" s="212">
        <f>IF(N531="sníž. přenesená",J531,0)</f>
        <v>0</v>
      </c>
      <c r="BI531" s="212">
        <f>IF(N531="nulová",J531,0)</f>
        <v>0</v>
      </c>
      <c r="BJ531" s="19" t="s">
        <v>128</v>
      </c>
      <c r="BK531" s="212">
        <f>ROUND(I531*H531,2)</f>
        <v>0</v>
      </c>
      <c r="BL531" s="19" t="s">
        <v>212</v>
      </c>
      <c r="BM531" s="211" t="s">
        <v>726</v>
      </c>
    </row>
    <row r="532" s="14" customFormat="1">
      <c r="A532" s="14"/>
      <c r="B532" s="234"/>
      <c r="C532" s="235"/>
      <c r="D532" s="225" t="s">
        <v>136</v>
      </c>
      <c r="E532" s="236" t="s">
        <v>19</v>
      </c>
      <c r="F532" s="237" t="s">
        <v>727</v>
      </c>
      <c r="G532" s="235"/>
      <c r="H532" s="236" t="s">
        <v>19</v>
      </c>
      <c r="I532" s="238"/>
      <c r="J532" s="235"/>
      <c r="K532" s="235"/>
      <c r="L532" s="239"/>
      <c r="M532" s="240"/>
      <c r="N532" s="241"/>
      <c r="O532" s="241"/>
      <c r="P532" s="241"/>
      <c r="Q532" s="241"/>
      <c r="R532" s="241"/>
      <c r="S532" s="241"/>
      <c r="T532" s="24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3" t="s">
        <v>136</v>
      </c>
      <c r="AU532" s="243" t="s">
        <v>82</v>
      </c>
      <c r="AV532" s="14" t="s">
        <v>80</v>
      </c>
      <c r="AW532" s="14" t="s">
        <v>84</v>
      </c>
      <c r="AX532" s="14" t="s">
        <v>75</v>
      </c>
      <c r="AY532" s="243" t="s">
        <v>119</v>
      </c>
    </row>
    <row r="533" s="13" customFormat="1">
      <c r="A533" s="13"/>
      <c r="B533" s="223"/>
      <c r="C533" s="224"/>
      <c r="D533" s="225" t="s">
        <v>136</v>
      </c>
      <c r="E533" s="244" t="s">
        <v>19</v>
      </c>
      <c r="F533" s="226" t="s">
        <v>728</v>
      </c>
      <c r="G533" s="224"/>
      <c r="H533" s="227">
        <v>35.588000000000001</v>
      </c>
      <c r="I533" s="228"/>
      <c r="J533" s="224"/>
      <c r="K533" s="224"/>
      <c r="L533" s="229"/>
      <c r="M533" s="230"/>
      <c r="N533" s="231"/>
      <c r="O533" s="231"/>
      <c r="P533" s="231"/>
      <c r="Q533" s="231"/>
      <c r="R533" s="231"/>
      <c r="S533" s="231"/>
      <c r="T533" s="23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3" t="s">
        <v>136</v>
      </c>
      <c r="AU533" s="233" t="s">
        <v>82</v>
      </c>
      <c r="AV533" s="13" t="s">
        <v>82</v>
      </c>
      <c r="AW533" s="13" t="s">
        <v>84</v>
      </c>
      <c r="AX533" s="13" t="s">
        <v>75</v>
      </c>
      <c r="AY533" s="233" t="s">
        <v>119</v>
      </c>
    </row>
    <row r="534" s="14" customFormat="1">
      <c r="A534" s="14"/>
      <c r="B534" s="234"/>
      <c r="C534" s="235"/>
      <c r="D534" s="225" t="s">
        <v>136</v>
      </c>
      <c r="E534" s="236" t="s">
        <v>19</v>
      </c>
      <c r="F534" s="237" t="s">
        <v>729</v>
      </c>
      <c r="G534" s="235"/>
      <c r="H534" s="236" t="s">
        <v>19</v>
      </c>
      <c r="I534" s="238"/>
      <c r="J534" s="235"/>
      <c r="K534" s="235"/>
      <c r="L534" s="239"/>
      <c r="M534" s="240"/>
      <c r="N534" s="241"/>
      <c r="O534" s="241"/>
      <c r="P534" s="241"/>
      <c r="Q534" s="241"/>
      <c r="R534" s="241"/>
      <c r="S534" s="241"/>
      <c r="T534" s="24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3" t="s">
        <v>136</v>
      </c>
      <c r="AU534" s="243" t="s">
        <v>82</v>
      </c>
      <c r="AV534" s="14" t="s">
        <v>80</v>
      </c>
      <c r="AW534" s="14" t="s">
        <v>84</v>
      </c>
      <c r="AX534" s="14" t="s">
        <v>75</v>
      </c>
      <c r="AY534" s="243" t="s">
        <v>119</v>
      </c>
    </row>
    <row r="535" s="13" customFormat="1">
      <c r="A535" s="13"/>
      <c r="B535" s="223"/>
      <c r="C535" s="224"/>
      <c r="D535" s="225" t="s">
        <v>136</v>
      </c>
      <c r="E535" s="244" t="s">
        <v>19</v>
      </c>
      <c r="F535" s="226" t="s">
        <v>730</v>
      </c>
      <c r="G535" s="224"/>
      <c r="H535" s="227">
        <v>18.466999999999999</v>
      </c>
      <c r="I535" s="228"/>
      <c r="J535" s="224"/>
      <c r="K535" s="224"/>
      <c r="L535" s="229"/>
      <c r="M535" s="230"/>
      <c r="N535" s="231"/>
      <c r="O535" s="231"/>
      <c r="P535" s="231"/>
      <c r="Q535" s="231"/>
      <c r="R535" s="231"/>
      <c r="S535" s="231"/>
      <c r="T535" s="23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3" t="s">
        <v>136</v>
      </c>
      <c r="AU535" s="233" t="s">
        <v>82</v>
      </c>
      <c r="AV535" s="13" t="s">
        <v>82</v>
      </c>
      <c r="AW535" s="13" t="s">
        <v>84</v>
      </c>
      <c r="AX535" s="13" t="s">
        <v>75</v>
      </c>
      <c r="AY535" s="233" t="s">
        <v>119</v>
      </c>
    </row>
    <row r="536" s="15" customFormat="1">
      <c r="A536" s="15"/>
      <c r="B536" s="245"/>
      <c r="C536" s="246"/>
      <c r="D536" s="225" t="s">
        <v>136</v>
      </c>
      <c r="E536" s="247" t="s">
        <v>19</v>
      </c>
      <c r="F536" s="248" t="s">
        <v>145</v>
      </c>
      <c r="G536" s="246"/>
      <c r="H536" s="249">
        <v>54.055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5" t="s">
        <v>136</v>
      </c>
      <c r="AU536" s="255" t="s">
        <v>82</v>
      </c>
      <c r="AV536" s="15" t="s">
        <v>128</v>
      </c>
      <c r="AW536" s="15" t="s">
        <v>84</v>
      </c>
      <c r="AX536" s="15" t="s">
        <v>80</v>
      </c>
      <c r="AY536" s="255" t="s">
        <v>119</v>
      </c>
    </row>
    <row r="537" s="2" customFormat="1" ht="33" customHeight="1">
      <c r="A537" s="40"/>
      <c r="B537" s="41"/>
      <c r="C537" s="200" t="s">
        <v>731</v>
      </c>
      <c r="D537" s="200" t="s">
        <v>122</v>
      </c>
      <c r="E537" s="201" t="s">
        <v>732</v>
      </c>
      <c r="F537" s="202" t="s">
        <v>733</v>
      </c>
      <c r="G537" s="203" t="s">
        <v>133</v>
      </c>
      <c r="H537" s="204">
        <v>0.252</v>
      </c>
      <c r="I537" s="205"/>
      <c r="J537" s="206">
        <f>ROUND(I537*H537,2)</f>
        <v>0</v>
      </c>
      <c r="K537" s="202" t="s">
        <v>126</v>
      </c>
      <c r="L537" s="46"/>
      <c r="M537" s="207" t="s">
        <v>19</v>
      </c>
      <c r="N537" s="208" t="s">
        <v>48</v>
      </c>
      <c r="O537" s="87"/>
      <c r="P537" s="209">
        <f>O537*H537</f>
        <v>0</v>
      </c>
      <c r="Q537" s="209">
        <v>0</v>
      </c>
      <c r="R537" s="209">
        <f>Q537*H537</f>
        <v>0</v>
      </c>
      <c r="S537" s="209">
        <v>0</v>
      </c>
      <c r="T537" s="210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1" t="s">
        <v>212</v>
      </c>
      <c r="AT537" s="211" t="s">
        <v>122</v>
      </c>
      <c r="AU537" s="211" t="s">
        <v>82</v>
      </c>
      <c r="AY537" s="19" t="s">
        <v>119</v>
      </c>
      <c r="BE537" s="212">
        <f>IF(N537="základní",J537,0)</f>
        <v>0</v>
      </c>
      <c r="BF537" s="212">
        <f>IF(N537="snížená",J537,0)</f>
        <v>0</v>
      </c>
      <c r="BG537" s="212">
        <f>IF(N537="zákl. přenesená",J537,0)</f>
        <v>0</v>
      </c>
      <c r="BH537" s="212">
        <f>IF(N537="sníž. přenesená",J537,0)</f>
        <v>0</v>
      </c>
      <c r="BI537" s="212">
        <f>IF(N537="nulová",J537,0)</f>
        <v>0</v>
      </c>
      <c r="BJ537" s="19" t="s">
        <v>128</v>
      </c>
      <c r="BK537" s="212">
        <f>ROUND(I537*H537,2)</f>
        <v>0</v>
      </c>
      <c r="BL537" s="19" t="s">
        <v>212</v>
      </c>
      <c r="BM537" s="211" t="s">
        <v>734</v>
      </c>
    </row>
    <row r="538" s="14" customFormat="1">
      <c r="A538" s="14"/>
      <c r="B538" s="234"/>
      <c r="C538" s="235"/>
      <c r="D538" s="225" t="s">
        <v>136</v>
      </c>
      <c r="E538" s="236" t="s">
        <v>19</v>
      </c>
      <c r="F538" s="237" t="s">
        <v>735</v>
      </c>
      <c r="G538" s="235"/>
      <c r="H538" s="236" t="s">
        <v>19</v>
      </c>
      <c r="I538" s="238"/>
      <c r="J538" s="235"/>
      <c r="K538" s="235"/>
      <c r="L538" s="239"/>
      <c r="M538" s="240"/>
      <c r="N538" s="241"/>
      <c r="O538" s="241"/>
      <c r="P538" s="241"/>
      <c r="Q538" s="241"/>
      <c r="R538" s="241"/>
      <c r="S538" s="241"/>
      <c r="T538" s="24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3" t="s">
        <v>136</v>
      </c>
      <c r="AU538" s="243" t="s">
        <v>82</v>
      </c>
      <c r="AV538" s="14" t="s">
        <v>80</v>
      </c>
      <c r="AW538" s="14" t="s">
        <v>84</v>
      </c>
      <c r="AX538" s="14" t="s">
        <v>75</v>
      </c>
      <c r="AY538" s="243" t="s">
        <v>119</v>
      </c>
    </row>
    <row r="539" s="13" customFormat="1">
      <c r="A539" s="13"/>
      <c r="B539" s="223"/>
      <c r="C539" s="224"/>
      <c r="D539" s="225" t="s">
        <v>136</v>
      </c>
      <c r="E539" s="244" t="s">
        <v>19</v>
      </c>
      <c r="F539" s="226" t="s">
        <v>736</v>
      </c>
      <c r="G539" s="224"/>
      <c r="H539" s="227">
        <v>0.252</v>
      </c>
      <c r="I539" s="228"/>
      <c r="J539" s="224"/>
      <c r="K539" s="224"/>
      <c r="L539" s="229"/>
      <c r="M539" s="230"/>
      <c r="N539" s="231"/>
      <c r="O539" s="231"/>
      <c r="P539" s="231"/>
      <c r="Q539" s="231"/>
      <c r="R539" s="231"/>
      <c r="S539" s="231"/>
      <c r="T539" s="23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3" t="s">
        <v>136</v>
      </c>
      <c r="AU539" s="233" t="s">
        <v>82</v>
      </c>
      <c r="AV539" s="13" t="s">
        <v>82</v>
      </c>
      <c r="AW539" s="13" t="s">
        <v>84</v>
      </c>
      <c r="AX539" s="13" t="s">
        <v>80</v>
      </c>
      <c r="AY539" s="233" t="s">
        <v>119</v>
      </c>
    </row>
    <row r="540" s="2" customFormat="1">
      <c r="A540" s="40"/>
      <c r="B540" s="41"/>
      <c r="C540" s="200" t="s">
        <v>737</v>
      </c>
      <c r="D540" s="200" t="s">
        <v>122</v>
      </c>
      <c r="E540" s="201" t="s">
        <v>738</v>
      </c>
      <c r="F540" s="202" t="s">
        <v>739</v>
      </c>
      <c r="G540" s="203" t="s">
        <v>133</v>
      </c>
      <c r="H540" s="204">
        <v>78.920000000000002</v>
      </c>
      <c r="I540" s="205"/>
      <c r="J540" s="206">
        <f>ROUND(I540*H540,2)</f>
        <v>0</v>
      </c>
      <c r="K540" s="202" t="s">
        <v>126</v>
      </c>
      <c r="L540" s="46"/>
      <c r="M540" s="207" t="s">
        <v>19</v>
      </c>
      <c r="N540" s="208" t="s">
        <v>48</v>
      </c>
      <c r="O540" s="87"/>
      <c r="P540" s="209">
        <f>O540*H540</f>
        <v>0</v>
      </c>
      <c r="Q540" s="209">
        <v>0</v>
      </c>
      <c r="R540" s="209">
        <f>Q540*H540</f>
        <v>0</v>
      </c>
      <c r="S540" s="209">
        <v>0</v>
      </c>
      <c r="T540" s="21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1" t="s">
        <v>212</v>
      </c>
      <c r="AT540" s="211" t="s">
        <v>122</v>
      </c>
      <c r="AU540" s="211" t="s">
        <v>82</v>
      </c>
      <c r="AY540" s="19" t="s">
        <v>119</v>
      </c>
      <c r="BE540" s="212">
        <f>IF(N540="základní",J540,0)</f>
        <v>0</v>
      </c>
      <c r="BF540" s="212">
        <f>IF(N540="snížená",J540,0)</f>
        <v>0</v>
      </c>
      <c r="BG540" s="212">
        <f>IF(N540="zákl. přenesená",J540,0)</f>
        <v>0</v>
      </c>
      <c r="BH540" s="212">
        <f>IF(N540="sníž. přenesená",J540,0)</f>
        <v>0</v>
      </c>
      <c r="BI540" s="212">
        <f>IF(N540="nulová",J540,0)</f>
        <v>0</v>
      </c>
      <c r="BJ540" s="19" t="s">
        <v>128</v>
      </c>
      <c r="BK540" s="212">
        <f>ROUND(I540*H540,2)</f>
        <v>0</v>
      </c>
      <c r="BL540" s="19" t="s">
        <v>212</v>
      </c>
      <c r="BM540" s="211" t="s">
        <v>740</v>
      </c>
    </row>
    <row r="541" s="14" customFormat="1">
      <c r="A541" s="14"/>
      <c r="B541" s="234"/>
      <c r="C541" s="235"/>
      <c r="D541" s="225" t="s">
        <v>136</v>
      </c>
      <c r="E541" s="236" t="s">
        <v>19</v>
      </c>
      <c r="F541" s="237" t="s">
        <v>741</v>
      </c>
      <c r="G541" s="235"/>
      <c r="H541" s="236" t="s">
        <v>19</v>
      </c>
      <c r="I541" s="238"/>
      <c r="J541" s="235"/>
      <c r="K541" s="235"/>
      <c r="L541" s="239"/>
      <c r="M541" s="240"/>
      <c r="N541" s="241"/>
      <c r="O541" s="241"/>
      <c r="P541" s="241"/>
      <c r="Q541" s="241"/>
      <c r="R541" s="241"/>
      <c r="S541" s="241"/>
      <c r="T541" s="24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3" t="s">
        <v>136</v>
      </c>
      <c r="AU541" s="243" t="s">
        <v>82</v>
      </c>
      <c r="AV541" s="14" t="s">
        <v>80</v>
      </c>
      <c r="AW541" s="14" t="s">
        <v>84</v>
      </c>
      <c r="AX541" s="14" t="s">
        <v>75</v>
      </c>
      <c r="AY541" s="243" t="s">
        <v>119</v>
      </c>
    </row>
    <row r="542" s="13" customFormat="1">
      <c r="A542" s="13"/>
      <c r="B542" s="223"/>
      <c r="C542" s="224"/>
      <c r="D542" s="225" t="s">
        <v>136</v>
      </c>
      <c r="E542" s="244" t="s">
        <v>19</v>
      </c>
      <c r="F542" s="226" t="s">
        <v>742</v>
      </c>
      <c r="G542" s="224"/>
      <c r="H542" s="227">
        <v>78.920000000000002</v>
      </c>
      <c r="I542" s="228"/>
      <c r="J542" s="224"/>
      <c r="K542" s="224"/>
      <c r="L542" s="229"/>
      <c r="M542" s="230"/>
      <c r="N542" s="231"/>
      <c r="O542" s="231"/>
      <c r="P542" s="231"/>
      <c r="Q542" s="231"/>
      <c r="R542" s="231"/>
      <c r="S542" s="231"/>
      <c r="T542" s="23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3" t="s">
        <v>136</v>
      </c>
      <c r="AU542" s="233" t="s">
        <v>82</v>
      </c>
      <c r="AV542" s="13" t="s">
        <v>82</v>
      </c>
      <c r="AW542" s="13" t="s">
        <v>84</v>
      </c>
      <c r="AX542" s="13" t="s">
        <v>80</v>
      </c>
      <c r="AY542" s="233" t="s">
        <v>119</v>
      </c>
    </row>
    <row r="543" s="2" customFormat="1">
      <c r="A543" s="40"/>
      <c r="B543" s="41"/>
      <c r="C543" s="200" t="s">
        <v>471</v>
      </c>
      <c r="D543" s="200" t="s">
        <v>122</v>
      </c>
      <c r="E543" s="201" t="s">
        <v>743</v>
      </c>
      <c r="F543" s="202" t="s">
        <v>744</v>
      </c>
      <c r="G543" s="203" t="s">
        <v>133</v>
      </c>
      <c r="H543" s="204">
        <v>1.44</v>
      </c>
      <c r="I543" s="205"/>
      <c r="J543" s="206">
        <f>ROUND(I543*H543,2)</f>
        <v>0</v>
      </c>
      <c r="K543" s="202" t="s">
        <v>126</v>
      </c>
      <c r="L543" s="46"/>
      <c r="M543" s="207" t="s">
        <v>19</v>
      </c>
      <c r="N543" s="208" t="s">
        <v>48</v>
      </c>
      <c r="O543" s="87"/>
      <c r="P543" s="209">
        <f>O543*H543</f>
        <v>0</v>
      </c>
      <c r="Q543" s="209">
        <v>0</v>
      </c>
      <c r="R543" s="209">
        <f>Q543*H543</f>
        <v>0</v>
      </c>
      <c r="S543" s="209">
        <v>0</v>
      </c>
      <c r="T543" s="210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1" t="s">
        <v>212</v>
      </c>
      <c r="AT543" s="211" t="s">
        <v>122</v>
      </c>
      <c r="AU543" s="211" t="s">
        <v>82</v>
      </c>
      <c r="AY543" s="19" t="s">
        <v>119</v>
      </c>
      <c r="BE543" s="212">
        <f>IF(N543="základní",J543,0)</f>
        <v>0</v>
      </c>
      <c r="BF543" s="212">
        <f>IF(N543="snížená",J543,0)</f>
        <v>0</v>
      </c>
      <c r="BG543" s="212">
        <f>IF(N543="zákl. přenesená",J543,0)</f>
        <v>0</v>
      </c>
      <c r="BH543" s="212">
        <f>IF(N543="sníž. přenesená",J543,0)</f>
        <v>0</v>
      </c>
      <c r="BI543" s="212">
        <f>IF(N543="nulová",J543,0)</f>
        <v>0</v>
      </c>
      <c r="BJ543" s="19" t="s">
        <v>128</v>
      </c>
      <c r="BK543" s="212">
        <f>ROUND(I543*H543,2)</f>
        <v>0</v>
      </c>
      <c r="BL543" s="19" t="s">
        <v>212</v>
      </c>
      <c r="BM543" s="211" t="s">
        <v>745</v>
      </c>
    </row>
    <row r="544" s="2" customFormat="1" ht="16.5" customHeight="1">
      <c r="A544" s="40"/>
      <c r="B544" s="41"/>
      <c r="C544" s="200" t="s">
        <v>746</v>
      </c>
      <c r="D544" s="200" t="s">
        <v>122</v>
      </c>
      <c r="E544" s="201" t="s">
        <v>747</v>
      </c>
      <c r="F544" s="202" t="s">
        <v>748</v>
      </c>
      <c r="G544" s="203" t="s">
        <v>133</v>
      </c>
      <c r="H544" s="204">
        <v>38.719999999999999</v>
      </c>
      <c r="I544" s="205"/>
      <c r="J544" s="206">
        <f>ROUND(I544*H544,2)</f>
        <v>0</v>
      </c>
      <c r="K544" s="202" t="s">
        <v>126</v>
      </c>
      <c r="L544" s="46"/>
      <c r="M544" s="207" t="s">
        <v>19</v>
      </c>
      <c r="N544" s="208" t="s">
        <v>48</v>
      </c>
      <c r="O544" s="87"/>
      <c r="P544" s="209">
        <f>O544*H544</f>
        <v>0</v>
      </c>
      <c r="Q544" s="209">
        <v>0</v>
      </c>
      <c r="R544" s="209">
        <f>Q544*H544</f>
        <v>0</v>
      </c>
      <c r="S544" s="209">
        <v>0</v>
      </c>
      <c r="T544" s="210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1" t="s">
        <v>212</v>
      </c>
      <c r="AT544" s="211" t="s">
        <v>122</v>
      </c>
      <c r="AU544" s="211" t="s">
        <v>82</v>
      </c>
      <c r="AY544" s="19" t="s">
        <v>119</v>
      </c>
      <c r="BE544" s="212">
        <f>IF(N544="základní",J544,0)</f>
        <v>0</v>
      </c>
      <c r="BF544" s="212">
        <f>IF(N544="snížená",J544,0)</f>
        <v>0</v>
      </c>
      <c r="BG544" s="212">
        <f>IF(N544="zákl. přenesená",J544,0)</f>
        <v>0</v>
      </c>
      <c r="BH544" s="212">
        <f>IF(N544="sníž. přenesená",J544,0)</f>
        <v>0</v>
      </c>
      <c r="BI544" s="212">
        <f>IF(N544="nulová",J544,0)</f>
        <v>0</v>
      </c>
      <c r="BJ544" s="19" t="s">
        <v>128</v>
      </c>
      <c r="BK544" s="212">
        <f>ROUND(I544*H544,2)</f>
        <v>0</v>
      </c>
      <c r="BL544" s="19" t="s">
        <v>212</v>
      </c>
      <c r="BM544" s="211" t="s">
        <v>749</v>
      </c>
    </row>
    <row r="545" s="2" customFormat="1">
      <c r="A545" s="40"/>
      <c r="B545" s="41"/>
      <c r="C545" s="200" t="s">
        <v>750</v>
      </c>
      <c r="D545" s="200" t="s">
        <v>122</v>
      </c>
      <c r="E545" s="201" t="s">
        <v>751</v>
      </c>
      <c r="F545" s="202" t="s">
        <v>752</v>
      </c>
      <c r="G545" s="203" t="s">
        <v>133</v>
      </c>
      <c r="H545" s="204">
        <v>374.80000000000001</v>
      </c>
      <c r="I545" s="205"/>
      <c r="J545" s="206">
        <f>ROUND(I545*H545,2)</f>
        <v>0</v>
      </c>
      <c r="K545" s="202" t="s">
        <v>126</v>
      </c>
      <c r="L545" s="46"/>
      <c r="M545" s="207" t="s">
        <v>19</v>
      </c>
      <c r="N545" s="208" t="s">
        <v>48</v>
      </c>
      <c r="O545" s="87"/>
      <c r="P545" s="209">
        <f>O545*H545</f>
        <v>0</v>
      </c>
      <c r="Q545" s="209">
        <v>0</v>
      </c>
      <c r="R545" s="209">
        <f>Q545*H545</f>
        <v>0</v>
      </c>
      <c r="S545" s="209">
        <v>0</v>
      </c>
      <c r="T545" s="210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11" t="s">
        <v>212</v>
      </c>
      <c r="AT545" s="211" t="s">
        <v>122</v>
      </c>
      <c r="AU545" s="211" t="s">
        <v>82</v>
      </c>
      <c r="AY545" s="19" t="s">
        <v>119</v>
      </c>
      <c r="BE545" s="212">
        <f>IF(N545="základní",J545,0)</f>
        <v>0</v>
      </c>
      <c r="BF545" s="212">
        <f>IF(N545="snížená",J545,0)</f>
        <v>0</v>
      </c>
      <c r="BG545" s="212">
        <f>IF(N545="zákl. přenesená",J545,0)</f>
        <v>0</v>
      </c>
      <c r="BH545" s="212">
        <f>IF(N545="sníž. přenesená",J545,0)</f>
        <v>0</v>
      </c>
      <c r="BI545" s="212">
        <f>IF(N545="nulová",J545,0)</f>
        <v>0</v>
      </c>
      <c r="BJ545" s="19" t="s">
        <v>128</v>
      </c>
      <c r="BK545" s="212">
        <f>ROUND(I545*H545,2)</f>
        <v>0</v>
      </c>
      <c r="BL545" s="19" t="s">
        <v>212</v>
      </c>
      <c r="BM545" s="211" t="s">
        <v>753</v>
      </c>
    </row>
    <row r="546" s="12" customFormat="1" ht="25.92" customHeight="1">
      <c r="A546" s="12"/>
      <c r="B546" s="184"/>
      <c r="C546" s="185"/>
      <c r="D546" s="186" t="s">
        <v>74</v>
      </c>
      <c r="E546" s="187" t="s">
        <v>754</v>
      </c>
      <c r="F546" s="187" t="s">
        <v>755</v>
      </c>
      <c r="G546" s="185"/>
      <c r="H546" s="185"/>
      <c r="I546" s="188"/>
      <c r="J546" s="189">
        <f>BK546</f>
        <v>0</v>
      </c>
      <c r="K546" s="185"/>
      <c r="L546" s="190"/>
      <c r="M546" s="191"/>
      <c r="N546" s="192"/>
      <c r="O546" s="192"/>
      <c r="P546" s="193">
        <f>P547+P554+P562+P574+P577+P580+P587</f>
        <v>0</v>
      </c>
      <c r="Q546" s="192"/>
      <c r="R546" s="193">
        <f>R547+R554+R562+R574+R577+R580+R587</f>
        <v>0</v>
      </c>
      <c r="S546" s="192"/>
      <c r="T546" s="194">
        <f>T547+T554+T562+T574+T577+T580+T587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195" t="s">
        <v>150</v>
      </c>
      <c r="AT546" s="196" t="s">
        <v>74</v>
      </c>
      <c r="AU546" s="196" t="s">
        <v>75</v>
      </c>
      <c r="AY546" s="195" t="s">
        <v>119</v>
      </c>
      <c r="BK546" s="197">
        <f>BK547+BK554+BK562+BK574+BK577+BK580+BK587</f>
        <v>0</v>
      </c>
    </row>
    <row r="547" s="12" customFormat="1" ht="22.8" customHeight="1">
      <c r="A547" s="12"/>
      <c r="B547" s="184"/>
      <c r="C547" s="185"/>
      <c r="D547" s="186" t="s">
        <v>74</v>
      </c>
      <c r="E547" s="198" t="s">
        <v>756</v>
      </c>
      <c r="F547" s="198" t="s">
        <v>757</v>
      </c>
      <c r="G547" s="185"/>
      <c r="H547" s="185"/>
      <c r="I547" s="188"/>
      <c r="J547" s="199">
        <f>BK547</f>
        <v>0</v>
      </c>
      <c r="K547" s="185"/>
      <c r="L547" s="190"/>
      <c r="M547" s="191"/>
      <c r="N547" s="192"/>
      <c r="O547" s="192"/>
      <c r="P547" s="193">
        <f>SUM(P548:P553)</f>
        <v>0</v>
      </c>
      <c r="Q547" s="192"/>
      <c r="R547" s="193">
        <f>SUM(R548:R553)</f>
        <v>0</v>
      </c>
      <c r="S547" s="192"/>
      <c r="T547" s="194">
        <f>SUM(T548:T553)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195" t="s">
        <v>150</v>
      </c>
      <c r="AT547" s="196" t="s">
        <v>74</v>
      </c>
      <c r="AU547" s="196" t="s">
        <v>80</v>
      </c>
      <c r="AY547" s="195" t="s">
        <v>119</v>
      </c>
      <c r="BK547" s="197">
        <f>SUM(BK548:BK553)</f>
        <v>0</v>
      </c>
    </row>
    <row r="548" s="2" customFormat="1" ht="16.5" customHeight="1">
      <c r="A548" s="40"/>
      <c r="B548" s="41"/>
      <c r="C548" s="200" t="s">
        <v>758</v>
      </c>
      <c r="D548" s="200" t="s">
        <v>122</v>
      </c>
      <c r="E548" s="201" t="s">
        <v>759</v>
      </c>
      <c r="F548" s="202" t="s">
        <v>760</v>
      </c>
      <c r="G548" s="203" t="s">
        <v>761</v>
      </c>
      <c r="H548" s="204">
        <v>1</v>
      </c>
      <c r="I548" s="205"/>
      <c r="J548" s="206">
        <f>ROUND(I548*H548,2)</f>
        <v>0</v>
      </c>
      <c r="K548" s="202" t="s">
        <v>126</v>
      </c>
      <c r="L548" s="46"/>
      <c r="M548" s="207" t="s">
        <v>19</v>
      </c>
      <c r="N548" s="208" t="s">
        <v>48</v>
      </c>
      <c r="O548" s="87"/>
      <c r="P548" s="209">
        <f>O548*H548</f>
        <v>0</v>
      </c>
      <c r="Q548" s="209">
        <v>0</v>
      </c>
      <c r="R548" s="209">
        <f>Q548*H548</f>
        <v>0</v>
      </c>
      <c r="S548" s="209">
        <v>0</v>
      </c>
      <c r="T548" s="210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1" t="s">
        <v>762</v>
      </c>
      <c r="AT548" s="211" t="s">
        <v>122</v>
      </c>
      <c r="AU548" s="211" t="s">
        <v>82</v>
      </c>
      <c r="AY548" s="19" t="s">
        <v>119</v>
      </c>
      <c r="BE548" s="212">
        <f>IF(N548="základní",J548,0)</f>
        <v>0</v>
      </c>
      <c r="BF548" s="212">
        <f>IF(N548="snížená",J548,0)</f>
        <v>0</v>
      </c>
      <c r="BG548" s="212">
        <f>IF(N548="zákl. přenesená",J548,0)</f>
        <v>0</v>
      </c>
      <c r="BH548" s="212">
        <f>IF(N548="sníž. přenesená",J548,0)</f>
        <v>0</v>
      </c>
      <c r="BI548" s="212">
        <f>IF(N548="nulová",J548,0)</f>
        <v>0</v>
      </c>
      <c r="BJ548" s="19" t="s">
        <v>128</v>
      </c>
      <c r="BK548" s="212">
        <f>ROUND(I548*H548,2)</f>
        <v>0</v>
      </c>
      <c r="BL548" s="19" t="s">
        <v>762</v>
      </c>
      <c r="BM548" s="211" t="s">
        <v>763</v>
      </c>
    </row>
    <row r="549" s="2" customFormat="1">
      <c r="A549" s="40"/>
      <c r="B549" s="41"/>
      <c r="C549" s="42"/>
      <c r="D549" s="225" t="s">
        <v>170</v>
      </c>
      <c r="E549" s="42"/>
      <c r="F549" s="256" t="s">
        <v>764</v>
      </c>
      <c r="G549" s="42"/>
      <c r="H549" s="42"/>
      <c r="I549" s="257"/>
      <c r="J549" s="42"/>
      <c r="K549" s="42"/>
      <c r="L549" s="46"/>
      <c r="M549" s="258"/>
      <c r="N549" s="259"/>
      <c r="O549" s="87"/>
      <c r="P549" s="87"/>
      <c r="Q549" s="87"/>
      <c r="R549" s="87"/>
      <c r="S549" s="87"/>
      <c r="T549" s="88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170</v>
      </c>
      <c r="AU549" s="19" t="s">
        <v>82</v>
      </c>
    </row>
    <row r="550" s="2" customFormat="1" ht="16.5" customHeight="1">
      <c r="A550" s="40"/>
      <c r="B550" s="41"/>
      <c r="C550" s="200" t="s">
        <v>765</v>
      </c>
      <c r="D550" s="200" t="s">
        <v>122</v>
      </c>
      <c r="E550" s="201" t="s">
        <v>766</v>
      </c>
      <c r="F550" s="202" t="s">
        <v>767</v>
      </c>
      <c r="G550" s="203" t="s">
        <v>761</v>
      </c>
      <c r="H550" s="204">
        <v>1</v>
      </c>
      <c r="I550" s="205"/>
      <c r="J550" s="206">
        <f>ROUND(I550*H550,2)</f>
        <v>0</v>
      </c>
      <c r="K550" s="202" t="s">
        <v>126</v>
      </c>
      <c r="L550" s="46"/>
      <c r="M550" s="207" t="s">
        <v>19</v>
      </c>
      <c r="N550" s="208" t="s">
        <v>48</v>
      </c>
      <c r="O550" s="87"/>
      <c r="P550" s="209">
        <f>O550*H550</f>
        <v>0</v>
      </c>
      <c r="Q550" s="209">
        <v>0</v>
      </c>
      <c r="R550" s="209">
        <f>Q550*H550</f>
        <v>0</v>
      </c>
      <c r="S550" s="209">
        <v>0</v>
      </c>
      <c r="T550" s="210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1" t="s">
        <v>762</v>
      </c>
      <c r="AT550" s="211" t="s">
        <v>122</v>
      </c>
      <c r="AU550" s="211" t="s">
        <v>82</v>
      </c>
      <c r="AY550" s="19" t="s">
        <v>119</v>
      </c>
      <c r="BE550" s="212">
        <f>IF(N550="základní",J550,0)</f>
        <v>0</v>
      </c>
      <c r="BF550" s="212">
        <f>IF(N550="snížená",J550,0)</f>
        <v>0</v>
      </c>
      <c r="BG550" s="212">
        <f>IF(N550="zákl. přenesená",J550,0)</f>
        <v>0</v>
      </c>
      <c r="BH550" s="212">
        <f>IF(N550="sníž. přenesená",J550,0)</f>
        <v>0</v>
      </c>
      <c r="BI550" s="212">
        <f>IF(N550="nulová",J550,0)</f>
        <v>0</v>
      </c>
      <c r="BJ550" s="19" t="s">
        <v>128</v>
      </c>
      <c r="BK550" s="212">
        <f>ROUND(I550*H550,2)</f>
        <v>0</v>
      </c>
      <c r="BL550" s="19" t="s">
        <v>762</v>
      </c>
      <c r="BM550" s="211" t="s">
        <v>768</v>
      </c>
    </row>
    <row r="551" s="2" customFormat="1">
      <c r="A551" s="40"/>
      <c r="B551" s="41"/>
      <c r="C551" s="42"/>
      <c r="D551" s="225" t="s">
        <v>170</v>
      </c>
      <c r="E551" s="42"/>
      <c r="F551" s="256" t="s">
        <v>769</v>
      </c>
      <c r="G551" s="42"/>
      <c r="H551" s="42"/>
      <c r="I551" s="257"/>
      <c r="J551" s="42"/>
      <c r="K551" s="42"/>
      <c r="L551" s="46"/>
      <c r="M551" s="258"/>
      <c r="N551" s="259"/>
      <c r="O551" s="87"/>
      <c r="P551" s="87"/>
      <c r="Q551" s="87"/>
      <c r="R551" s="87"/>
      <c r="S551" s="87"/>
      <c r="T551" s="88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170</v>
      </c>
      <c r="AU551" s="19" t="s">
        <v>82</v>
      </c>
    </row>
    <row r="552" s="2" customFormat="1" ht="16.5" customHeight="1">
      <c r="A552" s="40"/>
      <c r="B552" s="41"/>
      <c r="C552" s="200" t="s">
        <v>770</v>
      </c>
      <c r="D552" s="200" t="s">
        <v>122</v>
      </c>
      <c r="E552" s="201" t="s">
        <v>771</v>
      </c>
      <c r="F552" s="202" t="s">
        <v>772</v>
      </c>
      <c r="G552" s="203" t="s">
        <v>761</v>
      </c>
      <c r="H552" s="204">
        <v>1</v>
      </c>
      <c r="I552" s="205"/>
      <c r="J552" s="206">
        <f>ROUND(I552*H552,2)</f>
        <v>0</v>
      </c>
      <c r="K552" s="202" t="s">
        <v>126</v>
      </c>
      <c r="L552" s="46"/>
      <c r="M552" s="207" t="s">
        <v>19</v>
      </c>
      <c r="N552" s="208" t="s">
        <v>48</v>
      </c>
      <c r="O552" s="87"/>
      <c r="P552" s="209">
        <f>O552*H552</f>
        <v>0</v>
      </c>
      <c r="Q552" s="209">
        <v>0</v>
      </c>
      <c r="R552" s="209">
        <f>Q552*H552</f>
        <v>0</v>
      </c>
      <c r="S552" s="209">
        <v>0</v>
      </c>
      <c r="T552" s="210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1" t="s">
        <v>762</v>
      </c>
      <c r="AT552" s="211" t="s">
        <v>122</v>
      </c>
      <c r="AU552" s="211" t="s">
        <v>82</v>
      </c>
      <c r="AY552" s="19" t="s">
        <v>119</v>
      </c>
      <c r="BE552" s="212">
        <f>IF(N552="základní",J552,0)</f>
        <v>0</v>
      </c>
      <c r="BF552" s="212">
        <f>IF(N552="snížená",J552,0)</f>
        <v>0</v>
      </c>
      <c r="BG552" s="212">
        <f>IF(N552="zákl. přenesená",J552,0)</f>
        <v>0</v>
      </c>
      <c r="BH552" s="212">
        <f>IF(N552="sníž. přenesená",J552,0)</f>
        <v>0</v>
      </c>
      <c r="BI552" s="212">
        <f>IF(N552="nulová",J552,0)</f>
        <v>0</v>
      </c>
      <c r="BJ552" s="19" t="s">
        <v>128</v>
      </c>
      <c r="BK552" s="212">
        <f>ROUND(I552*H552,2)</f>
        <v>0</v>
      </c>
      <c r="BL552" s="19" t="s">
        <v>762</v>
      </c>
      <c r="BM552" s="211" t="s">
        <v>773</v>
      </c>
    </row>
    <row r="553" s="2" customFormat="1">
      <c r="A553" s="40"/>
      <c r="B553" s="41"/>
      <c r="C553" s="42"/>
      <c r="D553" s="225" t="s">
        <v>170</v>
      </c>
      <c r="E553" s="42"/>
      <c r="F553" s="256" t="s">
        <v>774</v>
      </c>
      <c r="G553" s="42"/>
      <c r="H553" s="42"/>
      <c r="I553" s="257"/>
      <c r="J553" s="42"/>
      <c r="K553" s="42"/>
      <c r="L553" s="46"/>
      <c r="M553" s="258"/>
      <c r="N553" s="259"/>
      <c r="O553" s="87"/>
      <c r="P553" s="87"/>
      <c r="Q553" s="87"/>
      <c r="R553" s="87"/>
      <c r="S553" s="87"/>
      <c r="T553" s="88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170</v>
      </c>
      <c r="AU553" s="19" t="s">
        <v>82</v>
      </c>
    </row>
    <row r="554" s="12" customFormat="1" ht="22.8" customHeight="1">
      <c r="A554" s="12"/>
      <c r="B554" s="184"/>
      <c r="C554" s="185"/>
      <c r="D554" s="186" t="s">
        <v>74</v>
      </c>
      <c r="E554" s="198" t="s">
        <v>775</v>
      </c>
      <c r="F554" s="198" t="s">
        <v>776</v>
      </c>
      <c r="G554" s="185"/>
      <c r="H554" s="185"/>
      <c r="I554" s="188"/>
      <c r="J554" s="199">
        <f>BK554</f>
        <v>0</v>
      </c>
      <c r="K554" s="185"/>
      <c r="L554" s="190"/>
      <c r="M554" s="191"/>
      <c r="N554" s="192"/>
      <c r="O554" s="192"/>
      <c r="P554" s="193">
        <f>SUM(P555:P561)</f>
        <v>0</v>
      </c>
      <c r="Q554" s="192"/>
      <c r="R554" s="193">
        <f>SUM(R555:R561)</f>
        <v>0</v>
      </c>
      <c r="S554" s="192"/>
      <c r="T554" s="194">
        <f>SUM(T555:T561)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195" t="s">
        <v>150</v>
      </c>
      <c r="AT554" s="196" t="s">
        <v>74</v>
      </c>
      <c r="AU554" s="196" t="s">
        <v>80</v>
      </c>
      <c r="AY554" s="195" t="s">
        <v>119</v>
      </c>
      <c r="BK554" s="197">
        <f>SUM(BK555:BK561)</f>
        <v>0</v>
      </c>
    </row>
    <row r="555" s="2" customFormat="1" ht="16.5" customHeight="1">
      <c r="A555" s="40"/>
      <c r="B555" s="41"/>
      <c r="C555" s="200" t="s">
        <v>777</v>
      </c>
      <c r="D555" s="200" t="s">
        <v>122</v>
      </c>
      <c r="E555" s="201" t="s">
        <v>778</v>
      </c>
      <c r="F555" s="202" t="s">
        <v>776</v>
      </c>
      <c r="G555" s="203" t="s">
        <v>761</v>
      </c>
      <c r="H555" s="204">
        <v>2</v>
      </c>
      <c r="I555" s="205"/>
      <c r="J555" s="206">
        <f>ROUND(I555*H555,2)</f>
        <v>0</v>
      </c>
      <c r="K555" s="202" t="s">
        <v>126</v>
      </c>
      <c r="L555" s="46"/>
      <c r="M555" s="207" t="s">
        <v>19</v>
      </c>
      <c r="N555" s="208" t="s">
        <v>48</v>
      </c>
      <c r="O555" s="87"/>
      <c r="P555" s="209">
        <f>O555*H555</f>
        <v>0</v>
      </c>
      <c r="Q555" s="209">
        <v>0</v>
      </c>
      <c r="R555" s="209">
        <f>Q555*H555</f>
        <v>0</v>
      </c>
      <c r="S555" s="209">
        <v>0</v>
      </c>
      <c r="T555" s="210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1" t="s">
        <v>762</v>
      </c>
      <c r="AT555" s="211" t="s">
        <v>122</v>
      </c>
      <c r="AU555" s="211" t="s">
        <v>82</v>
      </c>
      <c r="AY555" s="19" t="s">
        <v>119</v>
      </c>
      <c r="BE555" s="212">
        <f>IF(N555="základní",J555,0)</f>
        <v>0</v>
      </c>
      <c r="BF555" s="212">
        <f>IF(N555="snížená",J555,0)</f>
        <v>0</v>
      </c>
      <c r="BG555" s="212">
        <f>IF(N555="zákl. přenesená",J555,0)</f>
        <v>0</v>
      </c>
      <c r="BH555" s="212">
        <f>IF(N555="sníž. přenesená",J555,0)</f>
        <v>0</v>
      </c>
      <c r="BI555" s="212">
        <f>IF(N555="nulová",J555,0)</f>
        <v>0</v>
      </c>
      <c r="BJ555" s="19" t="s">
        <v>128</v>
      </c>
      <c r="BK555" s="212">
        <f>ROUND(I555*H555,2)</f>
        <v>0</v>
      </c>
      <c r="BL555" s="19" t="s">
        <v>762</v>
      </c>
      <c r="BM555" s="211" t="s">
        <v>779</v>
      </c>
    </row>
    <row r="556" s="2" customFormat="1">
      <c r="A556" s="40"/>
      <c r="B556" s="41"/>
      <c r="C556" s="42"/>
      <c r="D556" s="225" t="s">
        <v>170</v>
      </c>
      <c r="E556" s="42"/>
      <c r="F556" s="256" t="s">
        <v>780</v>
      </c>
      <c r="G556" s="42"/>
      <c r="H556" s="42"/>
      <c r="I556" s="257"/>
      <c r="J556" s="42"/>
      <c r="K556" s="42"/>
      <c r="L556" s="46"/>
      <c r="M556" s="258"/>
      <c r="N556" s="259"/>
      <c r="O556" s="87"/>
      <c r="P556" s="87"/>
      <c r="Q556" s="87"/>
      <c r="R556" s="87"/>
      <c r="S556" s="87"/>
      <c r="T556" s="88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170</v>
      </c>
      <c r="AU556" s="19" t="s">
        <v>82</v>
      </c>
    </row>
    <row r="557" s="14" customFormat="1">
      <c r="A557" s="14"/>
      <c r="B557" s="234"/>
      <c r="C557" s="235"/>
      <c r="D557" s="225" t="s">
        <v>136</v>
      </c>
      <c r="E557" s="236" t="s">
        <v>19</v>
      </c>
      <c r="F557" s="237" t="s">
        <v>781</v>
      </c>
      <c r="G557" s="235"/>
      <c r="H557" s="236" t="s">
        <v>19</v>
      </c>
      <c r="I557" s="238"/>
      <c r="J557" s="235"/>
      <c r="K557" s="235"/>
      <c r="L557" s="239"/>
      <c r="M557" s="240"/>
      <c r="N557" s="241"/>
      <c r="O557" s="241"/>
      <c r="P557" s="241"/>
      <c r="Q557" s="241"/>
      <c r="R557" s="241"/>
      <c r="S557" s="241"/>
      <c r="T557" s="24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3" t="s">
        <v>136</v>
      </c>
      <c r="AU557" s="243" t="s">
        <v>82</v>
      </c>
      <c r="AV557" s="14" t="s">
        <v>80</v>
      </c>
      <c r="AW557" s="14" t="s">
        <v>84</v>
      </c>
      <c r="AX557" s="14" t="s">
        <v>75</v>
      </c>
      <c r="AY557" s="243" t="s">
        <v>119</v>
      </c>
    </row>
    <row r="558" s="13" customFormat="1">
      <c r="A558" s="13"/>
      <c r="B558" s="223"/>
      <c r="C558" s="224"/>
      <c r="D558" s="225" t="s">
        <v>136</v>
      </c>
      <c r="E558" s="244" t="s">
        <v>19</v>
      </c>
      <c r="F558" s="226" t="s">
        <v>80</v>
      </c>
      <c r="G558" s="224"/>
      <c r="H558" s="227">
        <v>1</v>
      </c>
      <c r="I558" s="228"/>
      <c r="J558" s="224"/>
      <c r="K558" s="224"/>
      <c r="L558" s="229"/>
      <c r="M558" s="230"/>
      <c r="N558" s="231"/>
      <c r="O558" s="231"/>
      <c r="P558" s="231"/>
      <c r="Q558" s="231"/>
      <c r="R558" s="231"/>
      <c r="S558" s="231"/>
      <c r="T558" s="23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3" t="s">
        <v>136</v>
      </c>
      <c r="AU558" s="233" t="s">
        <v>82</v>
      </c>
      <c r="AV558" s="13" t="s">
        <v>82</v>
      </c>
      <c r="AW558" s="13" t="s">
        <v>84</v>
      </c>
      <c r="AX558" s="13" t="s">
        <v>75</v>
      </c>
      <c r="AY558" s="233" t="s">
        <v>119</v>
      </c>
    </row>
    <row r="559" s="14" customFormat="1">
      <c r="A559" s="14"/>
      <c r="B559" s="234"/>
      <c r="C559" s="235"/>
      <c r="D559" s="225" t="s">
        <v>136</v>
      </c>
      <c r="E559" s="236" t="s">
        <v>19</v>
      </c>
      <c r="F559" s="237" t="s">
        <v>782</v>
      </c>
      <c r="G559" s="235"/>
      <c r="H559" s="236" t="s">
        <v>19</v>
      </c>
      <c r="I559" s="238"/>
      <c r="J559" s="235"/>
      <c r="K559" s="235"/>
      <c r="L559" s="239"/>
      <c r="M559" s="240"/>
      <c r="N559" s="241"/>
      <c r="O559" s="241"/>
      <c r="P559" s="241"/>
      <c r="Q559" s="241"/>
      <c r="R559" s="241"/>
      <c r="S559" s="241"/>
      <c r="T559" s="24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3" t="s">
        <v>136</v>
      </c>
      <c r="AU559" s="243" t="s">
        <v>82</v>
      </c>
      <c r="AV559" s="14" t="s">
        <v>80</v>
      </c>
      <c r="AW559" s="14" t="s">
        <v>84</v>
      </c>
      <c r="AX559" s="14" t="s">
        <v>75</v>
      </c>
      <c r="AY559" s="243" t="s">
        <v>119</v>
      </c>
    </row>
    <row r="560" s="13" customFormat="1">
      <c r="A560" s="13"/>
      <c r="B560" s="223"/>
      <c r="C560" s="224"/>
      <c r="D560" s="225" t="s">
        <v>136</v>
      </c>
      <c r="E560" s="244" t="s">
        <v>19</v>
      </c>
      <c r="F560" s="226" t="s">
        <v>80</v>
      </c>
      <c r="G560" s="224"/>
      <c r="H560" s="227">
        <v>1</v>
      </c>
      <c r="I560" s="228"/>
      <c r="J560" s="224"/>
      <c r="K560" s="224"/>
      <c r="L560" s="229"/>
      <c r="M560" s="230"/>
      <c r="N560" s="231"/>
      <c r="O560" s="231"/>
      <c r="P560" s="231"/>
      <c r="Q560" s="231"/>
      <c r="R560" s="231"/>
      <c r="S560" s="231"/>
      <c r="T560" s="23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3" t="s">
        <v>136</v>
      </c>
      <c r="AU560" s="233" t="s">
        <v>82</v>
      </c>
      <c r="AV560" s="13" t="s">
        <v>82</v>
      </c>
      <c r="AW560" s="13" t="s">
        <v>84</v>
      </c>
      <c r="AX560" s="13" t="s">
        <v>75</v>
      </c>
      <c r="AY560" s="233" t="s">
        <v>119</v>
      </c>
    </row>
    <row r="561" s="15" customFormat="1">
      <c r="A561" s="15"/>
      <c r="B561" s="245"/>
      <c r="C561" s="246"/>
      <c r="D561" s="225" t="s">
        <v>136</v>
      </c>
      <c r="E561" s="247" t="s">
        <v>19</v>
      </c>
      <c r="F561" s="248" t="s">
        <v>145</v>
      </c>
      <c r="G561" s="246"/>
      <c r="H561" s="249">
        <v>2</v>
      </c>
      <c r="I561" s="250"/>
      <c r="J561" s="246"/>
      <c r="K561" s="246"/>
      <c r="L561" s="251"/>
      <c r="M561" s="252"/>
      <c r="N561" s="253"/>
      <c r="O561" s="253"/>
      <c r="P561" s="253"/>
      <c r="Q561" s="253"/>
      <c r="R561" s="253"/>
      <c r="S561" s="253"/>
      <c r="T561" s="254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5" t="s">
        <v>136</v>
      </c>
      <c r="AU561" s="255" t="s">
        <v>82</v>
      </c>
      <c r="AV561" s="15" t="s">
        <v>128</v>
      </c>
      <c r="AW561" s="15" t="s">
        <v>84</v>
      </c>
      <c r="AX561" s="15" t="s">
        <v>80</v>
      </c>
      <c r="AY561" s="255" t="s">
        <v>119</v>
      </c>
    </row>
    <row r="562" s="12" customFormat="1" ht="22.8" customHeight="1">
      <c r="A562" s="12"/>
      <c r="B562" s="184"/>
      <c r="C562" s="185"/>
      <c r="D562" s="186" t="s">
        <v>74</v>
      </c>
      <c r="E562" s="198" t="s">
        <v>783</v>
      </c>
      <c r="F562" s="198" t="s">
        <v>784</v>
      </c>
      <c r="G562" s="185"/>
      <c r="H562" s="185"/>
      <c r="I562" s="188"/>
      <c r="J562" s="199">
        <f>BK562</f>
        <v>0</v>
      </c>
      <c r="K562" s="185"/>
      <c r="L562" s="190"/>
      <c r="M562" s="191"/>
      <c r="N562" s="192"/>
      <c r="O562" s="192"/>
      <c r="P562" s="193">
        <f>SUM(P563:P573)</f>
        <v>0</v>
      </c>
      <c r="Q562" s="192"/>
      <c r="R562" s="193">
        <f>SUM(R563:R573)</f>
        <v>0</v>
      </c>
      <c r="S562" s="192"/>
      <c r="T562" s="194">
        <f>SUM(T563:T573)</f>
        <v>0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195" t="s">
        <v>150</v>
      </c>
      <c r="AT562" s="196" t="s">
        <v>74</v>
      </c>
      <c r="AU562" s="196" t="s">
        <v>80</v>
      </c>
      <c r="AY562" s="195" t="s">
        <v>119</v>
      </c>
      <c r="BK562" s="197">
        <f>SUM(BK563:BK573)</f>
        <v>0</v>
      </c>
    </row>
    <row r="563" s="2" customFormat="1" ht="16.5" customHeight="1">
      <c r="A563" s="40"/>
      <c r="B563" s="41"/>
      <c r="C563" s="200" t="s">
        <v>785</v>
      </c>
      <c r="D563" s="200" t="s">
        <v>122</v>
      </c>
      <c r="E563" s="201" t="s">
        <v>786</v>
      </c>
      <c r="F563" s="202" t="s">
        <v>787</v>
      </c>
      <c r="G563" s="203" t="s">
        <v>761</v>
      </c>
      <c r="H563" s="204">
        <v>7</v>
      </c>
      <c r="I563" s="205"/>
      <c r="J563" s="206">
        <f>ROUND(I563*H563,2)</f>
        <v>0</v>
      </c>
      <c r="K563" s="202" t="s">
        <v>126</v>
      </c>
      <c r="L563" s="46"/>
      <c r="M563" s="207" t="s">
        <v>19</v>
      </c>
      <c r="N563" s="208" t="s">
        <v>48</v>
      </c>
      <c r="O563" s="87"/>
      <c r="P563" s="209">
        <f>O563*H563</f>
        <v>0</v>
      </c>
      <c r="Q563" s="209">
        <v>0</v>
      </c>
      <c r="R563" s="209">
        <f>Q563*H563</f>
        <v>0</v>
      </c>
      <c r="S563" s="209">
        <v>0</v>
      </c>
      <c r="T563" s="210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11" t="s">
        <v>762</v>
      </c>
      <c r="AT563" s="211" t="s">
        <v>122</v>
      </c>
      <c r="AU563" s="211" t="s">
        <v>82</v>
      </c>
      <c r="AY563" s="19" t="s">
        <v>119</v>
      </c>
      <c r="BE563" s="212">
        <f>IF(N563="základní",J563,0)</f>
        <v>0</v>
      </c>
      <c r="BF563" s="212">
        <f>IF(N563="snížená",J563,0)</f>
        <v>0</v>
      </c>
      <c r="BG563" s="212">
        <f>IF(N563="zákl. přenesená",J563,0)</f>
        <v>0</v>
      </c>
      <c r="BH563" s="212">
        <f>IF(N563="sníž. přenesená",J563,0)</f>
        <v>0</v>
      </c>
      <c r="BI563" s="212">
        <f>IF(N563="nulová",J563,0)</f>
        <v>0</v>
      </c>
      <c r="BJ563" s="19" t="s">
        <v>128</v>
      </c>
      <c r="BK563" s="212">
        <f>ROUND(I563*H563,2)</f>
        <v>0</v>
      </c>
      <c r="BL563" s="19" t="s">
        <v>762</v>
      </c>
      <c r="BM563" s="211" t="s">
        <v>788</v>
      </c>
    </row>
    <row r="564" s="2" customFormat="1">
      <c r="A564" s="40"/>
      <c r="B564" s="41"/>
      <c r="C564" s="42"/>
      <c r="D564" s="225" t="s">
        <v>170</v>
      </c>
      <c r="E564" s="42"/>
      <c r="F564" s="256" t="s">
        <v>789</v>
      </c>
      <c r="G564" s="42"/>
      <c r="H564" s="42"/>
      <c r="I564" s="257"/>
      <c r="J564" s="42"/>
      <c r="K564" s="42"/>
      <c r="L564" s="46"/>
      <c r="M564" s="258"/>
      <c r="N564" s="259"/>
      <c r="O564" s="87"/>
      <c r="P564" s="87"/>
      <c r="Q564" s="87"/>
      <c r="R564" s="87"/>
      <c r="S564" s="87"/>
      <c r="T564" s="88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170</v>
      </c>
      <c r="AU564" s="19" t="s">
        <v>82</v>
      </c>
    </row>
    <row r="565" s="14" customFormat="1">
      <c r="A565" s="14"/>
      <c r="B565" s="234"/>
      <c r="C565" s="235"/>
      <c r="D565" s="225" t="s">
        <v>136</v>
      </c>
      <c r="E565" s="236" t="s">
        <v>19</v>
      </c>
      <c r="F565" s="237" t="s">
        <v>790</v>
      </c>
      <c r="G565" s="235"/>
      <c r="H565" s="236" t="s">
        <v>19</v>
      </c>
      <c r="I565" s="238"/>
      <c r="J565" s="235"/>
      <c r="K565" s="235"/>
      <c r="L565" s="239"/>
      <c r="M565" s="240"/>
      <c r="N565" s="241"/>
      <c r="O565" s="241"/>
      <c r="P565" s="241"/>
      <c r="Q565" s="241"/>
      <c r="R565" s="241"/>
      <c r="S565" s="241"/>
      <c r="T565" s="24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3" t="s">
        <v>136</v>
      </c>
      <c r="AU565" s="243" t="s">
        <v>82</v>
      </c>
      <c r="AV565" s="14" t="s">
        <v>80</v>
      </c>
      <c r="AW565" s="14" t="s">
        <v>84</v>
      </c>
      <c r="AX565" s="14" t="s">
        <v>75</v>
      </c>
      <c r="AY565" s="243" t="s">
        <v>119</v>
      </c>
    </row>
    <row r="566" s="13" customFormat="1">
      <c r="A566" s="13"/>
      <c r="B566" s="223"/>
      <c r="C566" s="224"/>
      <c r="D566" s="225" t="s">
        <v>136</v>
      </c>
      <c r="E566" s="244" t="s">
        <v>19</v>
      </c>
      <c r="F566" s="226" t="s">
        <v>150</v>
      </c>
      <c r="G566" s="224"/>
      <c r="H566" s="227">
        <v>5</v>
      </c>
      <c r="I566" s="228"/>
      <c r="J566" s="224"/>
      <c r="K566" s="224"/>
      <c r="L566" s="229"/>
      <c r="M566" s="230"/>
      <c r="N566" s="231"/>
      <c r="O566" s="231"/>
      <c r="P566" s="231"/>
      <c r="Q566" s="231"/>
      <c r="R566" s="231"/>
      <c r="S566" s="231"/>
      <c r="T566" s="23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3" t="s">
        <v>136</v>
      </c>
      <c r="AU566" s="233" t="s">
        <v>82</v>
      </c>
      <c r="AV566" s="13" t="s">
        <v>82</v>
      </c>
      <c r="AW566" s="13" t="s">
        <v>84</v>
      </c>
      <c r="AX566" s="13" t="s">
        <v>75</v>
      </c>
      <c r="AY566" s="233" t="s">
        <v>119</v>
      </c>
    </row>
    <row r="567" s="14" customFormat="1">
      <c r="A567" s="14"/>
      <c r="B567" s="234"/>
      <c r="C567" s="235"/>
      <c r="D567" s="225" t="s">
        <v>136</v>
      </c>
      <c r="E567" s="236" t="s">
        <v>19</v>
      </c>
      <c r="F567" s="237" t="s">
        <v>791</v>
      </c>
      <c r="G567" s="235"/>
      <c r="H567" s="236" t="s">
        <v>19</v>
      </c>
      <c r="I567" s="238"/>
      <c r="J567" s="235"/>
      <c r="K567" s="235"/>
      <c r="L567" s="239"/>
      <c r="M567" s="240"/>
      <c r="N567" s="241"/>
      <c r="O567" s="241"/>
      <c r="P567" s="241"/>
      <c r="Q567" s="241"/>
      <c r="R567" s="241"/>
      <c r="S567" s="241"/>
      <c r="T567" s="24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3" t="s">
        <v>136</v>
      </c>
      <c r="AU567" s="243" t="s">
        <v>82</v>
      </c>
      <c r="AV567" s="14" t="s">
        <v>80</v>
      </c>
      <c r="AW567" s="14" t="s">
        <v>84</v>
      </c>
      <c r="AX567" s="14" t="s">
        <v>75</v>
      </c>
      <c r="AY567" s="243" t="s">
        <v>119</v>
      </c>
    </row>
    <row r="568" s="13" customFormat="1">
      <c r="A568" s="13"/>
      <c r="B568" s="223"/>
      <c r="C568" s="224"/>
      <c r="D568" s="225" t="s">
        <v>136</v>
      </c>
      <c r="E568" s="244" t="s">
        <v>19</v>
      </c>
      <c r="F568" s="226" t="s">
        <v>82</v>
      </c>
      <c r="G568" s="224"/>
      <c r="H568" s="227">
        <v>2</v>
      </c>
      <c r="I568" s="228"/>
      <c r="J568" s="224"/>
      <c r="K568" s="224"/>
      <c r="L568" s="229"/>
      <c r="M568" s="230"/>
      <c r="N568" s="231"/>
      <c r="O568" s="231"/>
      <c r="P568" s="231"/>
      <c r="Q568" s="231"/>
      <c r="R568" s="231"/>
      <c r="S568" s="231"/>
      <c r="T568" s="23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3" t="s">
        <v>136</v>
      </c>
      <c r="AU568" s="233" t="s">
        <v>82</v>
      </c>
      <c r="AV568" s="13" t="s">
        <v>82</v>
      </c>
      <c r="AW568" s="13" t="s">
        <v>84</v>
      </c>
      <c r="AX568" s="13" t="s">
        <v>75</v>
      </c>
      <c r="AY568" s="233" t="s">
        <v>119</v>
      </c>
    </row>
    <row r="569" s="15" customFormat="1">
      <c r="A569" s="15"/>
      <c r="B569" s="245"/>
      <c r="C569" s="246"/>
      <c r="D569" s="225" t="s">
        <v>136</v>
      </c>
      <c r="E569" s="247" t="s">
        <v>19</v>
      </c>
      <c r="F569" s="248" t="s">
        <v>145</v>
      </c>
      <c r="G569" s="246"/>
      <c r="H569" s="249">
        <v>7</v>
      </c>
      <c r="I569" s="250"/>
      <c r="J569" s="246"/>
      <c r="K569" s="246"/>
      <c r="L569" s="251"/>
      <c r="M569" s="252"/>
      <c r="N569" s="253"/>
      <c r="O569" s="253"/>
      <c r="P569" s="253"/>
      <c r="Q569" s="253"/>
      <c r="R569" s="253"/>
      <c r="S569" s="253"/>
      <c r="T569" s="254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55" t="s">
        <v>136</v>
      </c>
      <c r="AU569" s="255" t="s">
        <v>82</v>
      </c>
      <c r="AV569" s="15" t="s">
        <v>128</v>
      </c>
      <c r="AW569" s="15" t="s">
        <v>84</v>
      </c>
      <c r="AX569" s="15" t="s">
        <v>80</v>
      </c>
      <c r="AY569" s="255" t="s">
        <v>119</v>
      </c>
    </row>
    <row r="570" s="2" customFormat="1" ht="16.5" customHeight="1">
      <c r="A570" s="40"/>
      <c r="B570" s="41"/>
      <c r="C570" s="200" t="s">
        <v>792</v>
      </c>
      <c r="D570" s="200" t="s">
        <v>122</v>
      </c>
      <c r="E570" s="201" t="s">
        <v>793</v>
      </c>
      <c r="F570" s="202" t="s">
        <v>794</v>
      </c>
      <c r="G570" s="203" t="s">
        <v>761</v>
      </c>
      <c r="H570" s="204">
        <v>1</v>
      </c>
      <c r="I570" s="205"/>
      <c r="J570" s="206">
        <f>ROUND(I570*H570,2)</f>
        <v>0</v>
      </c>
      <c r="K570" s="202" t="s">
        <v>126</v>
      </c>
      <c r="L570" s="46"/>
      <c r="M570" s="207" t="s">
        <v>19</v>
      </c>
      <c r="N570" s="208" t="s">
        <v>48</v>
      </c>
      <c r="O570" s="87"/>
      <c r="P570" s="209">
        <f>O570*H570</f>
        <v>0</v>
      </c>
      <c r="Q570" s="209">
        <v>0</v>
      </c>
      <c r="R570" s="209">
        <f>Q570*H570</f>
        <v>0</v>
      </c>
      <c r="S570" s="209">
        <v>0</v>
      </c>
      <c r="T570" s="210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1" t="s">
        <v>762</v>
      </c>
      <c r="AT570" s="211" t="s">
        <v>122</v>
      </c>
      <c r="AU570" s="211" t="s">
        <v>82</v>
      </c>
      <c r="AY570" s="19" t="s">
        <v>119</v>
      </c>
      <c r="BE570" s="212">
        <f>IF(N570="základní",J570,0)</f>
        <v>0</v>
      </c>
      <c r="BF570" s="212">
        <f>IF(N570="snížená",J570,0)</f>
        <v>0</v>
      </c>
      <c r="BG570" s="212">
        <f>IF(N570="zákl. přenesená",J570,0)</f>
        <v>0</v>
      </c>
      <c r="BH570" s="212">
        <f>IF(N570="sníž. přenesená",J570,0)</f>
        <v>0</v>
      </c>
      <c r="BI570" s="212">
        <f>IF(N570="nulová",J570,0)</f>
        <v>0</v>
      </c>
      <c r="BJ570" s="19" t="s">
        <v>128</v>
      </c>
      <c r="BK570" s="212">
        <f>ROUND(I570*H570,2)</f>
        <v>0</v>
      </c>
      <c r="BL570" s="19" t="s">
        <v>762</v>
      </c>
      <c r="BM570" s="211" t="s">
        <v>795</v>
      </c>
    </row>
    <row r="571" s="2" customFormat="1">
      <c r="A571" s="40"/>
      <c r="B571" s="41"/>
      <c r="C571" s="42"/>
      <c r="D571" s="225" t="s">
        <v>170</v>
      </c>
      <c r="E571" s="42"/>
      <c r="F571" s="256" t="s">
        <v>796</v>
      </c>
      <c r="G571" s="42"/>
      <c r="H571" s="42"/>
      <c r="I571" s="257"/>
      <c r="J571" s="42"/>
      <c r="K571" s="42"/>
      <c r="L571" s="46"/>
      <c r="M571" s="258"/>
      <c r="N571" s="259"/>
      <c r="O571" s="87"/>
      <c r="P571" s="87"/>
      <c r="Q571" s="87"/>
      <c r="R571" s="87"/>
      <c r="S571" s="87"/>
      <c r="T571" s="88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170</v>
      </c>
      <c r="AU571" s="19" t="s">
        <v>82</v>
      </c>
    </row>
    <row r="572" s="2" customFormat="1" ht="16.5" customHeight="1">
      <c r="A572" s="40"/>
      <c r="B572" s="41"/>
      <c r="C572" s="200" t="s">
        <v>797</v>
      </c>
      <c r="D572" s="200" t="s">
        <v>122</v>
      </c>
      <c r="E572" s="201" t="s">
        <v>798</v>
      </c>
      <c r="F572" s="202" t="s">
        <v>799</v>
      </c>
      <c r="G572" s="203" t="s">
        <v>761</v>
      </c>
      <c r="H572" s="204">
        <v>1</v>
      </c>
      <c r="I572" s="205"/>
      <c r="J572" s="206">
        <f>ROUND(I572*H572,2)</f>
        <v>0</v>
      </c>
      <c r="K572" s="202" t="s">
        <v>126</v>
      </c>
      <c r="L572" s="46"/>
      <c r="M572" s="207" t="s">
        <v>19</v>
      </c>
      <c r="N572" s="208" t="s">
        <v>48</v>
      </c>
      <c r="O572" s="87"/>
      <c r="P572" s="209">
        <f>O572*H572</f>
        <v>0</v>
      </c>
      <c r="Q572" s="209">
        <v>0</v>
      </c>
      <c r="R572" s="209">
        <f>Q572*H572</f>
        <v>0</v>
      </c>
      <c r="S572" s="209">
        <v>0</v>
      </c>
      <c r="T572" s="210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1" t="s">
        <v>762</v>
      </c>
      <c r="AT572" s="211" t="s">
        <v>122</v>
      </c>
      <c r="AU572" s="211" t="s">
        <v>82</v>
      </c>
      <c r="AY572" s="19" t="s">
        <v>119</v>
      </c>
      <c r="BE572" s="212">
        <f>IF(N572="základní",J572,0)</f>
        <v>0</v>
      </c>
      <c r="BF572" s="212">
        <f>IF(N572="snížená",J572,0)</f>
        <v>0</v>
      </c>
      <c r="BG572" s="212">
        <f>IF(N572="zákl. přenesená",J572,0)</f>
        <v>0</v>
      </c>
      <c r="BH572" s="212">
        <f>IF(N572="sníž. přenesená",J572,0)</f>
        <v>0</v>
      </c>
      <c r="BI572" s="212">
        <f>IF(N572="nulová",J572,0)</f>
        <v>0</v>
      </c>
      <c r="BJ572" s="19" t="s">
        <v>128</v>
      </c>
      <c r="BK572" s="212">
        <f>ROUND(I572*H572,2)</f>
        <v>0</v>
      </c>
      <c r="BL572" s="19" t="s">
        <v>762</v>
      </c>
      <c r="BM572" s="211" t="s">
        <v>800</v>
      </c>
    </row>
    <row r="573" s="2" customFormat="1">
      <c r="A573" s="40"/>
      <c r="B573" s="41"/>
      <c r="C573" s="42"/>
      <c r="D573" s="225" t="s">
        <v>170</v>
      </c>
      <c r="E573" s="42"/>
      <c r="F573" s="256" t="s">
        <v>801</v>
      </c>
      <c r="G573" s="42"/>
      <c r="H573" s="42"/>
      <c r="I573" s="257"/>
      <c r="J573" s="42"/>
      <c r="K573" s="42"/>
      <c r="L573" s="46"/>
      <c r="M573" s="258"/>
      <c r="N573" s="259"/>
      <c r="O573" s="87"/>
      <c r="P573" s="87"/>
      <c r="Q573" s="87"/>
      <c r="R573" s="87"/>
      <c r="S573" s="87"/>
      <c r="T573" s="88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170</v>
      </c>
      <c r="AU573" s="19" t="s">
        <v>82</v>
      </c>
    </row>
    <row r="574" s="12" customFormat="1" ht="22.8" customHeight="1">
      <c r="A574" s="12"/>
      <c r="B574" s="184"/>
      <c r="C574" s="185"/>
      <c r="D574" s="186" t="s">
        <v>74</v>
      </c>
      <c r="E574" s="198" t="s">
        <v>802</v>
      </c>
      <c r="F574" s="198" t="s">
        <v>803</v>
      </c>
      <c r="G574" s="185"/>
      <c r="H574" s="185"/>
      <c r="I574" s="188"/>
      <c r="J574" s="199">
        <f>BK574</f>
        <v>0</v>
      </c>
      <c r="K574" s="185"/>
      <c r="L574" s="190"/>
      <c r="M574" s="191"/>
      <c r="N574" s="192"/>
      <c r="O574" s="192"/>
      <c r="P574" s="193">
        <f>SUM(P575:P576)</f>
        <v>0</v>
      </c>
      <c r="Q574" s="192"/>
      <c r="R574" s="193">
        <f>SUM(R575:R576)</f>
        <v>0</v>
      </c>
      <c r="S574" s="192"/>
      <c r="T574" s="194">
        <f>SUM(T575:T576)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195" t="s">
        <v>150</v>
      </c>
      <c r="AT574" s="196" t="s">
        <v>74</v>
      </c>
      <c r="AU574" s="196" t="s">
        <v>80</v>
      </c>
      <c r="AY574" s="195" t="s">
        <v>119</v>
      </c>
      <c r="BK574" s="197">
        <f>SUM(BK575:BK576)</f>
        <v>0</v>
      </c>
    </row>
    <row r="575" s="2" customFormat="1" ht="16.5" customHeight="1">
      <c r="A575" s="40"/>
      <c r="B575" s="41"/>
      <c r="C575" s="200" t="s">
        <v>804</v>
      </c>
      <c r="D575" s="200" t="s">
        <v>122</v>
      </c>
      <c r="E575" s="201" t="s">
        <v>805</v>
      </c>
      <c r="F575" s="202" t="s">
        <v>806</v>
      </c>
      <c r="G575" s="203" t="s">
        <v>761</v>
      </c>
      <c r="H575" s="204">
        <v>1</v>
      </c>
      <c r="I575" s="205"/>
      <c r="J575" s="206">
        <f>ROUND(I575*H575,2)</f>
        <v>0</v>
      </c>
      <c r="K575" s="202" t="s">
        <v>126</v>
      </c>
      <c r="L575" s="46"/>
      <c r="M575" s="207" t="s">
        <v>19</v>
      </c>
      <c r="N575" s="208" t="s">
        <v>48</v>
      </c>
      <c r="O575" s="87"/>
      <c r="P575" s="209">
        <f>O575*H575</f>
        <v>0</v>
      </c>
      <c r="Q575" s="209">
        <v>0</v>
      </c>
      <c r="R575" s="209">
        <f>Q575*H575</f>
        <v>0</v>
      </c>
      <c r="S575" s="209">
        <v>0</v>
      </c>
      <c r="T575" s="210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1" t="s">
        <v>762</v>
      </c>
      <c r="AT575" s="211" t="s">
        <v>122</v>
      </c>
      <c r="AU575" s="211" t="s">
        <v>82</v>
      </c>
      <c r="AY575" s="19" t="s">
        <v>119</v>
      </c>
      <c r="BE575" s="212">
        <f>IF(N575="základní",J575,0)</f>
        <v>0</v>
      </c>
      <c r="BF575" s="212">
        <f>IF(N575="snížená",J575,0)</f>
        <v>0</v>
      </c>
      <c r="BG575" s="212">
        <f>IF(N575="zákl. přenesená",J575,0)</f>
        <v>0</v>
      </c>
      <c r="BH575" s="212">
        <f>IF(N575="sníž. přenesená",J575,0)</f>
        <v>0</v>
      </c>
      <c r="BI575" s="212">
        <f>IF(N575="nulová",J575,0)</f>
        <v>0</v>
      </c>
      <c r="BJ575" s="19" t="s">
        <v>128</v>
      </c>
      <c r="BK575" s="212">
        <f>ROUND(I575*H575,2)</f>
        <v>0</v>
      </c>
      <c r="BL575" s="19" t="s">
        <v>762</v>
      </c>
      <c r="BM575" s="211" t="s">
        <v>807</v>
      </c>
    </row>
    <row r="576" s="2" customFormat="1">
      <c r="A576" s="40"/>
      <c r="B576" s="41"/>
      <c r="C576" s="42"/>
      <c r="D576" s="225" t="s">
        <v>170</v>
      </c>
      <c r="E576" s="42"/>
      <c r="F576" s="256" t="s">
        <v>808</v>
      </c>
      <c r="G576" s="42"/>
      <c r="H576" s="42"/>
      <c r="I576" s="257"/>
      <c r="J576" s="42"/>
      <c r="K576" s="42"/>
      <c r="L576" s="46"/>
      <c r="M576" s="258"/>
      <c r="N576" s="259"/>
      <c r="O576" s="87"/>
      <c r="P576" s="87"/>
      <c r="Q576" s="87"/>
      <c r="R576" s="87"/>
      <c r="S576" s="87"/>
      <c r="T576" s="88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170</v>
      </c>
      <c r="AU576" s="19" t="s">
        <v>82</v>
      </c>
    </row>
    <row r="577" s="12" customFormat="1" ht="22.8" customHeight="1">
      <c r="A577" s="12"/>
      <c r="B577" s="184"/>
      <c r="C577" s="185"/>
      <c r="D577" s="186" t="s">
        <v>74</v>
      </c>
      <c r="E577" s="198" t="s">
        <v>809</v>
      </c>
      <c r="F577" s="198" t="s">
        <v>810</v>
      </c>
      <c r="G577" s="185"/>
      <c r="H577" s="185"/>
      <c r="I577" s="188"/>
      <c r="J577" s="199">
        <f>BK577</f>
        <v>0</v>
      </c>
      <c r="K577" s="185"/>
      <c r="L577" s="190"/>
      <c r="M577" s="191"/>
      <c r="N577" s="192"/>
      <c r="O577" s="192"/>
      <c r="P577" s="193">
        <f>SUM(P578:P579)</f>
        <v>0</v>
      </c>
      <c r="Q577" s="192"/>
      <c r="R577" s="193">
        <f>SUM(R578:R579)</f>
        <v>0</v>
      </c>
      <c r="S577" s="192"/>
      <c r="T577" s="194">
        <f>SUM(T578:T579)</f>
        <v>0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195" t="s">
        <v>150</v>
      </c>
      <c r="AT577" s="196" t="s">
        <v>74</v>
      </c>
      <c r="AU577" s="196" t="s">
        <v>80</v>
      </c>
      <c r="AY577" s="195" t="s">
        <v>119</v>
      </c>
      <c r="BK577" s="197">
        <f>SUM(BK578:BK579)</f>
        <v>0</v>
      </c>
    </row>
    <row r="578" s="2" customFormat="1" ht="16.5" customHeight="1">
      <c r="A578" s="40"/>
      <c r="B578" s="41"/>
      <c r="C578" s="200" t="s">
        <v>811</v>
      </c>
      <c r="D578" s="200" t="s">
        <v>122</v>
      </c>
      <c r="E578" s="201" t="s">
        <v>812</v>
      </c>
      <c r="F578" s="202" t="s">
        <v>813</v>
      </c>
      <c r="G578" s="203" t="s">
        <v>761</v>
      </c>
      <c r="H578" s="204">
        <v>1</v>
      </c>
      <c r="I578" s="205"/>
      <c r="J578" s="206">
        <f>ROUND(I578*H578,2)</f>
        <v>0</v>
      </c>
      <c r="K578" s="202" t="s">
        <v>126</v>
      </c>
      <c r="L578" s="46"/>
      <c r="M578" s="207" t="s">
        <v>19</v>
      </c>
      <c r="N578" s="208" t="s">
        <v>48</v>
      </c>
      <c r="O578" s="87"/>
      <c r="P578" s="209">
        <f>O578*H578</f>
        <v>0</v>
      </c>
      <c r="Q578" s="209">
        <v>0</v>
      </c>
      <c r="R578" s="209">
        <f>Q578*H578</f>
        <v>0</v>
      </c>
      <c r="S578" s="209">
        <v>0</v>
      </c>
      <c r="T578" s="210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11" t="s">
        <v>762</v>
      </c>
      <c r="AT578" s="211" t="s">
        <v>122</v>
      </c>
      <c r="AU578" s="211" t="s">
        <v>82</v>
      </c>
      <c r="AY578" s="19" t="s">
        <v>119</v>
      </c>
      <c r="BE578" s="212">
        <f>IF(N578="základní",J578,0)</f>
        <v>0</v>
      </c>
      <c r="BF578" s="212">
        <f>IF(N578="snížená",J578,0)</f>
        <v>0</v>
      </c>
      <c r="BG578" s="212">
        <f>IF(N578="zákl. přenesená",J578,0)</f>
        <v>0</v>
      </c>
      <c r="BH578" s="212">
        <f>IF(N578="sníž. přenesená",J578,0)</f>
        <v>0</v>
      </c>
      <c r="BI578" s="212">
        <f>IF(N578="nulová",J578,0)</f>
        <v>0</v>
      </c>
      <c r="BJ578" s="19" t="s">
        <v>128</v>
      </c>
      <c r="BK578" s="212">
        <f>ROUND(I578*H578,2)</f>
        <v>0</v>
      </c>
      <c r="BL578" s="19" t="s">
        <v>762</v>
      </c>
      <c r="BM578" s="211" t="s">
        <v>814</v>
      </c>
    </row>
    <row r="579" s="2" customFormat="1">
      <c r="A579" s="40"/>
      <c r="B579" s="41"/>
      <c r="C579" s="42"/>
      <c r="D579" s="225" t="s">
        <v>170</v>
      </c>
      <c r="E579" s="42"/>
      <c r="F579" s="256" t="s">
        <v>815</v>
      </c>
      <c r="G579" s="42"/>
      <c r="H579" s="42"/>
      <c r="I579" s="257"/>
      <c r="J579" s="42"/>
      <c r="K579" s="42"/>
      <c r="L579" s="46"/>
      <c r="M579" s="258"/>
      <c r="N579" s="259"/>
      <c r="O579" s="87"/>
      <c r="P579" s="87"/>
      <c r="Q579" s="87"/>
      <c r="R579" s="87"/>
      <c r="S579" s="87"/>
      <c r="T579" s="88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170</v>
      </c>
      <c r="AU579" s="19" t="s">
        <v>82</v>
      </c>
    </row>
    <row r="580" s="12" customFormat="1" ht="22.8" customHeight="1">
      <c r="A580" s="12"/>
      <c r="B580" s="184"/>
      <c r="C580" s="185"/>
      <c r="D580" s="186" t="s">
        <v>74</v>
      </c>
      <c r="E580" s="198" t="s">
        <v>816</v>
      </c>
      <c r="F580" s="198" t="s">
        <v>817</v>
      </c>
      <c r="G580" s="185"/>
      <c r="H580" s="185"/>
      <c r="I580" s="188"/>
      <c r="J580" s="199">
        <f>BK580</f>
        <v>0</v>
      </c>
      <c r="K580" s="185"/>
      <c r="L580" s="190"/>
      <c r="M580" s="191"/>
      <c r="N580" s="192"/>
      <c r="O580" s="192"/>
      <c r="P580" s="193">
        <f>SUM(P581:P586)</f>
        <v>0</v>
      </c>
      <c r="Q580" s="192"/>
      <c r="R580" s="193">
        <f>SUM(R581:R586)</f>
        <v>0</v>
      </c>
      <c r="S580" s="192"/>
      <c r="T580" s="194">
        <f>SUM(T581:T586)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195" t="s">
        <v>150</v>
      </c>
      <c r="AT580" s="196" t="s">
        <v>74</v>
      </c>
      <c r="AU580" s="196" t="s">
        <v>80</v>
      </c>
      <c r="AY580" s="195" t="s">
        <v>119</v>
      </c>
      <c r="BK580" s="197">
        <f>SUM(BK581:BK586)</f>
        <v>0</v>
      </c>
    </row>
    <row r="581" s="2" customFormat="1" ht="16.5" customHeight="1">
      <c r="A581" s="40"/>
      <c r="B581" s="41"/>
      <c r="C581" s="200" t="s">
        <v>818</v>
      </c>
      <c r="D581" s="200" t="s">
        <v>122</v>
      </c>
      <c r="E581" s="201" t="s">
        <v>819</v>
      </c>
      <c r="F581" s="202" t="s">
        <v>820</v>
      </c>
      <c r="G581" s="203" t="s">
        <v>761</v>
      </c>
      <c r="H581" s="204">
        <v>1</v>
      </c>
      <c r="I581" s="205"/>
      <c r="J581" s="206">
        <f>ROUND(I581*H581,2)</f>
        <v>0</v>
      </c>
      <c r="K581" s="202" t="s">
        <v>126</v>
      </c>
      <c r="L581" s="46"/>
      <c r="M581" s="207" t="s">
        <v>19</v>
      </c>
      <c r="N581" s="208" t="s">
        <v>48</v>
      </c>
      <c r="O581" s="87"/>
      <c r="P581" s="209">
        <f>O581*H581</f>
        <v>0</v>
      </c>
      <c r="Q581" s="209">
        <v>0</v>
      </c>
      <c r="R581" s="209">
        <f>Q581*H581</f>
        <v>0</v>
      </c>
      <c r="S581" s="209">
        <v>0</v>
      </c>
      <c r="T581" s="210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1" t="s">
        <v>762</v>
      </c>
      <c r="AT581" s="211" t="s">
        <v>122</v>
      </c>
      <c r="AU581" s="211" t="s">
        <v>82</v>
      </c>
      <c r="AY581" s="19" t="s">
        <v>119</v>
      </c>
      <c r="BE581" s="212">
        <f>IF(N581="základní",J581,0)</f>
        <v>0</v>
      </c>
      <c r="BF581" s="212">
        <f>IF(N581="snížená",J581,0)</f>
        <v>0</v>
      </c>
      <c r="BG581" s="212">
        <f>IF(N581="zákl. přenesená",J581,0)</f>
        <v>0</v>
      </c>
      <c r="BH581" s="212">
        <f>IF(N581="sníž. přenesená",J581,0)</f>
        <v>0</v>
      </c>
      <c r="BI581" s="212">
        <f>IF(N581="nulová",J581,0)</f>
        <v>0</v>
      </c>
      <c r="BJ581" s="19" t="s">
        <v>128</v>
      </c>
      <c r="BK581" s="212">
        <f>ROUND(I581*H581,2)</f>
        <v>0</v>
      </c>
      <c r="BL581" s="19" t="s">
        <v>762</v>
      </c>
      <c r="BM581" s="211" t="s">
        <v>821</v>
      </c>
    </row>
    <row r="582" s="2" customFormat="1">
      <c r="A582" s="40"/>
      <c r="B582" s="41"/>
      <c r="C582" s="42"/>
      <c r="D582" s="225" t="s">
        <v>170</v>
      </c>
      <c r="E582" s="42"/>
      <c r="F582" s="256" t="s">
        <v>822</v>
      </c>
      <c r="G582" s="42"/>
      <c r="H582" s="42"/>
      <c r="I582" s="257"/>
      <c r="J582" s="42"/>
      <c r="K582" s="42"/>
      <c r="L582" s="46"/>
      <c r="M582" s="258"/>
      <c r="N582" s="259"/>
      <c r="O582" s="87"/>
      <c r="P582" s="87"/>
      <c r="Q582" s="87"/>
      <c r="R582" s="87"/>
      <c r="S582" s="87"/>
      <c r="T582" s="88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170</v>
      </c>
      <c r="AU582" s="19" t="s">
        <v>82</v>
      </c>
    </row>
    <row r="583" s="2" customFormat="1" ht="16.5" customHeight="1">
      <c r="A583" s="40"/>
      <c r="B583" s="41"/>
      <c r="C583" s="200" t="s">
        <v>823</v>
      </c>
      <c r="D583" s="200" t="s">
        <v>122</v>
      </c>
      <c r="E583" s="201" t="s">
        <v>824</v>
      </c>
      <c r="F583" s="202" t="s">
        <v>825</v>
      </c>
      <c r="G583" s="203" t="s">
        <v>761</v>
      </c>
      <c r="H583" s="204">
        <v>1</v>
      </c>
      <c r="I583" s="205"/>
      <c r="J583" s="206">
        <f>ROUND(I583*H583,2)</f>
        <v>0</v>
      </c>
      <c r="K583" s="202" t="s">
        <v>126</v>
      </c>
      <c r="L583" s="46"/>
      <c r="M583" s="207" t="s">
        <v>19</v>
      </c>
      <c r="N583" s="208" t="s">
        <v>48</v>
      </c>
      <c r="O583" s="87"/>
      <c r="P583" s="209">
        <f>O583*H583</f>
        <v>0</v>
      </c>
      <c r="Q583" s="209">
        <v>0</v>
      </c>
      <c r="R583" s="209">
        <f>Q583*H583</f>
        <v>0</v>
      </c>
      <c r="S583" s="209">
        <v>0</v>
      </c>
      <c r="T583" s="210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1" t="s">
        <v>762</v>
      </c>
      <c r="AT583" s="211" t="s">
        <v>122</v>
      </c>
      <c r="AU583" s="211" t="s">
        <v>82</v>
      </c>
      <c r="AY583" s="19" t="s">
        <v>119</v>
      </c>
      <c r="BE583" s="212">
        <f>IF(N583="základní",J583,0)</f>
        <v>0</v>
      </c>
      <c r="BF583" s="212">
        <f>IF(N583="snížená",J583,0)</f>
        <v>0</v>
      </c>
      <c r="BG583" s="212">
        <f>IF(N583="zákl. přenesená",J583,0)</f>
        <v>0</v>
      </c>
      <c r="BH583" s="212">
        <f>IF(N583="sníž. přenesená",J583,0)</f>
        <v>0</v>
      </c>
      <c r="BI583" s="212">
        <f>IF(N583="nulová",J583,0)</f>
        <v>0</v>
      </c>
      <c r="BJ583" s="19" t="s">
        <v>128</v>
      </c>
      <c r="BK583" s="212">
        <f>ROUND(I583*H583,2)</f>
        <v>0</v>
      </c>
      <c r="BL583" s="19" t="s">
        <v>762</v>
      </c>
      <c r="BM583" s="211" t="s">
        <v>826</v>
      </c>
    </row>
    <row r="584" s="2" customFormat="1">
      <c r="A584" s="40"/>
      <c r="B584" s="41"/>
      <c r="C584" s="42"/>
      <c r="D584" s="225" t="s">
        <v>170</v>
      </c>
      <c r="E584" s="42"/>
      <c r="F584" s="256" t="s">
        <v>827</v>
      </c>
      <c r="G584" s="42"/>
      <c r="H584" s="42"/>
      <c r="I584" s="257"/>
      <c r="J584" s="42"/>
      <c r="K584" s="42"/>
      <c r="L584" s="46"/>
      <c r="M584" s="258"/>
      <c r="N584" s="259"/>
      <c r="O584" s="87"/>
      <c r="P584" s="87"/>
      <c r="Q584" s="87"/>
      <c r="R584" s="87"/>
      <c r="S584" s="87"/>
      <c r="T584" s="88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170</v>
      </c>
      <c r="AU584" s="19" t="s">
        <v>82</v>
      </c>
    </row>
    <row r="585" s="2" customFormat="1" ht="16.5" customHeight="1">
      <c r="A585" s="40"/>
      <c r="B585" s="41"/>
      <c r="C585" s="200" t="s">
        <v>828</v>
      </c>
      <c r="D585" s="200" t="s">
        <v>122</v>
      </c>
      <c r="E585" s="201" t="s">
        <v>829</v>
      </c>
      <c r="F585" s="202" t="s">
        <v>830</v>
      </c>
      <c r="G585" s="203" t="s">
        <v>761</v>
      </c>
      <c r="H585" s="204">
        <v>1</v>
      </c>
      <c r="I585" s="205"/>
      <c r="J585" s="206">
        <f>ROUND(I585*H585,2)</f>
        <v>0</v>
      </c>
      <c r="K585" s="202" t="s">
        <v>126</v>
      </c>
      <c r="L585" s="46"/>
      <c r="M585" s="207" t="s">
        <v>19</v>
      </c>
      <c r="N585" s="208" t="s">
        <v>48</v>
      </c>
      <c r="O585" s="87"/>
      <c r="P585" s="209">
        <f>O585*H585</f>
        <v>0</v>
      </c>
      <c r="Q585" s="209">
        <v>0</v>
      </c>
      <c r="R585" s="209">
        <f>Q585*H585</f>
        <v>0</v>
      </c>
      <c r="S585" s="209">
        <v>0</v>
      </c>
      <c r="T585" s="210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11" t="s">
        <v>762</v>
      </c>
      <c r="AT585" s="211" t="s">
        <v>122</v>
      </c>
      <c r="AU585" s="211" t="s">
        <v>82</v>
      </c>
      <c r="AY585" s="19" t="s">
        <v>119</v>
      </c>
      <c r="BE585" s="212">
        <f>IF(N585="základní",J585,0)</f>
        <v>0</v>
      </c>
      <c r="BF585" s="212">
        <f>IF(N585="snížená",J585,0)</f>
        <v>0</v>
      </c>
      <c r="BG585" s="212">
        <f>IF(N585="zákl. přenesená",J585,0)</f>
        <v>0</v>
      </c>
      <c r="BH585" s="212">
        <f>IF(N585="sníž. přenesená",J585,0)</f>
        <v>0</v>
      </c>
      <c r="BI585" s="212">
        <f>IF(N585="nulová",J585,0)</f>
        <v>0</v>
      </c>
      <c r="BJ585" s="19" t="s">
        <v>128</v>
      </c>
      <c r="BK585" s="212">
        <f>ROUND(I585*H585,2)</f>
        <v>0</v>
      </c>
      <c r="BL585" s="19" t="s">
        <v>762</v>
      </c>
      <c r="BM585" s="211" t="s">
        <v>831</v>
      </c>
    </row>
    <row r="586" s="2" customFormat="1">
      <c r="A586" s="40"/>
      <c r="B586" s="41"/>
      <c r="C586" s="42"/>
      <c r="D586" s="225" t="s">
        <v>170</v>
      </c>
      <c r="E586" s="42"/>
      <c r="F586" s="256" t="s">
        <v>832</v>
      </c>
      <c r="G586" s="42"/>
      <c r="H586" s="42"/>
      <c r="I586" s="257"/>
      <c r="J586" s="42"/>
      <c r="K586" s="42"/>
      <c r="L586" s="46"/>
      <c r="M586" s="258"/>
      <c r="N586" s="259"/>
      <c r="O586" s="87"/>
      <c r="P586" s="87"/>
      <c r="Q586" s="87"/>
      <c r="R586" s="87"/>
      <c r="S586" s="87"/>
      <c r="T586" s="88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170</v>
      </c>
      <c r="AU586" s="19" t="s">
        <v>82</v>
      </c>
    </row>
    <row r="587" s="12" customFormat="1" ht="22.8" customHeight="1">
      <c r="A587" s="12"/>
      <c r="B587" s="184"/>
      <c r="C587" s="185"/>
      <c r="D587" s="186" t="s">
        <v>74</v>
      </c>
      <c r="E587" s="198" t="s">
        <v>833</v>
      </c>
      <c r="F587" s="198" t="s">
        <v>834</v>
      </c>
      <c r="G587" s="185"/>
      <c r="H587" s="185"/>
      <c r="I587" s="188"/>
      <c r="J587" s="199">
        <f>BK587</f>
        <v>0</v>
      </c>
      <c r="K587" s="185"/>
      <c r="L587" s="190"/>
      <c r="M587" s="191"/>
      <c r="N587" s="192"/>
      <c r="O587" s="192"/>
      <c r="P587" s="193">
        <f>SUM(P588:P589)</f>
        <v>0</v>
      </c>
      <c r="Q587" s="192"/>
      <c r="R587" s="193">
        <f>SUM(R588:R589)</f>
        <v>0</v>
      </c>
      <c r="S587" s="192"/>
      <c r="T587" s="194">
        <f>SUM(T588:T589)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195" t="s">
        <v>150</v>
      </c>
      <c r="AT587" s="196" t="s">
        <v>74</v>
      </c>
      <c r="AU587" s="196" t="s">
        <v>80</v>
      </c>
      <c r="AY587" s="195" t="s">
        <v>119</v>
      </c>
      <c r="BK587" s="197">
        <f>SUM(BK588:BK589)</f>
        <v>0</v>
      </c>
    </row>
    <row r="588" s="2" customFormat="1" ht="16.5" customHeight="1">
      <c r="A588" s="40"/>
      <c r="B588" s="41"/>
      <c r="C588" s="200" t="s">
        <v>835</v>
      </c>
      <c r="D588" s="200" t="s">
        <v>122</v>
      </c>
      <c r="E588" s="201" t="s">
        <v>836</v>
      </c>
      <c r="F588" s="202" t="s">
        <v>837</v>
      </c>
      <c r="G588" s="203" t="s">
        <v>761</v>
      </c>
      <c r="H588" s="204">
        <v>1</v>
      </c>
      <c r="I588" s="205"/>
      <c r="J588" s="206">
        <f>ROUND(I588*H588,2)</f>
        <v>0</v>
      </c>
      <c r="K588" s="202" t="s">
        <v>126</v>
      </c>
      <c r="L588" s="46"/>
      <c r="M588" s="207" t="s">
        <v>19</v>
      </c>
      <c r="N588" s="208" t="s">
        <v>48</v>
      </c>
      <c r="O588" s="87"/>
      <c r="P588" s="209">
        <f>O588*H588</f>
        <v>0</v>
      </c>
      <c r="Q588" s="209">
        <v>0</v>
      </c>
      <c r="R588" s="209">
        <f>Q588*H588</f>
        <v>0</v>
      </c>
      <c r="S588" s="209">
        <v>0</v>
      </c>
      <c r="T588" s="210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1" t="s">
        <v>762</v>
      </c>
      <c r="AT588" s="211" t="s">
        <v>122</v>
      </c>
      <c r="AU588" s="211" t="s">
        <v>82</v>
      </c>
      <c r="AY588" s="19" t="s">
        <v>119</v>
      </c>
      <c r="BE588" s="212">
        <f>IF(N588="základní",J588,0)</f>
        <v>0</v>
      </c>
      <c r="BF588" s="212">
        <f>IF(N588="snížená",J588,0)</f>
        <v>0</v>
      </c>
      <c r="BG588" s="212">
        <f>IF(N588="zákl. přenesená",J588,0)</f>
        <v>0</v>
      </c>
      <c r="BH588" s="212">
        <f>IF(N588="sníž. přenesená",J588,0)</f>
        <v>0</v>
      </c>
      <c r="BI588" s="212">
        <f>IF(N588="nulová",J588,0)</f>
        <v>0</v>
      </c>
      <c r="BJ588" s="19" t="s">
        <v>128</v>
      </c>
      <c r="BK588" s="212">
        <f>ROUND(I588*H588,2)</f>
        <v>0</v>
      </c>
      <c r="BL588" s="19" t="s">
        <v>762</v>
      </c>
      <c r="BM588" s="211" t="s">
        <v>838</v>
      </c>
    </row>
    <row r="589" s="2" customFormat="1">
      <c r="A589" s="40"/>
      <c r="B589" s="41"/>
      <c r="C589" s="42"/>
      <c r="D589" s="225" t="s">
        <v>170</v>
      </c>
      <c r="E589" s="42"/>
      <c r="F589" s="256" t="s">
        <v>839</v>
      </c>
      <c r="G589" s="42"/>
      <c r="H589" s="42"/>
      <c r="I589" s="257"/>
      <c r="J589" s="42"/>
      <c r="K589" s="42"/>
      <c r="L589" s="46"/>
      <c r="M589" s="271"/>
      <c r="N589" s="272"/>
      <c r="O589" s="273"/>
      <c r="P589" s="273"/>
      <c r="Q589" s="273"/>
      <c r="R589" s="273"/>
      <c r="S589" s="273"/>
      <c r="T589" s="274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170</v>
      </c>
      <c r="AU589" s="19" t="s">
        <v>82</v>
      </c>
    </row>
    <row r="590" s="2" customFormat="1" ht="6.96" customHeight="1">
      <c r="A590" s="40"/>
      <c r="B590" s="62"/>
      <c r="C590" s="63"/>
      <c r="D590" s="63"/>
      <c r="E590" s="63"/>
      <c r="F590" s="63"/>
      <c r="G590" s="63"/>
      <c r="H590" s="63"/>
      <c r="I590" s="63"/>
      <c r="J590" s="63"/>
      <c r="K590" s="63"/>
      <c r="L590" s="46"/>
      <c r="M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</row>
  </sheetData>
  <sheetProtection sheet="1" autoFilter="0" formatColumns="0" formatRows="0" objects="1" scenarios="1" spinCount="100000" saltValue="iVfMoE025KlxsyZ6PcHDnO1clpfVgYsrG0KPOQ0F16NTBuT8dp89FLwuJPqACO97EvDxpFFaX58uHYy6p09cdg==" hashValue="bdIGbeV5CzUtqhKIqMZFrpPoV02qhs8LGUksnrp8ICbZFgULzjaGJzEChJtPPmr6/qHmKTrN8Xm+lHfcXpZUIg==" algorithmName="SHA-512" password="CC35"/>
  <autoFilter ref="C87:K589"/>
  <mergeCells count="6">
    <mergeCell ref="E7:H7"/>
    <mergeCell ref="E16:H16"/>
    <mergeCell ref="E25:H25"/>
    <mergeCell ref="E46:H46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5" customWidth="1"/>
    <col min="2" max="2" width="1.667969" style="275" customWidth="1"/>
    <col min="3" max="4" width="5" style="275" customWidth="1"/>
    <col min="5" max="5" width="11.66016" style="275" customWidth="1"/>
    <col min="6" max="6" width="9.160156" style="275" customWidth="1"/>
    <col min="7" max="7" width="5" style="275" customWidth="1"/>
    <col min="8" max="8" width="77.83203" style="275" customWidth="1"/>
    <col min="9" max="10" width="20" style="275" customWidth="1"/>
    <col min="11" max="11" width="1.667969" style="275" customWidth="1"/>
  </cols>
  <sheetData>
    <row r="1" s="1" customFormat="1" ht="37.5" customHeight="1"/>
    <row r="2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="17" customFormat="1" ht="45" customHeight="1">
      <c r="B3" s="279"/>
      <c r="C3" s="280" t="s">
        <v>840</v>
      </c>
      <c r="D3" s="280"/>
      <c r="E3" s="280"/>
      <c r="F3" s="280"/>
      <c r="G3" s="280"/>
      <c r="H3" s="280"/>
      <c r="I3" s="280"/>
      <c r="J3" s="280"/>
      <c r="K3" s="281"/>
    </row>
    <row r="4" s="1" customFormat="1" ht="25.5" customHeight="1">
      <c r="B4" s="282"/>
      <c r="C4" s="283" t="s">
        <v>841</v>
      </c>
      <c r="D4" s="283"/>
      <c r="E4" s="283"/>
      <c r="F4" s="283"/>
      <c r="G4" s="283"/>
      <c r="H4" s="283"/>
      <c r="I4" s="283"/>
      <c r="J4" s="283"/>
      <c r="K4" s="284"/>
    </row>
    <row r="5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="1" customFormat="1" ht="15" customHeight="1">
      <c r="B6" s="282"/>
      <c r="C6" s="286" t="s">
        <v>842</v>
      </c>
      <c r="D6" s="286"/>
      <c r="E6" s="286"/>
      <c r="F6" s="286"/>
      <c r="G6" s="286"/>
      <c r="H6" s="286"/>
      <c r="I6" s="286"/>
      <c r="J6" s="286"/>
      <c r="K6" s="284"/>
    </row>
    <row r="7" s="1" customFormat="1" ht="15" customHeight="1">
      <c r="B7" s="287"/>
      <c r="C7" s="286" t="s">
        <v>843</v>
      </c>
      <c r="D7" s="286"/>
      <c r="E7" s="286"/>
      <c r="F7" s="286"/>
      <c r="G7" s="286"/>
      <c r="H7" s="286"/>
      <c r="I7" s="286"/>
      <c r="J7" s="286"/>
      <c r="K7" s="284"/>
    </row>
    <row r="8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="1" customFormat="1" ht="15" customHeight="1">
      <c r="B9" s="287"/>
      <c r="C9" s="286" t="s">
        <v>844</v>
      </c>
      <c r="D9" s="286"/>
      <c r="E9" s="286"/>
      <c r="F9" s="286"/>
      <c r="G9" s="286"/>
      <c r="H9" s="286"/>
      <c r="I9" s="286"/>
      <c r="J9" s="286"/>
      <c r="K9" s="284"/>
    </row>
    <row r="10" s="1" customFormat="1" ht="15" customHeight="1">
      <c r="B10" s="287"/>
      <c r="C10" s="286"/>
      <c r="D10" s="286" t="s">
        <v>845</v>
      </c>
      <c r="E10" s="286"/>
      <c r="F10" s="286"/>
      <c r="G10" s="286"/>
      <c r="H10" s="286"/>
      <c r="I10" s="286"/>
      <c r="J10" s="286"/>
      <c r="K10" s="284"/>
    </row>
    <row r="11" s="1" customFormat="1" ht="15" customHeight="1">
      <c r="B11" s="287"/>
      <c r="C11" s="288"/>
      <c r="D11" s="286" t="s">
        <v>846</v>
      </c>
      <c r="E11" s="286"/>
      <c r="F11" s="286"/>
      <c r="G11" s="286"/>
      <c r="H11" s="286"/>
      <c r="I11" s="286"/>
      <c r="J11" s="286"/>
      <c r="K11" s="284"/>
    </row>
    <row r="12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="1" customFormat="1" ht="15" customHeight="1">
      <c r="B13" s="287"/>
      <c r="C13" s="288"/>
      <c r="D13" s="289" t="s">
        <v>847</v>
      </c>
      <c r="E13" s="286"/>
      <c r="F13" s="286"/>
      <c r="G13" s="286"/>
      <c r="H13" s="286"/>
      <c r="I13" s="286"/>
      <c r="J13" s="286"/>
      <c r="K13" s="284"/>
    </row>
    <row r="14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="1" customFormat="1" ht="15" customHeight="1">
      <c r="B15" s="287"/>
      <c r="C15" s="288"/>
      <c r="D15" s="286" t="s">
        <v>848</v>
      </c>
      <c r="E15" s="286"/>
      <c r="F15" s="286"/>
      <c r="G15" s="286"/>
      <c r="H15" s="286"/>
      <c r="I15" s="286"/>
      <c r="J15" s="286"/>
      <c r="K15" s="284"/>
    </row>
    <row r="16" s="1" customFormat="1" ht="15" customHeight="1">
      <c r="B16" s="287"/>
      <c r="C16" s="288"/>
      <c r="D16" s="286" t="s">
        <v>849</v>
      </c>
      <c r="E16" s="286"/>
      <c r="F16" s="286"/>
      <c r="G16" s="286"/>
      <c r="H16" s="286"/>
      <c r="I16" s="286"/>
      <c r="J16" s="286"/>
      <c r="K16" s="284"/>
    </row>
    <row r="17" s="1" customFormat="1" ht="15" customHeight="1">
      <c r="B17" s="287"/>
      <c r="C17" s="288"/>
      <c r="D17" s="286" t="s">
        <v>850</v>
      </c>
      <c r="E17" s="286"/>
      <c r="F17" s="286"/>
      <c r="G17" s="286"/>
      <c r="H17" s="286"/>
      <c r="I17" s="286"/>
      <c r="J17" s="286"/>
      <c r="K17" s="284"/>
    </row>
    <row r="18" s="1" customFormat="1" ht="15" customHeight="1">
      <c r="B18" s="287"/>
      <c r="C18" s="288"/>
      <c r="D18" s="288"/>
      <c r="E18" s="290" t="s">
        <v>79</v>
      </c>
      <c r="F18" s="286" t="s">
        <v>851</v>
      </c>
      <c r="G18" s="286"/>
      <c r="H18" s="286"/>
      <c r="I18" s="286"/>
      <c r="J18" s="286"/>
      <c r="K18" s="284"/>
    </row>
    <row r="19" s="1" customFormat="1" ht="15" customHeight="1">
      <c r="B19" s="287"/>
      <c r="C19" s="288"/>
      <c r="D19" s="288"/>
      <c r="E19" s="290" t="s">
        <v>852</v>
      </c>
      <c r="F19" s="286" t="s">
        <v>853</v>
      </c>
      <c r="G19" s="286"/>
      <c r="H19" s="286"/>
      <c r="I19" s="286"/>
      <c r="J19" s="286"/>
      <c r="K19" s="284"/>
    </row>
    <row r="20" s="1" customFormat="1" ht="15" customHeight="1">
      <c r="B20" s="287"/>
      <c r="C20" s="288"/>
      <c r="D20" s="288"/>
      <c r="E20" s="290" t="s">
        <v>854</v>
      </c>
      <c r="F20" s="286" t="s">
        <v>855</v>
      </c>
      <c r="G20" s="286"/>
      <c r="H20" s="286"/>
      <c r="I20" s="286"/>
      <c r="J20" s="286"/>
      <c r="K20" s="284"/>
    </row>
    <row r="21" s="1" customFormat="1" ht="15" customHeight="1">
      <c r="B21" s="287"/>
      <c r="C21" s="288"/>
      <c r="D21" s="288"/>
      <c r="E21" s="290" t="s">
        <v>856</v>
      </c>
      <c r="F21" s="286" t="s">
        <v>857</v>
      </c>
      <c r="G21" s="286"/>
      <c r="H21" s="286"/>
      <c r="I21" s="286"/>
      <c r="J21" s="286"/>
      <c r="K21" s="284"/>
    </row>
    <row r="22" s="1" customFormat="1" ht="15" customHeight="1">
      <c r="B22" s="287"/>
      <c r="C22" s="288"/>
      <c r="D22" s="288"/>
      <c r="E22" s="290" t="s">
        <v>858</v>
      </c>
      <c r="F22" s="286" t="s">
        <v>859</v>
      </c>
      <c r="G22" s="286"/>
      <c r="H22" s="286"/>
      <c r="I22" s="286"/>
      <c r="J22" s="286"/>
      <c r="K22" s="284"/>
    </row>
    <row r="23" s="1" customFormat="1" ht="15" customHeight="1">
      <c r="B23" s="287"/>
      <c r="C23" s="288"/>
      <c r="D23" s="288"/>
      <c r="E23" s="290" t="s">
        <v>860</v>
      </c>
      <c r="F23" s="286" t="s">
        <v>861</v>
      </c>
      <c r="G23" s="286"/>
      <c r="H23" s="286"/>
      <c r="I23" s="286"/>
      <c r="J23" s="286"/>
      <c r="K23" s="284"/>
    </row>
    <row r="24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="1" customFormat="1" ht="15" customHeight="1">
      <c r="B25" s="287"/>
      <c r="C25" s="286" t="s">
        <v>862</v>
      </c>
      <c r="D25" s="286"/>
      <c r="E25" s="286"/>
      <c r="F25" s="286"/>
      <c r="G25" s="286"/>
      <c r="H25" s="286"/>
      <c r="I25" s="286"/>
      <c r="J25" s="286"/>
      <c r="K25" s="284"/>
    </row>
    <row r="26" s="1" customFormat="1" ht="15" customHeight="1">
      <c r="B26" s="287"/>
      <c r="C26" s="286" t="s">
        <v>863</v>
      </c>
      <c r="D26" s="286"/>
      <c r="E26" s="286"/>
      <c r="F26" s="286"/>
      <c r="G26" s="286"/>
      <c r="H26" s="286"/>
      <c r="I26" s="286"/>
      <c r="J26" s="286"/>
      <c r="K26" s="284"/>
    </row>
    <row r="27" s="1" customFormat="1" ht="15" customHeight="1">
      <c r="B27" s="287"/>
      <c r="C27" s="286"/>
      <c r="D27" s="286" t="s">
        <v>864</v>
      </c>
      <c r="E27" s="286"/>
      <c r="F27" s="286"/>
      <c r="G27" s="286"/>
      <c r="H27" s="286"/>
      <c r="I27" s="286"/>
      <c r="J27" s="286"/>
      <c r="K27" s="284"/>
    </row>
    <row r="28" s="1" customFormat="1" ht="15" customHeight="1">
      <c r="B28" s="287"/>
      <c r="C28" s="288"/>
      <c r="D28" s="286" t="s">
        <v>865</v>
      </c>
      <c r="E28" s="286"/>
      <c r="F28" s="286"/>
      <c r="G28" s="286"/>
      <c r="H28" s="286"/>
      <c r="I28" s="286"/>
      <c r="J28" s="286"/>
      <c r="K28" s="284"/>
    </row>
    <row r="29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="1" customFormat="1" ht="15" customHeight="1">
      <c r="B30" s="287"/>
      <c r="C30" s="288"/>
      <c r="D30" s="286" t="s">
        <v>866</v>
      </c>
      <c r="E30" s="286"/>
      <c r="F30" s="286"/>
      <c r="G30" s="286"/>
      <c r="H30" s="286"/>
      <c r="I30" s="286"/>
      <c r="J30" s="286"/>
      <c r="K30" s="284"/>
    </row>
    <row r="31" s="1" customFormat="1" ht="15" customHeight="1">
      <c r="B31" s="287"/>
      <c r="C31" s="288"/>
      <c r="D31" s="286" t="s">
        <v>867</v>
      </c>
      <c r="E31" s="286"/>
      <c r="F31" s="286"/>
      <c r="G31" s="286"/>
      <c r="H31" s="286"/>
      <c r="I31" s="286"/>
      <c r="J31" s="286"/>
      <c r="K31" s="284"/>
    </row>
    <row r="32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="1" customFormat="1" ht="15" customHeight="1">
      <c r="B33" s="287"/>
      <c r="C33" s="288"/>
      <c r="D33" s="286" t="s">
        <v>868</v>
      </c>
      <c r="E33" s="286"/>
      <c r="F33" s="286"/>
      <c r="G33" s="286"/>
      <c r="H33" s="286"/>
      <c r="I33" s="286"/>
      <c r="J33" s="286"/>
      <c r="K33" s="284"/>
    </row>
    <row r="34" s="1" customFormat="1" ht="15" customHeight="1">
      <c r="B34" s="287"/>
      <c r="C34" s="288"/>
      <c r="D34" s="286" t="s">
        <v>869</v>
      </c>
      <c r="E34" s="286"/>
      <c r="F34" s="286"/>
      <c r="G34" s="286"/>
      <c r="H34" s="286"/>
      <c r="I34" s="286"/>
      <c r="J34" s="286"/>
      <c r="K34" s="284"/>
    </row>
    <row r="35" s="1" customFormat="1" ht="15" customHeight="1">
      <c r="B35" s="287"/>
      <c r="C35" s="288"/>
      <c r="D35" s="286" t="s">
        <v>870</v>
      </c>
      <c r="E35" s="286"/>
      <c r="F35" s="286"/>
      <c r="G35" s="286"/>
      <c r="H35" s="286"/>
      <c r="I35" s="286"/>
      <c r="J35" s="286"/>
      <c r="K35" s="284"/>
    </row>
    <row r="36" s="1" customFormat="1" ht="15" customHeight="1">
      <c r="B36" s="287"/>
      <c r="C36" s="288"/>
      <c r="D36" s="286"/>
      <c r="E36" s="289" t="s">
        <v>105</v>
      </c>
      <c r="F36" s="286"/>
      <c r="G36" s="286" t="s">
        <v>871</v>
      </c>
      <c r="H36" s="286"/>
      <c r="I36" s="286"/>
      <c r="J36" s="286"/>
      <c r="K36" s="284"/>
    </row>
    <row r="37" s="1" customFormat="1" ht="30.75" customHeight="1">
      <c r="B37" s="287"/>
      <c r="C37" s="288"/>
      <c r="D37" s="286"/>
      <c r="E37" s="289" t="s">
        <v>872</v>
      </c>
      <c r="F37" s="286"/>
      <c r="G37" s="286" t="s">
        <v>873</v>
      </c>
      <c r="H37" s="286"/>
      <c r="I37" s="286"/>
      <c r="J37" s="286"/>
      <c r="K37" s="284"/>
    </row>
    <row r="38" s="1" customFormat="1" ht="15" customHeight="1">
      <c r="B38" s="287"/>
      <c r="C38" s="288"/>
      <c r="D38" s="286"/>
      <c r="E38" s="289" t="s">
        <v>56</v>
      </c>
      <c r="F38" s="286"/>
      <c r="G38" s="286" t="s">
        <v>874</v>
      </c>
      <c r="H38" s="286"/>
      <c r="I38" s="286"/>
      <c r="J38" s="286"/>
      <c r="K38" s="284"/>
    </row>
    <row r="39" s="1" customFormat="1" ht="15" customHeight="1">
      <c r="B39" s="287"/>
      <c r="C39" s="288"/>
      <c r="D39" s="286"/>
      <c r="E39" s="289" t="s">
        <v>57</v>
      </c>
      <c r="F39" s="286"/>
      <c r="G39" s="286" t="s">
        <v>875</v>
      </c>
      <c r="H39" s="286"/>
      <c r="I39" s="286"/>
      <c r="J39" s="286"/>
      <c r="K39" s="284"/>
    </row>
    <row r="40" s="1" customFormat="1" ht="15" customHeight="1">
      <c r="B40" s="287"/>
      <c r="C40" s="288"/>
      <c r="D40" s="286"/>
      <c r="E40" s="289" t="s">
        <v>106</v>
      </c>
      <c r="F40" s="286"/>
      <c r="G40" s="286" t="s">
        <v>876</v>
      </c>
      <c r="H40" s="286"/>
      <c r="I40" s="286"/>
      <c r="J40" s="286"/>
      <c r="K40" s="284"/>
    </row>
    <row r="41" s="1" customFormat="1" ht="15" customHeight="1">
      <c r="B41" s="287"/>
      <c r="C41" s="288"/>
      <c r="D41" s="286"/>
      <c r="E41" s="289" t="s">
        <v>107</v>
      </c>
      <c r="F41" s="286"/>
      <c r="G41" s="286" t="s">
        <v>877</v>
      </c>
      <c r="H41" s="286"/>
      <c r="I41" s="286"/>
      <c r="J41" s="286"/>
      <c r="K41" s="284"/>
    </row>
    <row r="42" s="1" customFormat="1" ht="15" customHeight="1">
      <c r="B42" s="287"/>
      <c r="C42" s="288"/>
      <c r="D42" s="286"/>
      <c r="E42" s="289" t="s">
        <v>878</v>
      </c>
      <c r="F42" s="286"/>
      <c r="G42" s="286" t="s">
        <v>879</v>
      </c>
      <c r="H42" s="286"/>
      <c r="I42" s="286"/>
      <c r="J42" s="286"/>
      <c r="K42" s="284"/>
    </row>
    <row r="43" s="1" customFormat="1" ht="15" customHeight="1">
      <c r="B43" s="287"/>
      <c r="C43" s="288"/>
      <c r="D43" s="286"/>
      <c r="E43" s="289"/>
      <c r="F43" s="286"/>
      <c r="G43" s="286" t="s">
        <v>880</v>
      </c>
      <c r="H43" s="286"/>
      <c r="I43" s="286"/>
      <c r="J43" s="286"/>
      <c r="K43" s="284"/>
    </row>
    <row r="44" s="1" customFormat="1" ht="15" customHeight="1">
      <c r="B44" s="287"/>
      <c r="C44" s="288"/>
      <c r="D44" s="286"/>
      <c r="E44" s="289" t="s">
        <v>881</v>
      </c>
      <c r="F44" s="286"/>
      <c r="G44" s="286" t="s">
        <v>882</v>
      </c>
      <c r="H44" s="286"/>
      <c r="I44" s="286"/>
      <c r="J44" s="286"/>
      <c r="K44" s="284"/>
    </row>
    <row r="45" s="1" customFormat="1" ht="15" customHeight="1">
      <c r="B45" s="287"/>
      <c r="C45" s="288"/>
      <c r="D45" s="286"/>
      <c r="E45" s="289" t="s">
        <v>109</v>
      </c>
      <c r="F45" s="286"/>
      <c r="G45" s="286" t="s">
        <v>883</v>
      </c>
      <c r="H45" s="286"/>
      <c r="I45" s="286"/>
      <c r="J45" s="286"/>
      <c r="K45" s="284"/>
    </row>
    <row r="46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="1" customFormat="1" ht="15" customHeight="1">
      <c r="B47" s="287"/>
      <c r="C47" s="288"/>
      <c r="D47" s="286" t="s">
        <v>884</v>
      </c>
      <c r="E47" s="286"/>
      <c r="F47" s="286"/>
      <c r="G47" s="286"/>
      <c r="H47" s="286"/>
      <c r="I47" s="286"/>
      <c r="J47" s="286"/>
      <c r="K47" s="284"/>
    </row>
    <row r="48" s="1" customFormat="1" ht="15" customHeight="1">
      <c r="B48" s="287"/>
      <c r="C48" s="288"/>
      <c r="D48" s="288"/>
      <c r="E48" s="286" t="s">
        <v>885</v>
      </c>
      <c r="F48" s="286"/>
      <c r="G48" s="286"/>
      <c r="H48" s="286"/>
      <c r="I48" s="286"/>
      <c r="J48" s="286"/>
      <c r="K48" s="284"/>
    </row>
    <row r="49" s="1" customFormat="1" ht="15" customHeight="1">
      <c r="B49" s="287"/>
      <c r="C49" s="288"/>
      <c r="D49" s="288"/>
      <c r="E49" s="286" t="s">
        <v>886</v>
      </c>
      <c r="F49" s="286"/>
      <c r="G49" s="286"/>
      <c r="H49" s="286"/>
      <c r="I49" s="286"/>
      <c r="J49" s="286"/>
      <c r="K49" s="284"/>
    </row>
    <row r="50" s="1" customFormat="1" ht="15" customHeight="1">
      <c r="B50" s="287"/>
      <c r="C50" s="288"/>
      <c r="D50" s="288"/>
      <c r="E50" s="286" t="s">
        <v>887</v>
      </c>
      <c r="F50" s="286"/>
      <c r="G50" s="286"/>
      <c r="H50" s="286"/>
      <c r="I50" s="286"/>
      <c r="J50" s="286"/>
      <c r="K50" s="284"/>
    </row>
    <row r="51" s="1" customFormat="1" ht="15" customHeight="1">
      <c r="B51" s="287"/>
      <c r="C51" s="288"/>
      <c r="D51" s="286" t="s">
        <v>888</v>
      </c>
      <c r="E51" s="286"/>
      <c r="F51" s="286"/>
      <c r="G51" s="286"/>
      <c r="H51" s="286"/>
      <c r="I51" s="286"/>
      <c r="J51" s="286"/>
      <c r="K51" s="284"/>
    </row>
    <row r="52" s="1" customFormat="1" ht="25.5" customHeight="1">
      <c r="B52" s="282"/>
      <c r="C52" s="283" t="s">
        <v>889</v>
      </c>
      <c r="D52" s="283"/>
      <c r="E52" s="283"/>
      <c r="F52" s="283"/>
      <c r="G52" s="283"/>
      <c r="H52" s="283"/>
      <c r="I52" s="283"/>
      <c r="J52" s="283"/>
      <c r="K52" s="284"/>
    </row>
    <row r="53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="1" customFormat="1" ht="15" customHeight="1">
      <c r="B54" s="282"/>
      <c r="C54" s="286" t="s">
        <v>890</v>
      </c>
      <c r="D54" s="286"/>
      <c r="E54" s="286"/>
      <c r="F54" s="286"/>
      <c r="G54" s="286"/>
      <c r="H54" s="286"/>
      <c r="I54" s="286"/>
      <c r="J54" s="286"/>
      <c r="K54" s="284"/>
    </row>
    <row r="55" s="1" customFormat="1" ht="15" customHeight="1">
      <c r="B55" s="282"/>
      <c r="C55" s="286" t="s">
        <v>891</v>
      </c>
      <c r="D55" s="286"/>
      <c r="E55" s="286"/>
      <c r="F55" s="286"/>
      <c r="G55" s="286"/>
      <c r="H55" s="286"/>
      <c r="I55" s="286"/>
      <c r="J55" s="286"/>
      <c r="K55" s="284"/>
    </row>
    <row r="56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="1" customFormat="1" ht="15" customHeight="1">
      <c r="B57" s="282"/>
      <c r="C57" s="286" t="s">
        <v>892</v>
      </c>
      <c r="D57" s="286"/>
      <c r="E57" s="286"/>
      <c r="F57" s="286"/>
      <c r="G57" s="286"/>
      <c r="H57" s="286"/>
      <c r="I57" s="286"/>
      <c r="J57" s="286"/>
      <c r="K57" s="284"/>
    </row>
    <row r="58" s="1" customFormat="1" ht="15" customHeight="1">
      <c r="B58" s="282"/>
      <c r="C58" s="288"/>
      <c r="D58" s="286" t="s">
        <v>893</v>
      </c>
      <c r="E58" s="286"/>
      <c r="F58" s="286"/>
      <c r="G58" s="286"/>
      <c r="H58" s="286"/>
      <c r="I58" s="286"/>
      <c r="J58" s="286"/>
      <c r="K58" s="284"/>
    </row>
    <row r="59" s="1" customFormat="1" ht="15" customHeight="1">
      <c r="B59" s="282"/>
      <c r="C59" s="288"/>
      <c r="D59" s="286" t="s">
        <v>894</v>
      </c>
      <c r="E59" s="286"/>
      <c r="F59" s="286"/>
      <c r="G59" s="286"/>
      <c r="H59" s="286"/>
      <c r="I59" s="286"/>
      <c r="J59" s="286"/>
      <c r="K59" s="284"/>
    </row>
    <row r="60" s="1" customFormat="1" ht="15" customHeight="1">
      <c r="B60" s="282"/>
      <c r="C60" s="288"/>
      <c r="D60" s="286" t="s">
        <v>895</v>
      </c>
      <c r="E60" s="286"/>
      <c r="F60" s="286"/>
      <c r="G60" s="286"/>
      <c r="H60" s="286"/>
      <c r="I60" s="286"/>
      <c r="J60" s="286"/>
      <c r="K60" s="284"/>
    </row>
    <row r="61" s="1" customFormat="1" ht="15" customHeight="1">
      <c r="B61" s="282"/>
      <c r="C61" s="288"/>
      <c r="D61" s="286" t="s">
        <v>896</v>
      </c>
      <c r="E61" s="286"/>
      <c r="F61" s="286"/>
      <c r="G61" s="286"/>
      <c r="H61" s="286"/>
      <c r="I61" s="286"/>
      <c r="J61" s="286"/>
      <c r="K61" s="284"/>
    </row>
    <row r="62" s="1" customFormat="1" ht="15" customHeight="1">
      <c r="B62" s="282"/>
      <c r="C62" s="288"/>
      <c r="D62" s="291" t="s">
        <v>897</v>
      </c>
      <c r="E62" s="291"/>
      <c r="F62" s="291"/>
      <c r="G62" s="291"/>
      <c r="H62" s="291"/>
      <c r="I62" s="291"/>
      <c r="J62" s="291"/>
      <c r="K62" s="284"/>
    </row>
    <row r="63" s="1" customFormat="1" ht="15" customHeight="1">
      <c r="B63" s="282"/>
      <c r="C63" s="288"/>
      <c r="D63" s="286" t="s">
        <v>898</v>
      </c>
      <c r="E63" s="286"/>
      <c r="F63" s="286"/>
      <c r="G63" s="286"/>
      <c r="H63" s="286"/>
      <c r="I63" s="286"/>
      <c r="J63" s="286"/>
      <c r="K63" s="284"/>
    </row>
    <row r="64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="1" customFormat="1" ht="15" customHeight="1">
      <c r="B65" s="282"/>
      <c r="C65" s="288"/>
      <c r="D65" s="286" t="s">
        <v>899</v>
      </c>
      <c r="E65" s="286"/>
      <c r="F65" s="286"/>
      <c r="G65" s="286"/>
      <c r="H65" s="286"/>
      <c r="I65" s="286"/>
      <c r="J65" s="286"/>
      <c r="K65" s="284"/>
    </row>
    <row r="66" s="1" customFormat="1" ht="15" customHeight="1">
      <c r="B66" s="282"/>
      <c r="C66" s="288"/>
      <c r="D66" s="291" t="s">
        <v>900</v>
      </c>
      <c r="E66" s="291"/>
      <c r="F66" s="291"/>
      <c r="G66" s="291"/>
      <c r="H66" s="291"/>
      <c r="I66" s="291"/>
      <c r="J66" s="291"/>
      <c r="K66" s="284"/>
    </row>
    <row r="67" s="1" customFormat="1" ht="15" customHeight="1">
      <c r="B67" s="282"/>
      <c r="C67" s="288"/>
      <c r="D67" s="286" t="s">
        <v>901</v>
      </c>
      <c r="E67" s="286"/>
      <c r="F67" s="286"/>
      <c r="G67" s="286"/>
      <c r="H67" s="286"/>
      <c r="I67" s="286"/>
      <c r="J67" s="286"/>
      <c r="K67" s="284"/>
    </row>
    <row r="68" s="1" customFormat="1" ht="15" customHeight="1">
      <c r="B68" s="282"/>
      <c r="C68" s="288"/>
      <c r="D68" s="286" t="s">
        <v>902</v>
      </c>
      <c r="E68" s="286"/>
      <c r="F68" s="286"/>
      <c r="G68" s="286"/>
      <c r="H68" s="286"/>
      <c r="I68" s="286"/>
      <c r="J68" s="286"/>
      <c r="K68" s="284"/>
    </row>
    <row r="69" s="1" customFormat="1" ht="15" customHeight="1">
      <c r="B69" s="282"/>
      <c r="C69" s="288"/>
      <c r="D69" s="286" t="s">
        <v>903</v>
      </c>
      <c r="E69" s="286"/>
      <c r="F69" s="286"/>
      <c r="G69" s="286"/>
      <c r="H69" s="286"/>
      <c r="I69" s="286"/>
      <c r="J69" s="286"/>
      <c r="K69" s="284"/>
    </row>
    <row r="70" s="1" customFormat="1" ht="15" customHeight="1">
      <c r="B70" s="282"/>
      <c r="C70" s="288"/>
      <c r="D70" s="286" t="s">
        <v>904</v>
      </c>
      <c r="E70" s="286"/>
      <c r="F70" s="286"/>
      <c r="G70" s="286"/>
      <c r="H70" s="286"/>
      <c r="I70" s="286"/>
      <c r="J70" s="286"/>
      <c r="K70" s="284"/>
    </row>
    <row r="7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="1" customFormat="1" ht="45" customHeight="1">
      <c r="B75" s="301"/>
      <c r="C75" s="302" t="s">
        <v>905</v>
      </c>
      <c r="D75" s="302"/>
      <c r="E75" s="302"/>
      <c r="F75" s="302"/>
      <c r="G75" s="302"/>
      <c r="H75" s="302"/>
      <c r="I75" s="302"/>
      <c r="J75" s="302"/>
      <c r="K75" s="303"/>
    </row>
    <row r="76" s="1" customFormat="1" ht="17.25" customHeight="1">
      <c r="B76" s="301"/>
      <c r="C76" s="304" t="s">
        <v>906</v>
      </c>
      <c r="D76" s="304"/>
      <c r="E76" s="304"/>
      <c r="F76" s="304" t="s">
        <v>907</v>
      </c>
      <c r="G76" s="305"/>
      <c r="H76" s="304" t="s">
        <v>57</v>
      </c>
      <c r="I76" s="304" t="s">
        <v>60</v>
      </c>
      <c r="J76" s="304" t="s">
        <v>908</v>
      </c>
      <c r="K76" s="303"/>
    </row>
    <row r="77" s="1" customFormat="1" ht="17.25" customHeight="1">
      <c r="B77" s="301"/>
      <c r="C77" s="306" t="s">
        <v>909</v>
      </c>
      <c r="D77" s="306"/>
      <c r="E77" s="306"/>
      <c r="F77" s="307" t="s">
        <v>910</v>
      </c>
      <c r="G77" s="308"/>
      <c r="H77" s="306"/>
      <c r="I77" s="306"/>
      <c r="J77" s="306" t="s">
        <v>911</v>
      </c>
      <c r="K77" s="303"/>
    </row>
    <row r="78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="1" customFormat="1" ht="15" customHeight="1">
      <c r="B79" s="301"/>
      <c r="C79" s="289" t="s">
        <v>56</v>
      </c>
      <c r="D79" s="311"/>
      <c r="E79" s="311"/>
      <c r="F79" s="312" t="s">
        <v>912</v>
      </c>
      <c r="G79" s="313"/>
      <c r="H79" s="289" t="s">
        <v>913</v>
      </c>
      <c r="I79" s="289" t="s">
        <v>914</v>
      </c>
      <c r="J79" s="289">
        <v>20</v>
      </c>
      <c r="K79" s="303"/>
    </row>
    <row r="80" s="1" customFormat="1" ht="15" customHeight="1">
      <c r="B80" s="301"/>
      <c r="C80" s="289" t="s">
        <v>915</v>
      </c>
      <c r="D80" s="289"/>
      <c r="E80" s="289"/>
      <c r="F80" s="312" t="s">
        <v>912</v>
      </c>
      <c r="G80" s="313"/>
      <c r="H80" s="289" t="s">
        <v>916</v>
      </c>
      <c r="I80" s="289" t="s">
        <v>914</v>
      </c>
      <c r="J80" s="289">
        <v>120</v>
      </c>
      <c r="K80" s="303"/>
    </row>
    <row r="81" s="1" customFormat="1" ht="15" customHeight="1">
      <c r="B81" s="314"/>
      <c r="C81" s="289" t="s">
        <v>917</v>
      </c>
      <c r="D81" s="289"/>
      <c r="E81" s="289"/>
      <c r="F81" s="312" t="s">
        <v>918</v>
      </c>
      <c r="G81" s="313"/>
      <c r="H81" s="289" t="s">
        <v>919</v>
      </c>
      <c r="I81" s="289" t="s">
        <v>914</v>
      </c>
      <c r="J81" s="289">
        <v>50</v>
      </c>
      <c r="K81" s="303"/>
    </row>
    <row r="82" s="1" customFormat="1" ht="15" customHeight="1">
      <c r="B82" s="314"/>
      <c r="C82" s="289" t="s">
        <v>920</v>
      </c>
      <c r="D82" s="289"/>
      <c r="E82" s="289"/>
      <c r="F82" s="312" t="s">
        <v>912</v>
      </c>
      <c r="G82" s="313"/>
      <c r="H82" s="289" t="s">
        <v>921</v>
      </c>
      <c r="I82" s="289" t="s">
        <v>922</v>
      </c>
      <c r="J82" s="289"/>
      <c r="K82" s="303"/>
    </row>
    <row r="83" s="1" customFormat="1" ht="15" customHeight="1">
      <c r="B83" s="314"/>
      <c r="C83" s="315" t="s">
        <v>923</v>
      </c>
      <c r="D83" s="315"/>
      <c r="E83" s="315"/>
      <c r="F83" s="316" t="s">
        <v>918</v>
      </c>
      <c r="G83" s="315"/>
      <c r="H83" s="315" t="s">
        <v>924</v>
      </c>
      <c r="I83" s="315" t="s">
        <v>914</v>
      </c>
      <c r="J83" s="315">
        <v>15</v>
      </c>
      <c r="K83" s="303"/>
    </row>
    <row r="84" s="1" customFormat="1" ht="15" customHeight="1">
      <c r="B84" s="314"/>
      <c r="C84" s="315" t="s">
        <v>925</v>
      </c>
      <c r="D84" s="315"/>
      <c r="E84" s="315"/>
      <c r="F84" s="316" t="s">
        <v>918</v>
      </c>
      <c r="G84" s="315"/>
      <c r="H84" s="315" t="s">
        <v>926</v>
      </c>
      <c r="I84" s="315" t="s">
        <v>914</v>
      </c>
      <c r="J84" s="315">
        <v>15</v>
      </c>
      <c r="K84" s="303"/>
    </row>
    <row r="85" s="1" customFormat="1" ht="15" customHeight="1">
      <c r="B85" s="314"/>
      <c r="C85" s="315" t="s">
        <v>927</v>
      </c>
      <c r="D85" s="315"/>
      <c r="E85" s="315"/>
      <c r="F85" s="316" t="s">
        <v>918</v>
      </c>
      <c r="G85" s="315"/>
      <c r="H85" s="315" t="s">
        <v>928</v>
      </c>
      <c r="I85" s="315" t="s">
        <v>914</v>
      </c>
      <c r="J85" s="315">
        <v>20</v>
      </c>
      <c r="K85" s="303"/>
    </row>
    <row r="86" s="1" customFormat="1" ht="15" customHeight="1">
      <c r="B86" s="314"/>
      <c r="C86" s="315" t="s">
        <v>929</v>
      </c>
      <c r="D86" s="315"/>
      <c r="E86" s="315"/>
      <c r="F86" s="316" t="s">
        <v>918</v>
      </c>
      <c r="G86" s="315"/>
      <c r="H86" s="315" t="s">
        <v>930</v>
      </c>
      <c r="I86" s="315" t="s">
        <v>914</v>
      </c>
      <c r="J86" s="315">
        <v>20</v>
      </c>
      <c r="K86" s="303"/>
    </row>
    <row r="87" s="1" customFormat="1" ht="15" customHeight="1">
      <c r="B87" s="314"/>
      <c r="C87" s="289" t="s">
        <v>931</v>
      </c>
      <c r="D87" s="289"/>
      <c r="E87" s="289"/>
      <c r="F87" s="312" t="s">
        <v>918</v>
      </c>
      <c r="G87" s="313"/>
      <c r="H87" s="289" t="s">
        <v>932</v>
      </c>
      <c r="I87" s="289" t="s">
        <v>914</v>
      </c>
      <c r="J87" s="289">
        <v>50</v>
      </c>
      <c r="K87" s="303"/>
    </row>
    <row r="88" s="1" customFormat="1" ht="15" customHeight="1">
      <c r="B88" s="314"/>
      <c r="C88" s="289" t="s">
        <v>933</v>
      </c>
      <c r="D88" s="289"/>
      <c r="E88" s="289"/>
      <c r="F88" s="312" t="s">
        <v>918</v>
      </c>
      <c r="G88" s="313"/>
      <c r="H88" s="289" t="s">
        <v>934</v>
      </c>
      <c r="I88" s="289" t="s">
        <v>914</v>
      </c>
      <c r="J88" s="289">
        <v>20</v>
      </c>
      <c r="K88" s="303"/>
    </row>
    <row r="89" s="1" customFormat="1" ht="15" customHeight="1">
      <c r="B89" s="314"/>
      <c r="C89" s="289" t="s">
        <v>935</v>
      </c>
      <c r="D89" s="289"/>
      <c r="E89" s="289"/>
      <c r="F89" s="312" t="s">
        <v>918</v>
      </c>
      <c r="G89" s="313"/>
      <c r="H89" s="289" t="s">
        <v>936</v>
      </c>
      <c r="I89" s="289" t="s">
        <v>914</v>
      </c>
      <c r="J89" s="289">
        <v>20</v>
      </c>
      <c r="K89" s="303"/>
    </row>
    <row r="90" s="1" customFormat="1" ht="15" customHeight="1">
      <c r="B90" s="314"/>
      <c r="C90" s="289" t="s">
        <v>937</v>
      </c>
      <c r="D90" s="289"/>
      <c r="E90" s="289"/>
      <c r="F90" s="312" t="s">
        <v>918</v>
      </c>
      <c r="G90" s="313"/>
      <c r="H90" s="289" t="s">
        <v>938</v>
      </c>
      <c r="I90" s="289" t="s">
        <v>914</v>
      </c>
      <c r="J90" s="289">
        <v>50</v>
      </c>
      <c r="K90" s="303"/>
    </row>
    <row r="91" s="1" customFormat="1" ht="15" customHeight="1">
      <c r="B91" s="314"/>
      <c r="C91" s="289" t="s">
        <v>939</v>
      </c>
      <c r="D91" s="289"/>
      <c r="E91" s="289"/>
      <c r="F91" s="312" t="s">
        <v>918</v>
      </c>
      <c r="G91" s="313"/>
      <c r="H91" s="289" t="s">
        <v>939</v>
      </c>
      <c r="I91" s="289" t="s">
        <v>914</v>
      </c>
      <c r="J91" s="289">
        <v>50</v>
      </c>
      <c r="K91" s="303"/>
    </row>
    <row r="92" s="1" customFormat="1" ht="15" customHeight="1">
      <c r="B92" s="314"/>
      <c r="C92" s="289" t="s">
        <v>940</v>
      </c>
      <c r="D92" s="289"/>
      <c r="E92" s="289"/>
      <c r="F92" s="312" t="s">
        <v>918</v>
      </c>
      <c r="G92" s="313"/>
      <c r="H92" s="289" t="s">
        <v>941</v>
      </c>
      <c r="I92" s="289" t="s">
        <v>914</v>
      </c>
      <c r="J92" s="289">
        <v>255</v>
      </c>
      <c r="K92" s="303"/>
    </row>
    <row r="93" s="1" customFormat="1" ht="15" customHeight="1">
      <c r="B93" s="314"/>
      <c r="C93" s="289" t="s">
        <v>942</v>
      </c>
      <c r="D93" s="289"/>
      <c r="E93" s="289"/>
      <c r="F93" s="312" t="s">
        <v>912</v>
      </c>
      <c r="G93" s="313"/>
      <c r="H93" s="289" t="s">
        <v>943</v>
      </c>
      <c r="I93" s="289" t="s">
        <v>944</v>
      </c>
      <c r="J93" s="289"/>
      <c r="K93" s="303"/>
    </row>
    <row r="94" s="1" customFormat="1" ht="15" customHeight="1">
      <c r="B94" s="314"/>
      <c r="C94" s="289" t="s">
        <v>945</v>
      </c>
      <c r="D94" s="289"/>
      <c r="E94" s="289"/>
      <c r="F94" s="312" t="s">
        <v>912</v>
      </c>
      <c r="G94" s="313"/>
      <c r="H94" s="289" t="s">
        <v>946</v>
      </c>
      <c r="I94" s="289" t="s">
        <v>947</v>
      </c>
      <c r="J94" s="289"/>
      <c r="K94" s="303"/>
    </row>
    <row r="95" s="1" customFormat="1" ht="15" customHeight="1">
      <c r="B95" s="314"/>
      <c r="C95" s="289" t="s">
        <v>948</v>
      </c>
      <c r="D95" s="289"/>
      <c r="E95" s="289"/>
      <c r="F95" s="312" t="s">
        <v>912</v>
      </c>
      <c r="G95" s="313"/>
      <c r="H95" s="289" t="s">
        <v>948</v>
      </c>
      <c r="I95" s="289" t="s">
        <v>947</v>
      </c>
      <c r="J95" s="289"/>
      <c r="K95" s="303"/>
    </row>
    <row r="96" s="1" customFormat="1" ht="15" customHeight="1">
      <c r="B96" s="314"/>
      <c r="C96" s="289" t="s">
        <v>41</v>
      </c>
      <c r="D96" s="289"/>
      <c r="E96" s="289"/>
      <c r="F96" s="312" t="s">
        <v>912</v>
      </c>
      <c r="G96" s="313"/>
      <c r="H96" s="289" t="s">
        <v>949</v>
      </c>
      <c r="I96" s="289" t="s">
        <v>947</v>
      </c>
      <c r="J96" s="289"/>
      <c r="K96" s="303"/>
    </row>
    <row r="97" s="1" customFormat="1" ht="15" customHeight="1">
      <c r="B97" s="314"/>
      <c r="C97" s="289" t="s">
        <v>51</v>
      </c>
      <c r="D97" s="289"/>
      <c r="E97" s="289"/>
      <c r="F97" s="312" t="s">
        <v>912</v>
      </c>
      <c r="G97" s="313"/>
      <c r="H97" s="289" t="s">
        <v>950</v>
      </c>
      <c r="I97" s="289" t="s">
        <v>947</v>
      </c>
      <c r="J97" s="289"/>
      <c r="K97" s="303"/>
    </row>
    <row r="98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="1" customFormat="1" ht="45" customHeight="1">
      <c r="B102" s="301"/>
      <c r="C102" s="302" t="s">
        <v>951</v>
      </c>
      <c r="D102" s="302"/>
      <c r="E102" s="302"/>
      <c r="F102" s="302"/>
      <c r="G102" s="302"/>
      <c r="H102" s="302"/>
      <c r="I102" s="302"/>
      <c r="J102" s="302"/>
      <c r="K102" s="303"/>
    </row>
    <row r="103" s="1" customFormat="1" ht="17.25" customHeight="1">
      <c r="B103" s="301"/>
      <c r="C103" s="304" t="s">
        <v>906</v>
      </c>
      <c r="D103" s="304"/>
      <c r="E103" s="304"/>
      <c r="F103" s="304" t="s">
        <v>907</v>
      </c>
      <c r="G103" s="305"/>
      <c r="H103" s="304" t="s">
        <v>57</v>
      </c>
      <c r="I103" s="304" t="s">
        <v>60</v>
      </c>
      <c r="J103" s="304" t="s">
        <v>908</v>
      </c>
      <c r="K103" s="303"/>
    </row>
    <row r="104" s="1" customFormat="1" ht="17.25" customHeight="1">
      <c r="B104" s="301"/>
      <c r="C104" s="306" t="s">
        <v>909</v>
      </c>
      <c r="D104" s="306"/>
      <c r="E104" s="306"/>
      <c r="F104" s="307" t="s">
        <v>910</v>
      </c>
      <c r="G104" s="308"/>
      <c r="H104" s="306"/>
      <c r="I104" s="306"/>
      <c r="J104" s="306" t="s">
        <v>911</v>
      </c>
      <c r="K104" s="303"/>
    </row>
    <row r="105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="1" customFormat="1" ht="15" customHeight="1">
      <c r="B106" s="301"/>
      <c r="C106" s="289" t="s">
        <v>56</v>
      </c>
      <c r="D106" s="311"/>
      <c r="E106" s="311"/>
      <c r="F106" s="312" t="s">
        <v>912</v>
      </c>
      <c r="G106" s="289"/>
      <c r="H106" s="289" t="s">
        <v>952</v>
      </c>
      <c r="I106" s="289" t="s">
        <v>914</v>
      </c>
      <c r="J106" s="289">
        <v>20</v>
      </c>
      <c r="K106" s="303"/>
    </row>
    <row r="107" s="1" customFormat="1" ht="15" customHeight="1">
      <c r="B107" s="301"/>
      <c r="C107" s="289" t="s">
        <v>915</v>
      </c>
      <c r="D107" s="289"/>
      <c r="E107" s="289"/>
      <c r="F107" s="312" t="s">
        <v>912</v>
      </c>
      <c r="G107" s="289"/>
      <c r="H107" s="289" t="s">
        <v>952</v>
      </c>
      <c r="I107" s="289" t="s">
        <v>914</v>
      </c>
      <c r="J107" s="289">
        <v>120</v>
      </c>
      <c r="K107" s="303"/>
    </row>
    <row r="108" s="1" customFormat="1" ht="15" customHeight="1">
      <c r="B108" s="314"/>
      <c r="C108" s="289" t="s">
        <v>917</v>
      </c>
      <c r="D108" s="289"/>
      <c r="E108" s="289"/>
      <c r="F108" s="312" t="s">
        <v>918</v>
      </c>
      <c r="G108" s="289"/>
      <c r="H108" s="289" t="s">
        <v>952</v>
      </c>
      <c r="I108" s="289" t="s">
        <v>914</v>
      </c>
      <c r="J108" s="289">
        <v>50</v>
      </c>
      <c r="K108" s="303"/>
    </row>
    <row r="109" s="1" customFormat="1" ht="15" customHeight="1">
      <c r="B109" s="314"/>
      <c r="C109" s="289" t="s">
        <v>920</v>
      </c>
      <c r="D109" s="289"/>
      <c r="E109" s="289"/>
      <c r="F109" s="312" t="s">
        <v>912</v>
      </c>
      <c r="G109" s="289"/>
      <c r="H109" s="289" t="s">
        <v>952</v>
      </c>
      <c r="I109" s="289" t="s">
        <v>922</v>
      </c>
      <c r="J109" s="289"/>
      <c r="K109" s="303"/>
    </row>
    <row r="110" s="1" customFormat="1" ht="15" customHeight="1">
      <c r="B110" s="314"/>
      <c r="C110" s="289" t="s">
        <v>931</v>
      </c>
      <c r="D110" s="289"/>
      <c r="E110" s="289"/>
      <c r="F110" s="312" t="s">
        <v>918</v>
      </c>
      <c r="G110" s="289"/>
      <c r="H110" s="289" t="s">
        <v>952</v>
      </c>
      <c r="I110" s="289" t="s">
        <v>914</v>
      </c>
      <c r="J110" s="289">
        <v>50</v>
      </c>
      <c r="K110" s="303"/>
    </row>
    <row r="111" s="1" customFormat="1" ht="15" customHeight="1">
      <c r="B111" s="314"/>
      <c r="C111" s="289" t="s">
        <v>939</v>
      </c>
      <c r="D111" s="289"/>
      <c r="E111" s="289"/>
      <c r="F111" s="312" t="s">
        <v>918</v>
      </c>
      <c r="G111" s="289"/>
      <c r="H111" s="289" t="s">
        <v>952</v>
      </c>
      <c r="I111" s="289" t="s">
        <v>914</v>
      </c>
      <c r="J111" s="289">
        <v>50</v>
      </c>
      <c r="K111" s="303"/>
    </row>
    <row r="112" s="1" customFormat="1" ht="15" customHeight="1">
      <c r="B112" s="314"/>
      <c r="C112" s="289" t="s">
        <v>937</v>
      </c>
      <c r="D112" s="289"/>
      <c r="E112" s="289"/>
      <c r="F112" s="312" t="s">
        <v>918</v>
      </c>
      <c r="G112" s="289"/>
      <c r="H112" s="289" t="s">
        <v>952</v>
      </c>
      <c r="I112" s="289" t="s">
        <v>914</v>
      </c>
      <c r="J112" s="289">
        <v>50</v>
      </c>
      <c r="K112" s="303"/>
    </row>
    <row r="113" s="1" customFormat="1" ht="15" customHeight="1">
      <c r="B113" s="314"/>
      <c r="C113" s="289" t="s">
        <v>56</v>
      </c>
      <c r="D113" s="289"/>
      <c r="E113" s="289"/>
      <c r="F113" s="312" t="s">
        <v>912</v>
      </c>
      <c r="G113" s="289"/>
      <c r="H113" s="289" t="s">
        <v>953</v>
      </c>
      <c r="I113" s="289" t="s">
        <v>914</v>
      </c>
      <c r="J113" s="289">
        <v>20</v>
      </c>
      <c r="K113" s="303"/>
    </row>
    <row r="114" s="1" customFormat="1" ht="15" customHeight="1">
      <c r="B114" s="314"/>
      <c r="C114" s="289" t="s">
        <v>954</v>
      </c>
      <c r="D114" s="289"/>
      <c r="E114" s="289"/>
      <c r="F114" s="312" t="s">
        <v>912</v>
      </c>
      <c r="G114" s="289"/>
      <c r="H114" s="289" t="s">
        <v>955</v>
      </c>
      <c r="I114" s="289" t="s">
        <v>914</v>
      </c>
      <c r="J114" s="289">
        <v>120</v>
      </c>
      <c r="K114" s="303"/>
    </row>
    <row r="115" s="1" customFormat="1" ht="15" customHeight="1">
      <c r="B115" s="314"/>
      <c r="C115" s="289" t="s">
        <v>41</v>
      </c>
      <c r="D115" s="289"/>
      <c r="E115" s="289"/>
      <c r="F115" s="312" t="s">
        <v>912</v>
      </c>
      <c r="G115" s="289"/>
      <c r="H115" s="289" t="s">
        <v>956</v>
      </c>
      <c r="I115" s="289" t="s">
        <v>947</v>
      </c>
      <c r="J115" s="289"/>
      <c r="K115" s="303"/>
    </row>
    <row r="116" s="1" customFormat="1" ht="15" customHeight="1">
      <c r="B116" s="314"/>
      <c r="C116" s="289" t="s">
        <v>51</v>
      </c>
      <c r="D116" s="289"/>
      <c r="E116" s="289"/>
      <c r="F116" s="312" t="s">
        <v>912</v>
      </c>
      <c r="G116" s="289"/>
      <c r="H116" s="289" t="s">
        <v>957</v>
      </c>
      <c r="I116" s="289" t="s">
        <v>947</v>
      </c>
      <c r="J116" s="289"/>
      <c r="K116" s="303"/>
    </row>
    <row r="117" s="1" customFormat="1" ht="15" customHeight="1">
      <c r="B117" s="314"/>
      <c r="C117" s="289" t="s">
        <v>60</v>
      </c>
      <c r="D117" s="289"/>
      <c r="E117" s="289"/>
      <c r="F117" s="312" t="s">
        <v>912</v>
      </c>
      <c r="G117" s="289"/>
      <c r="H117" s="289" t="s">
        <v>958</v>
      </c>
      <c r="I117" s="289" t="s">
        <v>959</v>
      </c>
      <c r="J117" s="289"/>
      <c r="K117" s="303"/>
    </row>
    <row r="118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="1" customFormat="1" ht="45" customHeight="1">
      <c r="B122" s="330"/>
      <c r="C122" s="280" t="s">
        <v>960</v>
      </c>
      <c r="D122" s="280"/>
      <c r="E122" s="280"/>
      <c r="F122" s="280"/>
      <c r="G122" s="280"/>
      <c r="H122" s="280"/>
      <c r="I122" s="280"/>
      <c r="J122" s="280"/>
      <c r="K122" s="331"/>
    </row>
    <row r="123" s="1" customFormat="1" ht="17.25" customHeight="1">
      <c r="B123" s="332"/>
      <c r="C123" s="304" t="s">
        <v>906</v>
      </c>
      <c r="D123" s="304"/>
      <c r="E123" s="304"/>
      <c r="F123" s="304" t="s">
        <v>907</v>
      </c>
      <c r="G123" s="305"/>
      <c r="H123" s="304" t="s">
        <v>57</v>
      </c>
      <c r="I123" s="304" t="s">
        <v>60</v>
      </c>
      <c r="J123" s="304" t="s">
        <v>908</v>
      </c>
      <c r="K123" s="333"/>
    </row>
    <row r="124" s="1" customFormat="1" ht="17.25" customHeight="1">
      <c r="B124" s="332"/>
      <c r="C124" s="306" t="s">
        <v>909</v>
      </c>
      <c r="D124" s="306"/>
      <c r="E124" s="306"/>
      <c r="F124" s="307" t="s">
        <v>910</v>
      </c>
      <c r="G124" s="308"/>
      <c r="H124" s="306"/>
      <c r="I124" s="306"/>
      <c r="J124" s="306" t="s">
        <v>911</v>
      </c>
      <c r="K124" s="333"/>
    </row>
    <row r="125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="1" customFormat="1" ht="15" customHeight="1">
      <c r="B126" s="334"/>
      <c r="C126" s="289" t="s">
        <v>915</v>
      </c>
      <c r="D126" s="311"/>
      <c r="E126" s="311"/>
      <c r="F126" s="312" t="s">
        <v>912</v>
      </c>
      <c r="G126" s="289"/>
      <c r="H126" s="289" t="s">
        <v>952</v>
      </c>
      <c r="I126" s="289" t="s">
        <v>914</v>
      </c>
      <c r="J126" s="289">
        <v>120</v>
      </c>
      <c r="K126" s="337"/>
    </row>
    <row r="127" s="1" customFormat="1" ht="15" customHeight="1">
      <c r="B127" s="334"/>
      <c r="C127" s="289" t="s">
        <v>961</v>
      </c>
      <c r="D127" s="289"/>
      <c r="E127" s="289"/>
      <c r="F127" s="312" t="s">
        <v>912</v>
      </c>
      <c r="G127" s="289"/>
      <c r="H127" s="289" t="s">
        <v>962</v>
      </c>
      <c r="I127" s="289" t="s">
        <v>914</v>
      </c>
      <c r="J127" s="289" t="s">
        <v>963</v>
      </c>
      <c r="K127" s="337"/>
    </row>
    <row r="128" s="1" customFormat="1" ht="15" customHeight="1">
      <c r="B128" s="334"/>
      <c r="C128" s="289" t="s">
        <v>860</v>
      </c>
      <c r="D128" s="289"/>
      <c r="E128" s="289"/>
      <c r="F128" s="312" t="s">
        <v>912</v>
      </c>
      <c r="G128" s="289"/>
      <c r="H128" s="289" t="s">
        <v>964</v>
      </c>
      <c r="I128" s="289" t="s">
        <v>914</v>
      </c>
      <c r="J128" s="289" t="s">
        <v>963</v>
      </c>
      <c r="K128" s="337"/>
    </row>
    <row r="129" s="1" customFormat="1" ht="15" customHeight="1">
      <c r="B129" s="334"/>
      <c r="C129" s="289" t="s">
        <v>923</v>
      </c>
      <c r="D129" s="289"/>
      <c r="E129" s="289"/>
      <c r="F129" s="312" t="s">
        <v>918</v>
      </c>
      <c r="G129" s="289"/>
      <c r="H129" s="289" t="s">
        <v>924</v>
      </c>
      <c r="I129" s="289" t="s">
        <v>914</v>
      </c>
      <c r="J129" s="289">
        <v>15</v>
      </c>
      <c r="K129" s="337"/>
    </row>
    <row r="130" s="1" customFormat="1" ht="15" customHeight="1">
      <c r="B130" s="334"/>
      <c r="C130" s="315" t="s">
        <v>925</v>
      </c>
      <c r="D130" s="315"/>
      <c r="E130" s="315"/>
      <c r="F130" s="316" t="s">
        <v>918</v>
      </c>
      <c r="G130" s="315"/>
      <c r="H130" s="315" t="s">
        <v>926</v>
      </c>
      <c r="I130" s="315" t="s">
        <v>914</v>
      </c>
      <c r="J130" s="315">
        <v>15</v>
      </c>
      <c r="K130" s="337"/>
    </row>
    <row r="131" s="1" customFormat="1" ht="15" customHeight="1">
      <c r="B131" s="334"/>
      <c r="C131" s="315" t="s">
        <v>927</v>
      </c>
      <c r="D131" s="315"/>
      <c r="E131" s="315"/>
      <c r="F131" s="316" t="s">
        <v>918</v>
      </c>
      <c r="G131" s="315"/>
      <c r="H131" s="315" t="s">
        <v>928</v>
      </c>
      <c r="I131" s="315" t="s">
        <v>914</v>
      </c>
      <c r="J131" s="315">
        <v>20</v>
      </c>
      <c r="K131" s="337"/>
    </row>
    <row r="132" s="1" customFormat="1" ht="15" customHeight="1">
      <c r="B132" s="334"/>
      <c r="C132" s="315" t="s">
        <v>929</v>
      </c>
      <c r="D132" s="315"/>
      <c r="E132" s="315"/>
      <c r="F132" s="316" t="s">
        <v>918</v>
      </c>
      <c r="G132" s="315"/>
      <c r="H132" s="315" t="s">
        <v>930</v>
      </c>
      <c r="I132" s="315" t="s">
        <v>914</v>
      </c>
      <c r="J132" s="315">
        <v>20</v>
      </c>
      <c r="K132" s="337"/>
    </row>
    <row r="133" s="1" customFormat="1" ht="15" customHeight="1">
      <c r="B133" s="334"/>
      <c r="C133" s="289" t="s">
        <v>917</v>
      </c>
      <c r="D133" s="289"/>
      <c r="E133" s="289"/>
      <c r="F133" s="312" t="s">
        <v>918</v>
      </c>
      <c r="G133" s="289"/>
      <c r="H133" s="289" t="s">
        <v>952</v>
      </c>
      <c r="I133" s="289" t="s">
        <v>914</v>
      </c>
      <c r="J133" s="289">
        <v>50</v>
      </c>
      <c r="K133" s="337"/>
    </row>
    <row r="134" s="1" customFormat="1" ht="15" customHeight="1">
      <c r="B134" s="334"/>
      <c r="C134" s="289" t="s">
        <v>931</v>
      </c>
      <c r="D134" s="289"/>
      <c r="E134" s="289"/>
      <c r="F134" s="312" t="s">
        <v>918</v>
      </c>
      <c r="G134" s="289"/>
      <c r="H134" s="289" t="s">
        <v>952</v>
      </c>
      <c r="I134" s="289" t="s">
        <v>914</v>
      </c>
      <c r="J134" s="289">
        <v>50</v>
      </c>
      <c r="K134" s="337"/>
    </row>
    <row r="135" s="1" customFormat="1" ht="15" customHeight="1">
      <c r="B135" s="334"/>
      <c r="C135" s="289" t="s">
        <v>937</v>
      </c>
      <c r="D135" s="289"/>
      <c r="E135" s="289"/>
      <c r="F135" s="312" t="s">
        <v>918</v>
      </c>
      <c r="G135" s="289"/>
      <c r="H135" s="289" t="s">
        <v>952</v>
      </c>
      <c r="I135" s="289" t="s">
        <v>914</v>
      </c>
      <c r="J135" s="289">
        <v>50</v>
      </c>
      <c r="K135" s="337"/>
    </row>
    <row r="136" s="1" customFormat="1" ht="15" customHeight="1">
      <c r="B136" s="334"/>
      <c r="C136" s="289" t="s">
        <v>939</v>
      </c>
      <c r="D136" s="289"/>
      <c r="E136" s="289"/>
      <c r="F136" s="312" t="s">
        <v>918</v>
      </c>
      <c r="G136" s="289"/>
      <c r="H136" s="289" t="s">
        <v>952</v>
      </c>
      <c r="I136" s="289" t="s">
        <v>914</v>
      </c>
      <c r="J136" s="289">
        <v>50</v>
      </c>
      <c r="K136" s="337"/>
    </row>
    <row r="137" s="1" customFormat="1" ht="15" customHeight="1">
      <c r="B137" s="334"/>
      <c r="C137" s="289" t="s">
        <v>940</v>
      </c>
      <c r="D137" s="289"/>
      <c r="E137" s="289"/>
      <c r="F137" s="312" t="s">
        <v>918</v>
      </c>
      <c r="G137" s="289"/>
      <c r="H137" s="289" t="s">
        <v>965</v>
      </c>
      <c r="I137" s="289" t="s">
        <v>914</v>
      </c>
      <c r="J137" s="289">
        <v>255</v>
      </c>
      <c r="K137" s="337"/>
    </row>
    <row r="138" s="1" customFormat="1" ht="15" customHeight="1">
      <c r="B138" s="334"/>
      <c r="C138" s="289" t="s">
        <v>942</v>
      </c>
      <c r="D138" s="289"/>
      <c r="E138" s="289"/>
      <c r="F138" s="312" t="s">
        <v>912</v>
      </c>
      <c r="G138" s="289"/>
      <c r="H138" s="289" t="s">
        <v>966</v>
      </c>
      <c r="I138" s="289" t="s">
        <v>944</v>
      </c>
      <c r="J138" s="289"/>
      <c r="K138" s="337"/>
    </row>
    <row r="139" s="1" customFormat="1" ht="15" customHeight="1">
      <c r="B139" s="334"/>
      <c r="C139" s="289" t="s">
        <v>945</v>
      </c>
      <c r="D139" s="289"/>
      <c r="E139" s="289"/>
      <c r="F139" s="312" t="s">
        <v>912</v>
      </c>
      <c r="G139" s="289"/>
      <c r="H139" s="289" t="s">
        <v>967</v>
      </c>
      <c r="I139" s="289" t="s">
        <v>947</v>
      </c>
      <c r="J139" s="289"/>
      <c r="K139" s="337"/>
    </row>
    <row r="140" s="1" customFormat="1" ht="15" customHeight="1">
      <c r="B140" s="334"/>
      <c r="C140" s="289" t="s">
        <v>948</v>
      </c>
      <c r="D140" s="289"/>
      <c r="E140" s="289"/>
      <c r="F140" s="312" t="s">
        <v>912</v>
      </c>
      <c r="G140" s="289"/>
      <c r="H140" s="289" t="s">
        <v>948</v>
      </c>
      <c r="I140" s="289" t="s">
        <v>947</v>
      </c>
      <c r="J140" s="289"/>
      <c r="K140" s="337"/>
    </row>
    <row r="141" s="1" customFormat="1" ht="15" customHeight="1">
      <c r="B141" s="334"/>
      <c r="C141" s="289" t="s">
        <v>41</v>
      </c>
      <c r="D141" s="289"/>
      <c r="E141" s="289"/>
      <c r="F141" s="312" t="s">
        <v>912</v>
      </c>
      <c r="G141" s="289"/>
      <c r="H141" s="289" t="s">
        <v>968</v>
      </c>
      <c r="I141" s="289" t="s">
        <v>947</v>
      </c>
      <c r="J141" s="289"/>
      <c r="K141" s="337"/>
    </row>
    <row r="142" s="1" customFormat="1" ht="15" customHeight="1">
      <c r="B142" s="334"/>
      <c r="C142" s="289" t="s">
        <v>969</v>
      </c>
      <c r="D142" s="289"/>
      <c r="E142" s="289"/>
      <c r="F142" s="312" t="s">
        <v>912</v>
      </c>
      <c r="G142" s="289"/>
      <c r="H142" s="289" t="s">
        <v>970</v>
      </c>
      <c r="I142" s="289" t="s">
        <v>947</v>
      </c>
      <c r="J142" s="289"/>
      <c r="K142" s="337"/>
    </row>
    <row r="143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="1" customFormat="1" ht="45" customHeight="1">
      <c r="B147" s="301"/>
      <c r="C147" s="302" t="s">
        <v>971</v>
      </c>
      <c r="D147" s="302"/>
      <c r="E147" s="302"/>
      <c r="F147" s="302"/>
      <c r="G147" s="302"/>
      <c r="H147" s="302"/>
      <c r="I147" s="302"/>
      <c r="J147" s="302"/>
      <c r="K147" s="303"/>
    </row>
    <row r="148" s="1" customFormat="1" ht="17.25" customHeight="1">
      <c r="B148" s="301"/>
      <c r="C148" s="304" t="s">
        <v>906</v>
      </c>
      <c r="D148" s="304"/>
      <c r="E148" s="304"/>
      <c r="F148" s="304" t="s">
        <v>907</v>
      </c>
      <c r="G148" s="305"/>
      <c r="H148" s="304" t="s">
        <v>57</v>
      </c>
      <c r="I148" s="304" t="s">
        <v>60</v>
      </c>
      <c r="J148" s="304" t="s">
        <v>908</v>
      </c>
      <c r="K148" s="303"/>
    </row>
    <row r="149" s="1" customFormat="1" ht="17.25" customHeight="1">
      <c r="B149" s="301"/>
      <c r="C149" s="306" t="s">
        <v>909</v>
      </c>
      <c r="D149" s="306"/>
      <c r="E149" s="306"/>
      <c r="F149" s="307" t="s">
        <v>910</v>
      </c>
      <c r="G149" s="308"/>
      <c r="H149" s="306"/>
      <c r="I149" s="306"/>
      <c r="J149" s="306" t="s">
        <v>911</v>
      </c>
      <c r="K149" s="303"/>
    </row>
    <row r="150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="1" customFormat="1" ht="15" customHeight="1">
      <c r="B151" s="314"/>
      <c r="C151" s="341" t="s">
        <v>915</v>
      </c>
      <c r="D151" s="289"/>
      <c r="E151" s="289"/>
      <c r="F151" s="342" t="s">
        <v>912</v>
      </c>
      <c r="G151" s="289"/>
      <c r="H151" s="341" t="s">
        <v>952</v>
      </c>
      <c r="I151" s="341" t="s">
        <v>914</v>
      </c>
      <c r="J151" s="341">
        <v>120</v>
      </c>
      <c r="K151" s="337"/>
    </row>
    <row r="152" s="1" customFormat="1" ht="15" customHeight="1">
      <c r="B152" s="314"/>
      <c r="C152" s="341" t="s">
        <v>961</v>
      </c>
      <c r="D152" s="289"/>
      <c r="E152" s="289"/>
      <c r="F152" s="342" t="s">
        <v>912</v>
      </c>
      <c r="G152" s="289"/>
      <c r="H152" s="341" t="s">
        <v>972</v>
      </c>
      <c r="I152" s="341" t="s">
        <v>914</v>
      </c>
      <c r="J152" s="341" t="s">
        <v>963</v>
      </c>
      <c r="K152" s="337"/>
    </row>
    <row r="153" s="1" customFormat="1" ht="15" customHeight="1">
      <c r="B153" s="314"/>
      <c r="C153" s="341" t="s">
        <v>860</v>
      </c>
      <c r="D153" s="289"/>
      <c r="E153" s="289"/>
      <c r="F153" s="342" t="s">
        <v>912</v>
      </c>
      <c r="G153" s="289"/>
      <c r="H153" s="341" t="s">
        <v>973</v>
      </c>
      <c r="I153" s="341" t="s">
        <v>914</v>
      </c>
      <c r="J153" s="341" t="s">
        <v>963</v>
      </c>
      <c r="K153" s="337"/>
    </row>
    <row r="154" s="1" customFormat="1" ht="15" customHeight="1">
      <c r="B154" s="314"/>
      <c r="C154" s="341" t="s">
        <v>917</v>
      </c>
      <c r="D154" s="289"/>
      <c r="E154" s="289"/>
      <c r="F154" s="342" t="s">
        <v>918</v>
      </c>
      <c r="G154" s="289"/>
      <c r="H154" s="341" t="s">
        <v>952</v>
      </c>
      <c r="I154" s="341" t="s">
        <v>914</v>
      </c>
      <c r="J154" s="341">
        <v>50</v>
      </c>
      <c r="K154" s="337"/>
    </row>
    <row r="155" s="1" customFormat="1" ht="15" customHeight="1">
      <c r="B155" s="314"/>
      <c r="C155" s="341" t="s">
        <v>920</v>
      </c>
      <c r="D155" s="289"/>
      <c r="E155" s="289"/>
      <c r="F155" s="342" t="s">
        <v>912</v>
      </c>
      <c r="G155" s="289"/>
      <c r="H155" s="341" t="s">
        <v>952</v>
      </c>
      <c r="I155" s="341" t="s">
        <v>922</v>
      </c>
      <c r="J155" s="341"/>
      <c r="K155" s="337"/>
    </row>
    <row r="156" s="1" customFormat="1" ht="15" customHeight="1">
      <c r="B156" s="314"/>
      <c r="C156" s="341" t="s">
        <v>931</v>
      </c>
      <c r="D156" s="289"/>
      <c r="E156" s="289"/>
      <c r="F156" s="342" t="s">
        <v>918</v>
      </c>
      <c r="G156" s="289"/>
      <c r="H156" s="341" t="s">
        <v>952</v>
      </c>
      <c r="I156" s="341" t="s">
        <v>914</v>
      </c>
      <c r="J156" s="341">
        <v>50</v>
      </c>
      <c r="K156" s="337"/>
    </row>
    <row r="157" s="1" customFormat="1" ht="15" customHeight="1">
      <c r="B157" s="314"/>
      <c r="C157" s="341" t="s">
        <v>939</v>
      </c>
      <c r="D157" s="289"/>
      <c r="E157" s="289"/>
      <c r="F157" s="342" t="s">
        <v>918</v>
      </c>
      <c r="G157" s="289"/>
      <c r="H157" s="341" t="s">
        <v>952</v>
      </c>
      <c r="I157" s="341" t="s">
        <v>914</v>
      </c>
      <c r="J157" s="341">
        <v>50</v>
      </c>
      <c r="K157" s="337"/>
    </row>
    <row r="158" s="1" customFormat="1" ht="15" customHeight="1">
      <c r="B158" s="314"/>
      <c r="C158" s="341" t="s">
        <v>937</v>
      </c>
      <c r="D158" s="289"/>
      <c r="E158" s="289"/>
      <c r="F158" s="342" t="s">
        <v>918</v>
      </c>
      <c r="G158" s="289"/>
      <c r="H158" s="341" t="s">
        <v>952</v>
      </c>
      <c r="I158" s="341" t="s">
        <v>914</v>
      </c>
      <c r="J158" s="341">
        <v>50</v>
      </c>
      <c r="K158" s="337"/>
    </row>
    <row r="159" s="1" customFormat="1" ht="15" customHeight="1">
      <c r="B159" s="314"/>
      <c r="C159" s="341" t="s">
        <v>86</v>
      </c>
      <c r="D159" s="289"/>
      <c r="E159" s="289"/>
      <c r="F159" s="342" t="s">
        <v>912</v>
      </c>
      <c r="G159" s="289"/>
      <c r="H159" s="341" t="s">
        <v>974</v>
      </c>
      <c r="I159" s="341" t="s">
        <v>914</v>
      </c>
      <c r="J159" s="341" t="s">
        <v>975</v>
      </c>
      <c r="K159" s="337"/>
    </row>
    <row r="160" s="1" customFormat="1" ht="15" customHeight="1">
      <c r="B160" s="314"/>
      <c r="C160" s="341" t="s">
        <v>976</v>
      </c>
      <c r="D160" s="289"/>
      <c r="E160" s="289"/>
      <c r="F160" s="342" t="s">
        <v>912</v>
      </c>
      <c r="G160" s="289"/>
      <c r="H160" s="341" t="s">
        <v>977</v>
      </c>
      <c r="I160" s="341" t="s">
        <v>947</v>
      </c>
      <c r="J160" s="341"/>
      <c r="K160" s="337"/>
    </row>
    <row r="16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="1" customFormat="1" ht="45" customHeight="1">
      <c r="B165" s="279"/>
      <c r="C165" s="280" t="s">
        <v>978</v>
      </c>
      <c r="D165" s="280"/>
      <c r="E165" s="280"/>
      <c r="F165" s="280"/>
      <c r="G165" s="280"/>
      <c r="H165" s="280"/>
      <c r="I165" s="280"/>
      <c r="J165" s="280"/>
      <c r="K165" s="281"/>
    </row>
    <row r="166" s="1" customFormat="1" ht="17.25" customHeight="1">
      <c r="B166" s="279"/>
      <c r="C166" s="304" t="s">
        <v>906</v>
      </c>
      <c r="D166" s="304"/>
      <c r="E166" s="304"/>
      <c r="F166" s="304" t="s">
        <v>907</v>
      </c>
      <c r="G166" s="346"/>
      <c r="H166" s="347" t="s">
        <v>57</v>
      </c>
      <c r="I166" s="347" t="s">
        <v>60</v>
      </c>
      <c r="J166" s="304" t="s">
        <v>908</v>
      </c>
      <c r="K166" s="281"/>
    </row>
    <row r="167" s="1" customFormat="1" ht="17.25" customHeight="1">
      <c r="B167" s="282"/>
      <c r="C167" s="306" t="s">
        <v>909</v>
      </c>
      <c r="D167" s="306"/>
      <c r="E167" s="306"/>
      <c r="F167" s="307" t="s">
        <v>910</v>
      </c>
      <c r="G167" s="348"/>
      <c r="H167" s="349"/>
      <c r="I167" s="349"/>
      <c r="J167" s="306" t="s">
        <v>911</v>
      </c>
      <c r="K167" s="284"/>
    </row>
    <row r="168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="1" customFormat="1" ht="15" customHeight="1">
      <c r="B169" s="314"/>
      <c r="C169" s="289" t="s">
        <v>915</v>
      </c>
      <c r="D169" s="289"/>
      <c r="E169" s="289"/>
      <c r="F169" s="312" t="s">
        <v>912</v>
      </c>
      <c r="G169" s="289"/>
      <c r="H169" s="289" t="s">
        <v>952</v>
      </c>
      <c r="I169" s="289" t="s">
        <v>914</v>
      </c>
      <c r="J169" s="289">
        <v>120</v>
      </c>
      <c r="K169" s="337"/>
    </row>
    <row r="170" s="1" customFormat="1" ht="15" customHeight="1">
      <c r="B170" s="314"/>
      <c r="C170" s="289" t="s">
        <v>961</v>
      </c>
      <c r="D170" s="289"/>
      <c r="E170" s="289"/>
      <c r="F170" s="312" t="s">
        <v>912</v>
      </c>
      <c r="G170" s="289"/>
      <c r="H170" s="289" t="s">
        <v>962</v>
      </c>
      <c r="I170" s="289" t="s">
        <v>914</v>
      </c>
      <c r="J170" s="289" t="s">
        <v>963</v>
      </c>
      <c r="K170" s="337"/>
    </row>
    <row r="171" s="1" customFormat="1" ht="15" customHeight="1">
      <c r="B171" s="314"/>
      <c r="C171" s="289" t="s">
        <v>860</v>
      </c>
      <c r="D171" s="289"/>
      <c r="E171" s="289"/>
      <c r="F171" s="312" t="s">
        <v>912</v>
      </c>
      <c r="G171" s="289"/>
      <c r="H171" s="289" t="s">
        <v>979</v>
      </c>
      <c r="I171" s="289" t="s">
        <v>914</v>
      </c>
      <c r="J171" s="289" t="s">
        <v>963</v>
      </c>
      <c r="K171" s="337"/>
    </row>
    <row r="172" s="1" customFormat="1" ht="15" customHeight="1">
      <c r="B172" s="314"/>
      <c r="C172" s="289" t="s">
        <v>917</v>
      </c>
      <c r="D172" s="289"/>
      <c r="E172" s="289"/>
      <c r="F172" s="312" t="s">
        <v>918</v>
      </c>
      <c r="G172" s="289"/>
      <c r="H172" s="289" t="s">
        <v>979</v>
      </c>
      <c r="I172" s="289" t="s">
        <v>914</v>
      </c>
      <c r="J172" s="289">
        <v>50</v>
      </c>
      <c r="K172" s="337"/>
    </row>
    <row r="173" s="1" customFormat="1" ht="15" customHeight="1">
      <c r="B173" s="314"/>
      <c r="C173" s="289" t="s">
        <v>920</v>
      </c>
      <c r="D173" s="289"/>
      <c r="E173" s="289"/>
      <c r="F173" s="312" t="s">
        <v>912</v>
      </c>
      <c r="G173" s="289"/>
      <c r="H173" s="289" t="s">
        <v>979</v>
      </c>
      <c r="I173" s="289" t="s">
        <v>922</v>
      </c>
      <c r="J173" s="289"/>
      <c r="K173" s="337"/>
    </row>
    <row r="174" s="1" customFormat="1" ht="15" customHeight="1">
      <c r="B174" s="314"/>
      <c r="C174" s="289" t="s">
        <v>931</v>
      </c>
      <c r="D174" s="289"/>
      <c r="E174" s="289"/>
      <c r="F174" s="312" t="s">
        <v>918</v>
      </c>
      <c r="G174" s="289"/>
      <c r="H174" s="289" t="s">
        <v>979</v>
      </c>
      <c r="I174" s="289" t="s">
        <v>914</v>
      </c>
      <c r="J174" s="289">
        <v>50</v>
      </c>
      <c r="K174" s="337"/>
    </row>
    <row r="175" s="1" customFormat="1" ht="15" customHeight="1">
      <c r="B175" s="314"/>
      <c r="C175" s="289" t="s">
        <v>939</v>
      </c>
      <c r="D175" s="289"/>
      <c r="E175" s="289"/>
      <c r="F175" s="312" t="s">
        <v>918</v>
      </c>
      <c r="G175" s="289"/>
      <c r="H175" s="289" t="s">
        <v>979</v>
      </c>
      <c r="I175" s="289" t="s">
        <v>914</v>
      </c>
      <c r="J175" s="289">
        <v>50</v>
      </c>
      <c r="K175" s="337"/>
    </row>
    <row r="176" s="1" customFormat="1" ht="15" customHeight="1">
      <c r="B176" s="314"/>
      <c r="C176" s="289" t="s">
        <v>937</v>
      </c>
      <c r="D176" s="289"/>
      <c r="E176" s="289"/>
      <c r="F176" s="312" t="s">
        <v>918</v>
      </c>
      <c r="G176" s="289"/>
      <c r="H176" s="289" t="s">
        <v>979</v>
      </c>
      <c r="I176" s="289" t="s">
        <v>914</v>
      </c>
      <c r="J176" s="289">
        <v>50</v>
      </c>
      <c r="K176" s="337"/>
    </row>
    <row r="177" s="1" customFormat="1" ht="15" customHeight="1">
      <c r="B177" s="314"/>
      <c r="C177" s="289" t="s">
        <v>105</v>
      </c>
      <c r="D177" s="289"/>
      <c r="E177" s="289"/>
      <c r="F177" s="312" t="s">
        <v>912</v>
      </c>
      <c r="G177" s="289"/>
      <c r="H177" s="289" t="s">
        <v>980</v>
      </c>
      <c r="I177" s="289" t="s">
        <v>981</v>
      </c>
      <c r="J177" s="289"/>
      <c r="K177" s="337"/>
    </row>
    <row r="178" s="1" customFormat="1" ht="15" customHeight="1">
      <c r="B178" s="314"/>
      <c r="C178" s="289" t="s">
        <v>60</v>
      </c>
      <c r="D178" s="289"/>
      <c r="E178" s="289"/>
      <c r="F178" s="312" t="s">
        <v>912</v>
      </c>
      <c r="G178" s="289"/>
      <c r="H178" s="289" t="s">
        <v>982</v>
      </c>
      <c r="I178" s="289" t="s">
        <v>983</v>
      </c>
      <c r="J178" s="289">
        <v>1</v>
      </c>
      <c r="K178" s="337"/>
    </row>
    <row r="179" s="1" customFormat="1" ht="15" customHeight="1">
      <c r="B179" s="314"/>
      <c r="C179" s="289" t="s">
        <v>56</v>
      </c>
      <c r="D179" s="289"/>
      <c r="E179" s="289"/>
      <c r="F179" s="312" t="s">
        <v>912</v>
      </c>
      <c r="G179" s="289"/>
      <c r="H179" s="289" t="s">
        <v>984</v>
      </c>
      <c r="I179" s="289" t="s">
        <v>914</v>
      </c>
      <c r="J179" s="289">
        <v>20</v>
      </c>
      <c r="K179" s="337"/>
    </row>
    <row r="180" s="1" customFormat="1" ht="15" customHeight="1">
      <c r="B180" s="314"/>
      <c r="C180" s="289" t="s">
        <v>57</v>
      </c>
      <c r="D180" s="289"/>
      <c r="E180" s="289"/>
      <c r="F180" s="312" t="s">
        <v>912</v>
      </c>
      <c r="G180" s="289"/>
      <c r="H180" s="289" t="s">
        <v>985</v>
      </c>
      <c r="I180" s="289" t="s">
        <v>914</v>
      </c>
      <c r="J180" s="289">
        <v>255</v>
      </c>
      <c r="K180" s="337"/>
    </row>
    <row r="181" s="1" customFormat="1" ht="15" customHeight="1">
      <c r="B181" s="314"/>
      <c r="C181" s="289" t="s">
        <v>106</v>
      </c>
      <c r="D181" s="289"/>
      <c r="E181" s="289"/>
      <c r="F181" s="312" t="s">
        <v>912</v>
      </c>
      <c r="G181" s="289"/>
      <c r="H181" s="289" t="s">
        <v>876</v>
      </c>
      <c r="I181" s="289" t="s">
        <v>914</v>
      </c>
      <c r="J181" s="289">
        <v>10</v>
      </c>
      <c r="K181" s="337"/>
    </row>
    <row r="182" s="1" customFormat="1" ht="15" customHeight="1">
      <c r="B182" s="314"/>
      <c r="C182" s="289" t="s">
        <v>107</v>
      </c>
      <c r="D182" s="289"/>
      <c r="E182" s="289"/>
      <c r="F182" s="312" t="s">
        <v>912</v>
      </c>
      <c r="G182" s="289"/>
      <c r="H182" s="289" t="s">
        <v>986</v>
      </c>
      <c r="I182" s="289" t="s">
        <v>947</v>
      </c>
      <c r="J182" s="289"/>
      <c r="K182" s="337"/>
    </row>
    <row r="183" s="1" customFormat="1" ht="15" customHeight="1">
      <c r="B183" s="314"/>
      <c r="C183" s="289" t="s">
        <v>987</v>
      </c>
      <c r="D183" s="289"/>
      <c r="E183" s="289"/>
      <c r="F183" s="312" t="s">
        <v>912</v>
      </c>
      <c r="G183" s="289"/>
      <c r="H183" s="289" t="s">
        <v>988</v>
      </c>
      <c r="I183" s="289" t="s">
        <v>947</v>
      </c>
      <c r="J183" s="289"/>
      <c r="K183" s="337"/>
    </row>
    <row r="184" s="1" customFormat="1" ht="15" customHeight="1">
      <c r="B184" s="314"/>
      <c r="C184" s="289" t="s">
        <v>976</v>
      </c>
      <c r="D184" s="289"/>
      <c r="E184" s="289"/>
      <c r="F184" s="312" t="s">
        <v>912</v>
      </c>
      <c r="G184" s="289"/>
      <c r="H184" s="289" t="s">
        <v>989</v>
      </c>
      <c r="I184" s="289" t="s">
        <v>947</v>
      </c>
      <c r="J184" s="289"/>
      <c r="K184" s="337"/>
    </row>
    <row r="185" s="1" customFormat="1" ht="15" customHeight="1">
      <c r="B185" s="314"/>
      <c r="C185" s="289" t="s">
        <v>109</v>
      </c>
      <c r="D185" s="289"/>
      <c r="E185" s="289"/>
      <c r="F185" s="312" t="s">
        <v>918</v>
      </c>
      <c r="G185" s="289"/>
      <c r="H185" s="289" t="s">
        <v>990</v>
      </c>
      <c r="I185" s="289" t="s">
        <v>914</v>
      </c>
      <c r="J185" s="289">
        <v>50</v>
      </c>
      <c r="K185" s="337"/>
    </row>
    <row r="186" s="1" customFormat="1" ht="15" customHeight="1">
      <c r="B186" s="314"/>
      <c r="C186" s="289" t="s">
        <v>991</v>
      </c>
      <c r="D186" s="289"/>
      <c r="E186" s="289"/>
      <c r="F186" s="312" t="s">
        <v>918</v>
      </c>
      <c r="G186" s="289"/>
      <c r="H186" s="289" t="s">
        <v>992</v>
      </c>
      <c r="I186" s="289" t="s">
        <v>993</v>
      </c>
      <c r="J186" s="289"/>
      <c r="K186" s="337"/>
    </row>
    <row r="187" s="1" customFormat="1" ht="15" customHeight="1">
      <c r="B187" s="314"/>
      <c r="C187" s="289" t="s">
        <v>994</v>
      </c>
      <c r="D187" s="289"/>
      <c r="E187" s="289"/>
      <c r="F187" s="312" t="s">
        <v>918</v>
      </c>
      <c r="G187" s="289"/>
      <c r="H187" s="289" t="s">
        <v>995</v>
      </c>
      <c r="I187" s="289" t="s">
        <v>993</v>
      </c>
      <c r="J187" s="289"/>
      <c r="K187" s="337"/>
    </row>
    <row r="188" s="1" customFormat="1" ht="15" customHeight="1">
      <c r="B188" s="314"/>
      <c r="C188" s="289" t="s">
        <v>996</v>
      </c>
      <c r="D188" s="289"/>
      <c r="E188" s="289"/>
      <c r="F188" s="312" t="s">
        <v>918</v>
      </c>
      <c r="G188" s="289"/>
      <c r="H188" s="289" t="s">
        <v>997</v>
      </c>
      <c r="I188" s="289" t="s">
        <v>993</v>
      </c>
      <c r="J188" s="289"/>
      <c r="K188" s="337"/>
    </row>
    <row r="189" s="1" customFormat="1" ht="15" customHeight="1">
      <c r="B189" s="314"/>
      <c r="C189" s="350" t="s">
        <v>998</v>
      </c>
      <c r="D189" s="289"/>
      <c r="E189" s="289"/>
      <c r="F189" s="312" t="s">
        <v>918</v>
      </c>
      <c r="G189" s="289"/>
      <c r="H189" s="289" t="s">
        <v>999</v>
      </c>
      <c r="I189" s="289" t="s">
        <v>1000</v>
      </c>
      <c r="J189" s="351" t="s">
        <v>1001</v>
      </c>
      <c r="K189" s="337"/>
    </row>
    <row r="190" s="1" customFormat="1" ht="15" customHeight="1">
      <c r="B190" s="314"/>
      <c r="C190" s="350" t="s">
        <v>45</v>
      </c>
      <c r="D190" s="289"/>
      <c r="E190" s="289"/>
      <c r="F190" s="312" t="s">
        <v>912</v>
      </c>
      <c r="G190" s="289"/>
      <c r="H190" s="286" t="s">
        <v>1002</v>
      </c>
      <c r="I190" s="289" t="s">
        <v>1003</v>
      </c>
      <c r="J190" s="289"/>
      <c r="K190" s="337"/>
    </row>
    <row r="191" s="1" customFormat="1" ht="15" customHeight="1">
      <c r="B191" s="314"/>
      <c r="C191" s="350" t="s">
        <v>1004</v>
      </c>
      <c r="D191" s="289"/>
      <c r="E191" s="289"/>
      <c r="F191" s="312" t="s">
        <v>912</v>
      </c>
      <c r="G191" s="289"/>
      <c r="H191" s="289" t="s">
        <v>1005</v>
      </c>
      <c r="I191" s="289" t="s">
        <v>947</v>
      </c>
      <c r="J191" s="289"/>
      <c r="K191" s="337"/>
    </row>
    <row r="192" s="1" customFormat="1" ht="15" customHeight="1">
      <c r="B192" s="314"/>
      <c r="C192" s="350" t="s">
        <v>1006</v>
      </c>
      <c r="D192" s="289"/>
      <c r="E192" s="289"/>
      <c r="F192" s="312" t="s">
        <v>912</v>
      </c>
      <c r="G192" s="289"/>
      <c r="H192" s="289" t="s">
        <v>1007</v>
      </c>
      <c r="I192" s="289" t="s">
        <v>947</v>
      </c>
      <c r="J192" s="289"/>
      <c r="K192" s="337"/>
    </row>
    <row r="193" s="1" customFormat="1" ht="15" customHeight="1">
      <c r="B193" s="314"/>
      <c r="C193" s="350" t="s">
        <v>1008</v>
      </c>
      <c r="D193" s="289"/>
      <c r="E193" s="289"/>
      <c r="F193" s="312" t="s">
        <v>918</v>
      </c>
      <c r="G193" s="289"/>
      <c r="H193" s="289" t="s">
        <v>1009</v>
      </c>
      <c r="I193" s="289" t="s">
        <v>947</v>
      </c>
      <c r="J193" s="289"/>
      <c r="K193" s="337"/>
    </row>
    <row r="194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="1" customFormat="1" ht="21">
      <c r="B199" s="279"/>
      <c r="C199" s="280" t="s">
        <v>1010</v>
      </c>
      <c r="D199" s="280"/>
      <c r="E199" s="280"/>
      <c r="F199" s="280"/>
      <c r="G199" s="280"/>
      <c r="H199" s="280"/>
      <c r="I199" s="280"/>
      <c r="J199" s="280"/>
      <c r="K199" s="281"/>
    </row>
    <row r="200" s="1" customFormat="1" ht="25.5" customHeight="1">
      <c r="B200" s="279"/>
      <c r="C200" s="353" t="s">
        <v>1011</v>
      </c>
      <c r="D200" s="353"/>
      <c r="E200" s="353"/>
      <c r="F200" s="353" t="s">
        <v>1012</v>
      </c>
      <c r="G200" s="354"/>
      <c r="H200" s="353" t="s">
        <v>1013</v>
      </c>
      <c r="I200" s="353"/>
      <c r="J200" s="353"/>
      <c r="K200" s="281"/>
    </row>
    <row r="20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="1" customFormat="1" ht="15" customHeight="1">
      <c r="B202" s="314"/>
      <c r="C202" s="289" t="s">
        <v>1003</v>
      </c>
      <c r="D202" s="289"/>
      <c r="E202" s="289"/>
      <c r="F202" s="312" t="s">
        <v>46</v>
      </c>
      <c r="G202" s="289"/>
      <c r="H202" s="289" t="s">
        <v>1014</v>
      </c>
      <c r="I202" s="289"/>
      <c r="J202" s="289"/>
      <c r="K202" s="337"/>
    </row>
    <row r="203" s="1" customFormat="1" ht="15" customHeight="1">
      <c r="B203" s="314"/>
      <c r="C203" s="289"/>
      <c r="D203" s="289"/>
      <c r="E203" s="289"/>
      <c r="F203" s="312" t="s">
        <v>47</v>
      </c>
      <c r="G203" s="289"/>
      <c r="H203" s="289" t="s">
        <v>1015</v>
      </c>
      <c r="I203" s="289"/>
      <c r="J203" s="289"/>
      <c r="K203" s="337"/>
    </row>
    <row r="204" s="1" customFormat="1" ht="15" customHeight="1">
      <c r="B204" s="314"/>
      <c r="C204" s="289"/>
      <c r="D204" s="289"/>
      <c r="E204" s="289"/>
      <c r="F204" s="312" t="s">
        <v>50</v>
      </c>
      <c r="G204" s="289"/>
      <c r="H204" s="289" t="s">
        <v>1016</v>
      </c>
      <c r="I204" s="289"/>
      <c r="J204" s="289"/>
      <c r="K204" s="337"/>
    </row>
    <row r="205" s="1" customFormat="1" ht="15" customHeight="1">
      <c r="B205" s="314"/>
      <c r="C205" s="289"/>
      <c r="D205" s="289"/>
      <c r="E205" s="289"/>
      <c r="F205" s="312" t="s">
        <v>48</v>
      </c>
      <c r="G205" s="289"/>
      <c r="H205" s="289" t="s">
        <v>1017</v>
      </c>
      <c r="I205" s="289"/>
      <c r="J205" s="289"/>
      <c r="K205" s="337"/>
    </row>
    <row r="206" s="1" customFormat="1" ht="15" customHeight="1">
      <c r="B206" s="314"/>
      <c r="C206" s="289"/>
      <c r="D206" s="289"/>
      <c r="E206" s="289"/>
      <c r="F206" s="312" t="s">
        <v>49</v>
      </c>
      <c r="G206" s="289"/>
      <c r="H206" s="289" t="s">
        <v>1018</v>
      </c>
      <c r="I206" s="289"/>
      <c r="J206" s="289"/>
      <c r="K206" s="337"/>
    </row>
    <row r="207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="1" customFormat="1" ht="15" customHeight="1">
      <c r="B208" s="314"/>
      <c r="C208" s="289" t="s">
        <v>959</v>
      </c>
      <c r="D208" s="289"/>
      <c r="E208" s="289"/>
      <c r="F208" s="312" t="s">
        <v>79</v>
      </c>
      <c r="G208" s="289"/>
      <c r="H208" s="289" t="s">
        <v>1019</v>
      </c>
      <c r="I208" s="289"/>
      <c r="J208" s="289"/>
      <c r="K208" s="337"/>
    </row>
    <row r="209" s="1" customFormat="1" ht="15" customHeight="1">
      <c r="B209" s="314"/>
      <c r="C209" s="289"/>
      <c r="D209" s="289"/>
      <c r="E209" s="289"/>
      <c r="F209" s="312" t="s">
        <v>854</v>
      </c>
      <c r="G209" s="289"/>
      <c r="H209" s="289" t="s">
        <v>855</v>
      </c>
      <c r="I209" s="289"/>
      <c r="J209" s="289"/>
      <c r="K209" s="337"/>
    </row>
    <row r="210" s="1" customFormat="1" ht="15" customHeight="1">
      <c r="B210" s="314"/>
      <c r="C210" s="289"/>
      <c r="D210" s="289"/>
      <c r="E210" s="289"/>
      <c r="F210" s="312" t="s">
        <v>852</v>
      </c>
      <c r="G210" s="289"/>
      <c r="H210" s="289" t="s">
        <v>1020</v>
      </c>
      <c r="I210" s="289"/>
      <c r="J210" s="289"/>
      <c r="K210" s="337"/>
    </row>
    <row r="211" s="1" customFormat="1" ht="15" customHeight="1">
      <c r="B211" s="355"/>
      <c r="C211" s="289"/>
      <c r="D211" s="289"/>
      <c r="E211" s="289"/>
      <c r="F211" s="312" t="s">
        <v>856</v>
      </c>
      <c r="G211" s="350"/>
      <c r="H211" s="341" t="s">
        <v>857</v>
      </c>
      <c r="I211" s="341"/>
      <c r="J211" s="341"/>
      <c r="K211" s="356"/>
    </row>
    <row r="212" s="1" customFormat="1" ht="15" customHeight="1">
      <c r="B212" s="355"/>
      <c r="C212" s="289"/>
      <c r="D212" s="289"/>
      <c r="E212" s="289"/>
      <c r="F212" s="312" t="s">
        <v>858</v>
      </c>
      <c r="G212" s="350"/>
      <c r="H212" s="341" t="s">
        <v>834</v>
      </c>
      <c r="I212" s="341"/>
      <c r="J212" s="341"/>
      <c r="K212" s="356"/>
    </row>
    <row r="213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="1" customFormat="1" ht="15" customHeight="1">
      <c r="B214" s="355"/>
      <c r="C214" s="289" t="s">
        <v>983</v>
      </c>
      <c r="D214" s="289"/>
      <c r="E214" s="289"/>
      <c r="F214" s="312">
        <v>1</v>
      </c>
      <c r="G214" s="350"/>
      <c r="H214" s="341" t="s">
        <v>1021</v>
      </c>
      <c r="I214" s="341"/>
      <c r="J214" s="341"/>
      <c r="K214" s="356"/>
    </row>
    <row r="215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1022</v>
      </c>
      <c r="I215" s="341"/>
      <c r="J215" s="341"/>
      <c r="K215" s="356"/>
    </row>
    <row r="216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1023</v>
      </c>
      <c r="I216" s="341"/>
      <c r="J216" s="341"/>
      <c r="K216" s="356"/>
    </row>
    <row r="217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1024</v>
      </c>
      <c r="I217" s="341"/>
      <c r="J217" s="341"/>
      <c r="K217" s="356"/>
    </row>
    <row r="218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 Ezr</dc:creator>
  <cp:lastModifiedBy>Martin Ezr</cp:lastModifiedBy>
  <dcterms:created xsi:type="dcterms:W3CDTF">2021-08-19T06:47:58Z</dcterms:created>
  <dcterms:modified xsi:type="dcterms:W3CDTF">2021-08-19T06:48:03Z</dcterms:modified>
</cp:coreProperties>
</file>