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2 Akumuilace dešť..." sheetId="2" r:id="rId2"/>
    <sheet name="02 - SO03 fontána" sheetId="3" r:id="rId3"/>
    <sheet name="02a - technologie fontány" sheetId="4" r:id="rId4"/>
    <sheet name="02b -  voda, kanalizace" sheetId="5" r:id="rId5"/>
    <sheet name="03 - SO 04 Komunikace a c..." sheetId="6" r:id="rId6"/>
    <sheet name="04 - Vedlejší rozpočtové 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SO02 Akumuilace dešť...'!$C$89:$K$271</definedName>
    <definedName name="_xlnm.Print_Area" localSheetId="1">'01 - SO02 Akumuilace dešť...'!$C$4:$J$39,'01 - SO02 Akumuilace dešť...'!$C$45:$J$71,'01 - SO02 Akumuilace dešť...'!$C$77:$K$271</definedName>
    <definedName name="_xlnm.Print_Titles" localSheetId="1">'01 - SO02 Akumuilace dešť...'!$89:$89</definedName>
    <definedName name="_xlnm._FilterDatabase" localSheetId="2" hidden="1">'02 - SO03 fontána'!$C$87:$K$260</definedName>
    <definedName name="_xlnm.Print_Area" localSheetId="2">'02 - SO03 fontána'!$C$4:$J$39,'02 - SO03 fontána'!$C$45:$J$69,'02 - SO03 fontána'!$C$75:$K$260</definedName>
    <definedName name="_xlnm.Print_Titles" localSheetId="2">'02 - SO03 fontána'!$87:$87</definedName>
    <definedName name="_xlnm._FilterDatabase" localSheetId="3" hidden="1">'02a - technologie fontány'!$C$86:$K$98</definedName>
    <definedName name="_xlnm.Print_Area" localSheetId="3">'02a - technologie fontány'!$C$4:$J$41,'02a - technologie fontány'!$C$47:$J$66,'02a - technologie fontány'!$C$72:$K$98</definedName>
    <definedName name="_xlnm.Print_Titles" localSheetId="3">'02a - technologie fontány'!$86:$86</definedName>
    <definedName name="_xlnm._FilterDatabase" localSheetId="4" hidden="1">'02b -  voda, kanalizace'!$C$90:$K$154</definedName>
    <definedName name="_xlnm.Print_Area" localSheetId="4">'02b -  voda, kanalizace'!$C$4:$J$41,'02b -  voda, kanalizace'!$C$47:$J$70,'02b -  voda, kanalizace'!$C$76:$K$154</definedName>
    <definedName name="_xlnm.Print_Titles" localSheetId="4">'02b -  voda, kanalizace'!$90:$90</definedName>
    <definedName name="_xlnm._FilterDatabase" localSheetId="5" hidden="1">'03 - SO 04 Komunikace a c...'!$C$89:$K$487</definedName>
    <definedName name="_xlnm.Print_Area" localSheetId="5">'03 - SO 04 Komunikace a c...'!$C$4:$J$39,'03 - SO 04 Komunikace a c...'!$C$45:$J$71,'03 - SO 04 Komunikace a c...'!$C$77:$K$487</definedName>
    <definedName name="_xlnm.Print_Titles" localSheetId="5">'03 - SO 04 Komunikace a c...'!$89:$89</definedName>
    <definedName name="_xlnm._FilterDatabase" localSheetId="6" hidden="1">'04 - Vedlejší rozpočtové ...'!$C$85:$K$171</definedName>
    <definedName name="_xlnm.Print_Area" localSheetId="6">'04 - Vedlejší rozpočtové ...'!$C$4:$J$39,'04 - Vedlejší rozpočtové ...'!$C$45:$J$67,'04 - Vedlejší rozpočtové ...'!$C$73:$K$171</definedName>
    <definedName name="_xlnm.Print_Titles" localSheetId="6">'04 - Vedlejší rozpočtové ...'!$85:$85</definedName>
    <definedName name="_xlnm.Print_Area" localSheetId="7">'Seznam figur'!$C$4:$G$75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T88"/>
  <c r="T87"/>
  <c r="R89"/>
  <c r="R88"/>
  <c r="R87"/>
  <c r="P89"/>
  <c r="P88"/>
  <c r="P87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6" r="J37"/>
  <c r="J36"/>
  <c i="1" r="AY60"/>
  <c i="6" r="J35"/>
  <c i="1" r="AX60"/>
  <c i="6"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59"/>
  <c r="BH459"/>
  <c r="BG459"/>
  <c r="BF459"/>
  <c r="T459"/>
  <c r="T458"/>
  <c r="R459"/>
  <c r="R458"/>
  <c r="P459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5" r="J39"/>
  <c r="J38"/>
  <c i="1" r="AY59"/>
  <c i="5" r="J37"/>
  <c i="1" r="AX59"/>
  <c i="5" r="BI152"/>
  <c r="BH152"/>
  <c r="BG152"/>
  <c r="BF152"/>
  <c r="T152"/>
  <c r="T151"/>
  <c r="R152"/>
  <c r="R151"/>
  <c r="P152"/>
  <c r="P151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T111"/>
  <c r="R112"/>
  <c r="R111"/>
  <c r="P112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J88"/>
  <c r="F87"/>
  <c r="F85"/>
  <c r="E83"/>
  <c r="J59"/>
  <c r="F58"/>
  <c r="F56"/>
  <c r="E54"/>
  <c r="J23"/>
  <c r="E23"/>
  <c r="J87"/>
  <c r="J22"/>
  <c r="J20"/>
  <c r="E20"/>
  <c r="F88"/>
  <c r="J19"/>
  <c r="J14"/>
  <c r="J85"/>
  <c r="E7"/>
  <c r="E79"/>
  <c i="4" r="J39"/>
  <c r="J38"/>
  <c i="1" r="AY58"/>
  <c i="4" r="J37"/>
  <c i="1" r="AX58"/>
  <c i="4"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84"/>
  <c r="J19"/>
  <c r="J14"/>
  <c r="J81"/>
  <c r="E7"/>
  <c r="E75"/>
  <c i="3" r="J37"/>
  <c r="J36"/>
  <c i="1" r="AY57"/>
  <c i="3" r="J35"/>
  <c i="1" r="AX57"/>
  <c i="3"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0"/>
  <c r="BH220"/>
  <c r="BG220"/>
  <c r="BF220"/>
  <c r="T220"/>
  <c r="R220"/>
  <c r="P220"/>
  <c r="BI213"/>
  <c r="BH213"/>
  <c r="BG213"/>
  <c r="BF213"/>
  <c r="T213"/>
  <c r="T212"/>
  <c r="R213"/>
  <c r="R212"/>
  <c r="P213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9"/>
  <c r="BH99"/>
  <c r="BG99"/>
  <c r="BF99"/>
  <c r="T99"/>
  <c r="R99"/>
  <c r="P99"/>
  <c r="BI91"/>
  <c r="BH91"/>
  <c r="BG91"/>
  <c r="BF91"/>
  <c r="T91"/>
  <c r="R91"/>
  <c r="P91"/>
  <c r="J85"/>
  <c r="F84"/>
  <c r="F82"/>
  <c r="E80"/>
  <c r="J55"/>
  <c r="F54"/>
  <c r="F52"/>
  <c r="E50"/>
  <c r="J21"/>
  <c r="E21"/>
  <c r="J54"/>
  <c r="J20"/>
  <c r="J18"/>
  <c r="E18"/>
  <c r="F85"/>
  <c r="J17"/>
  <c r="J12"/>
  <c r="J52"/>
  <c r="E7"/>
  <c r="E78"/>
  <c i="2" r="J37"/>
  <c r="J36"/>
  <c i="1" r="AY55"/>
  <c i="2" r="J35"/>
  <c i="1" r="AX55"/>
  <c i="2"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87"/>
  <c r="J17"/>
  <c r="J12"/>
  <c r="J84"/>
  <c r="E7"/>
  <c r="E48"/>
  <c i="1" r="L50"/>
  <c r="AM50"/>
  <c r="AM49"/>
  <c r="L49"/>
  <c r="AM47"/>
  <c r="L47"/>
  <c r="L45"/>
  <c r="L44"/>
  <c i="2" r="J222"/>
  <c r="J253"/>
  <c r="BK145"/>
  <c r="J239"/>
  <c r="BK101"/>
  <c r="J210"/>
  <c r="J96"/>
  <c i="3" r="BK171"/>
  <c r="BK143"/>
  <c r="BK201"/>
  <c r="J157"/>
  <c i="4" r="BK90"/>
  <c i="5" r="BK127"/>
  <c i="6" r="BK468"/>
  <c r="BK357"/>
  <c r="J207"/>
  <c r="BK102"/>
  <c r="BK382"/>
  <c r="BK201"/>
  <c r="BK459"/>
  <c r="J376"/>
  <c r="BK211"/>
  <c r="J420"/>
  <c r="J258"/>
  <c r="BK165"/>
  <c i="7" r="BK94"/>
  <c r="BK147"/>
  <c i="2" r="J192"/>
  <c r="BK261"/>
  <c r="BK204"/>
  <c r="J111"/>
  <c r="BK192"/>
  <c r="J236"/>
  <c r="J160"/>
  <c i="3" r="J228"/>
  <c r="J198"/>
  <c r="J233"/>
  <c r="J108"/>
  <c r="BK186"/>
  <c i="5" r="J140"/>
  <c r="BK131"/>
  <c i="6" r="J446"/>
  <c r="BK343"/>
  <c r="BK258"/>
  <c r="BK141"/>
  <c r="J454"/>
  <c r="J266"/>
  <c r="BK129"/>
  <c r="BK353"/>
  <c r="J150"/>
  <c r="BK450"/>
  <c r="BK250"/>
  <c r="BK108"/>
  <c i="7" r="J166"/>
  <c r="BK121"/>
  <c r="J169"/>
  <c r="J98"/>
  <c i="2" r="J257"/>
  <c r="BK195"/>
  <c r="BK107"/>
  <c r="BK178"/>
  <c r="BK222"/>
  <c r="BK114"/>
  <c i="3" r="BK122"/>
  <c r="BK205"/>
  <c r="BK208"/>
  <c r="BK233"/>
  <c i="5" r="BK152"/>
  <c r="BK147"/>
  <c r="BK94"/>
  <c i="6" r="J437"/>
  <c r="J341"/>
  <c r="J188"/>
  <c r="J99"/>
  <c r="BK369"/>
  <c r="J246"/>
  <c r="J116"/>
  <c r="BK391"/>
  <c r="J254"/>
  <c r="J96"/>
  <c r="J360"/>
  <c r="BK241"/>
  <c r="BK144"/>
  <c i="7" r="J105"/>
  <c r="J151"/>
  <c i="2" r="BK236"/>
  <c r="J154"/>
  <c r="J207"/>
  <c r="BK141"/>
  <c r="BK246"/>
  <c r="J213"/>
  <c r="J101"/>
  <c i="3" r="J133"/>
  <c r="BK118"/>
  <c r="BK139"/>
  <c r="BK179"/>
  <c i="4" r="J90"/>
  <c i="5" r="J143"/>
  <c r="J120"/>
  <c i="6" r="BK404"/>
  <c r="BK285"/>
  <c r="J125"/>
  <c r="J470"/>
  <c r="BK412"/>
  <c r="BK262"/>
  <c r="BK119"/>
  <c r="J382"/>
  <c r="BK225"/>
  <c r="BK122"/>
  <c r="J353"/>
  <c r="J219"/>
  <c i="7" r="J163"/>
  <c r="BK163"/>
  <c r="BK143"/>
  <c i="2" r="J164"/>
  <c r="BK96"/>
  <c r="J201"/>
  <c r="BK93"/>
  <c r="BK160"/>
  <c r="BK154"/>
  <c i="3" r="J243"/>
  <c r="J91"/>
  <c r="BK175"/>
  <c r="BK228"/>
  <c r="J183"/>
  <c i="4" r="BK93"/>
  <c i="5" r="J152"/>
  <c r="BK134"/>
  <c i="6" r="J401"/>
  <c r="BK317"/>
  <c r="BK270"/>
  <c r="J137"/>
  <c r="BK432"/>
  <c r="BK295"/>
  <c r="J122"/>
  <c r="BK406"/>
  <c r="J345"/>
  <c r="J129"/>
  <c r="J464"/>
  <c r="J320"/>
  <c r="J184"/>
  <c i="7" r="BK127"/>
  <c r="J94"/>
  <c r="J102"/>
  <c i="2" r="BK116"/>
  <c r="BK216"/>
  <c r="BK138"/>
  <c r="BK257"/>
  <c r="J167"/>
  <c r="J219"/>
  <c r="BK111"/>
  <c i="3" r="BK157"/>
  <c r="BK236"/>
  <c r="BK101"/>
  <c r="BK133"/>
  <c i="4" r="J96"/>
  <c i="5" r="BK140"/>
  <c r="BK100"/>
  <c i="6" r="BK398"/>
  <c r="J307"/>
  <c r="J182"/>
  <c r="BK482"/>
  <c r="BK376"/>
  <c r="BK219"/>
  <c r="BK112"/>
  <c r="J331"/>
  <c r="BK188"/>
  <c r="BK470"/>
  <c r="J325"/>
  <c r="J211"/>
  <c i="7" r="J160"/>
  <c r="J127"/>
  <c r="J114"/>
  <c r="BK151"/>
  <c i="2" r="BK213"/>
  <c r="J114"/>
  <c r="J227"/>
  <c r="J126"/>
  <c r="J216"/>
  <c r="J107"/>
  <c r="BK171"/>
  <c i="3" r="J175"/>
  <c r="BK258"/>
  <c r="J129"/>
  <c r="BK129"/>
  <c r="BK160"/>
  <c i="5" r="J137"/>
  <c r="J107"/>
  <c i="6" r="BK387"/>
  <c r="BK303"/>
  <c r="BK169"/>
  <c r="BK474"/>
  <c r="J391"/>
  <c r="J141"/>
  <c r="J404"/>
  <c r="J334"/>
  <c r="J133"/>
  <c r="J468"/>
  <c r="J328"/>
  <c r="J169"/>
  <c i="7" r="BK131"/>
  <c r="J118"/>
  <c r="J89"/>
  <c i="2" r="J178"/>
  <c r="BK167"/>
  <c r="J269"/>
  <c r="BK181"/>
  <c r="J138"/>
  <c r="J184"/>
  <c i="3" r="J251"/>
  <c r="BK99"/>
  <c r="BK183"/>
  <c r="J236"/>
  <c r="BK112"/>
  <c r="J122"/>
  <c i="5" r="J98"/>
  <c r="J147"/>
  <c i="6" r="BK394"/>
  <c r="BK337"/>
  <c r="J262"/>
  <c r="J174"/>
  <c r="BK93"/>
  <c r="BK373"/>
  <c r="J157"/>
  <c r="J423"/>
  <c r="J295"/>
  <c r="BK137"/>
  <c r="BK454"/>
  <c r="BK254"/>
  <c r="J112"/>
  <c i="7" r="BK98"/>
  <c r="BK109"/>
  <c i="2" r="J250"/>
  <c r="J230"/>
  <c r="BK187"/>
  <c r="J261"/>
  <c r="BK219"/>
  <c r="BK224"/>
  <c i="3" r="J213"/>
  <c r="J112"/>
  <c r="J208"/>
  <c r="J150"/>
  <c r="BK243"/>
  <c i="5" r="BK124"/>
  <c r="BK137"/>
  <c r="J100"/>
  <c i="6" r="J379"/>
  <c r="BK289"/>
  <c r="J178"/>
  <c r="J459"/>
  <c r="J225"/>
  <c r="J108"/>
  <c r="J387"/>
  <c r="BK246"/>
  <c r="BK99"/>
  <c r="J357"/>
  <c r="BK238"/>
  <c i="7" r="J155"/>
  <c r="BK124"/>
  <c r="J121"/>
  <c i="2" r="J181"/>
  <c r="BK233"/>
  <c r="BK164"/>
  <c r="J233"/>
  <c r="BK129"/>
  <c r="J187"/>
  <c r="J93"/>
  <c i="3" r="BK114"/>
  <c r="J164"/>
  <c r="J205"/>
  <c r="J220"/>
  <c r="J99"/>
  <c i="5" r="J94"/>
  <c r="J112"/>
  <c i="6" r="J412"/>
  <c r="BK331"/>
  <c r="BK229"/>
  <c r="J119"/>
  <c r="BK420"/>
  <c r="BK299"/>
  <c r="BK174"/>
  <c r="BK379"/>
  <c r="J238"/>
  <c r="J93"/>
  <c r="J364"/>
  <c r="BK307"/>
  <c r="BK178"/>
  <c i="7" r="BK135"/>
  <c r="J131"/>
  <c r="J147"/>
  <c i="2" r="BK266"/>
  <c r="BK150"/>
  <c r="BK157"/>
  <c r="BK243"/>
  <c r="BK250"/>
  <c r="J150"/>
  <c i="3" r="J254"/>
  <c r="BK239"/>
  <c r="J239"/>
  <c r="BK251"/>
  <c r="J118"/>
  <c i="5" r="J117"/>
  <c r="J124"/>
  <c i="6" r="J474"/>
  <c r="BK364"/>
  <c r="J274"/>
  <c r="BK133"/>
  <c r="BK416"/>
  <c r="J289"/>
  <c r="BK197"/>
  <c r="BK96"/>
  <c r="BK274"/>
  <c r="BK157"/>
  <c r="BK423"/>
  <c r="J299"/>
  <c r="BK207"/>
  <c i="7" r="J143"/>
  <c r="BK155"/>
  <c r="BK105"/>
  <c i="2" r="BK207"/>
  <c i="1" r="AS56"/>
  <c i="2" r="BK227"/>
  <c r="BK230"/>
  <c r="BK133"/>
  <c i="3" r="J179"/>
  <c r="BK224"/>
  <c r="BK220"/>
  <c r="J247"/>
  <c i="4" r="J93"/>
  <c i="5" r="BK120"/>
  <c r="BK117"/>
  <c i="6" r="J432"/>
  <c r="J349"/>
  <c r="BK234"/>
  <c r="J153"/>
  <c r="BK428"/>
  <c r="J303"/>
  <c r="J213"/>
  <c r="BK464"/>
  <c r="BK349"/>
  <c r="BK161"/>
  <c r="J485"/>
  <c r="J337"/>
  <c r="J197"/>
  <c i="7" r="BK139"/>
  <c r="BK166"/>
  <c i="2" r="BK184"/>
  <c r="J145"/>
  <c r="BK210"/>
  <c r="J119"/>
  <c r="J195"/>
  <c r="J246"/>
  <c r="BK126"/>
  <c i="3" r="BK192"/>
  <c r="BK247"/>
  <c r="BK91"/>
  <c r="J114"/>
  <c r="J101"/>
  <c i="5" r="BK107"/>
  <c r="J103"/>
  <c i="6" r="J428"/>
  <c r="BK334"/>
  <c r="J241"/>
  <c r="J144"/>
  <c r="J478"/>
  <c r="BK328"/>
  <c r="J165"/>
  <c r="BK437"/>
  <c r="J285"/>
  <c r="BK153"/>
  <c r="BK485"/>
  <c r="BK341"/>
  <c r="BK213"/>
  <c r="BK125"/>
  <c i="7" r="BK160"/>
  <c i="2" r="J224"/>
  <c r="J157"/>
  <c r="J243"/>
  <c r="J171"/>
  <c r="BK269"/>
  <c r="BK253"/>
  <c r="J129"/>
  <c i="3" r="BK198"/>
  <c r="J258"/>
  <c r="J139"/>
  <c r="BK164"/>
  <c r="J143"/>
  <c i="5" r="BK112"/>
  <c r="J131"/>
  <c i="6" r="BK478"/>
  <c r="J369"/>
  <c r="BK280"/>
  <c r="J161"/>
  <c r="J394"/>
  <c r="BK325"/>
  <c r="BK193"/>
  <c r="BK401"/>
  <c r="J270"/>
  <c r="BK116"/>
  <c r="J343"/>
  <c r="J234"/>
  <c r="BK147"/>
  <c i="7" r="BK114"/>
  <c r="BK102"/>
  <c r="BK89"/>
  <c r="BK118"/>
  <c i="2" r="BK174"/>
  <c r="BK239"/>
  <c r="J174"/>
  <c r="J266"/>
  <c r="J133"/>
  <c r="J189"/>
  <c i="3" r="J224"/>
  <c r="BK108"/>
  <c r="J160"/>
  <c r="J186"/>
  <c r="J192"/>
  <c i="4" r="BK96"/>
  <c i="5" r="BK103"/>
  <c r="J127"/>
  <c i="6" r="J406"/>
  <c r="BK320"/>
  <c r="J250"/>
  <c r="J147"/>
  <c r="BK441"/>
  <c r="J317"/>
  <c r="BK182"/>
  <c r="J450"/>
  <c r="BK360"/>
  <c r="J193"/>
  <c r="J482"/>
  <c r="BK345"/>
  <c r="J229"/>
  <c r="J102"/>
  <c i="7" r="BK169"/>
  <c r="J139"/>
  <c i="2" r="J141"/>
  <c r="BK189"/>
  <c r="J116"/>
  <c r="J204"/>
  <c r="BK119"/>
  <c r="BK201"/>
  <c i="3" r="J201"/>
  <c r="BK254"/>
  <c r="BK150"/>
  <c r="J171"/>
  <c r="BK213"/>
  <c i="5" r="BK143"/>
  <c r="J134"/>
  <c r="BK98"/>
  <c i="6" r="J373"/>
  <c r="BK312"/>
  <c r="J201"/>
  <c r="BK446"/>
  <c r="J280"/>
  <c r="BK184"/>
  <c r="J441"/>
  <c r="J398"/>
  <c r="BK266"/>
  <c r="J416"/>
  <c r="J312"/>
  <c r="BK150"/>
  <c i="7" r="J124"/>
  <c r="J135"/>
  <c r="J109"/>
  <c i="2" l="1" r="BK92"/>
  <c r="J92"/>
  <c r="J61"/>
  <c r="R137"/>
  <c r="BK153"/>
  <c r="J153"/>
  <c r="J65"/>
  <c r="BK242"/>
  <c r="J242"/>
  <c r="J66"/>
  <c r="BK249"/>
  <c r="J249"/>
  <c r="J67"/>
  <c r="R265"/>
  <c r="R264"/>
  <c i="3" r="P90"/>
  <c r="P107"/>
  <c r="T219"/>
  <c r="R232"/>
  <c r="R242"/>
  <c i="4" r="R89"/>
  <c r="R88"/>
  <c r="R87"/>
  <c i="5" r="BK93"/>
  <c r="J93"/>
  <c r="J65"/>
  <c r="R116"/>
  <c i="6" r="P92"/>
  <c r="BK224"/>
  <c r="J224"/>
  <c r="J62"/>
  <c r="BK233"/>
  <c r="J233"/>
  <c r="J63"/>
  <c r="R245"/>
  <c r="R316"/>
  <c r="BK340"/>
  <c r="J340"/>
  <c r="J66"/>
  <c r="BK427"/>
  <c r="J427"/>
  <c r="J67"/>
  <c r="BK463"/>
  <c r="J463"/>
  <c r="J70"/>
  <c i="2" r="P92"/>
  <c r="BK137"/>
  <c r="J137"/>
  <c r="J62"/>
  <c r="R153"/>
  <c r="R242"/>
  <c r="T249"/>
  <c r="P265"/>
  <c r="P264"/>
  <c i="3" r="R90"/>
  <c r="R107"/>
  <c r="P219"/>
  <c r="T232"/>
  <c r="T242"/>
  <c i="4" r="BK89"/>
  <c r="J89"/>
  <c r="J65"/>
  <c i="5" r="P93"/>
  <c r="T116"/>
  <c i="6" r="T92"/>
  <c r="T224"/>
  <c r="P233"/>
  <c r="T245"/>
  <c r="T316"/>
  <c r="T340"/>
  <c r="T427"/>
  <c r="T463"/>
  <c r="T462"/>
  <c i="2" r="T92"/>
  <c r="P153"/>
  <c r="T242"/>
  <c r="P249"/>
  <c r="BK265"/>
  <c r="J265"/>
  <c r="J70"/>
  <c i="3" r="T90"/>
  <c r="BK107"/>
  <c r="J107"/>
  <c r="J62"/>
  <c r="BK219"/>
  <c r="J219"/>
  <c r="J64"/>
  <c r="BK232"/>
  <c r="J232"/>
  <c r="J67"/>
  <c r="BK242"/>
  <c r="J242"/>
  <c r="J68"/>
  <c i="4" r="P89"/>
  <c r="P88"/>
  <c r="P87"/>
  <c i="1" r="AU58"/>
  <c i="5" r="R93"/>
  <c r="R92"/>
  <c r="R91"/>
  <c r="BK116"/>
  <c r="J116"/>
  <c r="J67"/>
  <c i="6" r="R224"/>
  <c r="R233"/>
  <c r="BK245"/>
  <c r="J245"/>
  <c r="J64"/>
  <c r="P316"/>
  <c r="R340"/>
  <c r="P427"/>
  <c r="P463"/>
  <c r="P462"/>
  <c i="7" r="P93"/>
  <c i="2" r="R92"/>
  <c r="R91"/>
  <c r="R90"/>
  <c r="P137"/>
  <c r="T137"/>
  <c r="T153"/>
  <c r="P242"/>
  <c r="R249"/>
  <c r="T265"/>
  <c r="T264"/>
  <c i="3" r="BK90"/>
  <c r="J90"/>
  <c r="J61"/>
  <c r="T107"/>
  <c r="R219"/>
  <c r="P232"/>
  <c r="P242"/>
  <c i="4" r="T89"/>
  <c r="T88"/>
  <c r="T87"/>
  <c i="5" r="T93"/>
  <c r="T92"/>
  <c r="T91"/>
  <c r="P116"/>
  <c i="6" r="BK92"/>
  <c r="J92"/>
  <c r="J61"/>
  <c r="R92"/>
  <c r="R91"/>
  <c r="P224"/>
  <c r="T233"/>
  <c r="P245"/>
  <c r="BK316"/>
  <c r="J316"/>
  <c r="J65"/>
  <c r="P340"/>
  <c r="R427"/>
  <c r="R463"/>
  <c r="R462"/>
  <c i="7" r="BK93"/>
  <c r="J93"/>
  <c r="J62"/>
  <c r="R93"/>
  <c r="T93"/>
  <c r="BK113"/>
  <c r="J113"/>
  <c r="J63"/>
  <c r="P113"/>
  <c r="R113"/>
  <c r="T113"/>
  <c r="BK130"/>
  <c r="J130"/>
  <c r="J64"/>
  <c r="P130"/>
  <c r="R130"/>
  <c r="T130"/>
  <c r="BK159"/>
  <c r="J159"/>
  <c r="J66"/>
  <c r="P159"/>
  <c r="R159"/>
  <c r="T159"/>
  <c i="2" r="BK144"/>
  <c r="J144"/>
  <c r="J63"/>
  <c i="5" r="BK111"/>
  <c r="J111"/>
  <c r="J66"/>
  <c i="3" r="BK212"/>
  <c r="J212"/>
  <c r="J63"/>
  <c r="BK227"/>
  <c r="J227"/>
  <c r="J65"/>
  <c i="5" r="BK146"/>
  <c r="J146"/>
  <c r="J68"/>
  <c r="BK151"/>
  <c r="J151"/>
  <c r="J69"/>
  <c i="6" r="BK458"/>
  <c r="J458"/>
  <c r="J68"/>
  <c i="2" r="BK149"/>
  <c r="J149"/>
  <c r="J64"/>
  <c r="BK260"/>
  <c r="J260"/>
  <c r="J68"/>
  <c i="7" r="BK88"/>
  <c r="J88"/>
  <c r="J61"/>
  <c r="BK154"/>
  <c r="J154"/>
  <c r="J65"/>
  <c r="J52"/>
  <c r="BE89"/>
  <c r="BE109"/>
  <c r="BE121"/>
  <c r="BE127"/>
  <c r="BE131"/>
  <c r="BE147"/>
  <c r="BE155"/>
  <c r="BE160"/>
  <c r="BE98"/>
  <c r="BE102"/>
  <c r="BE105"/>
  <c r="BE139"/>
  <c r="BE163"/>
  <c r="E48"/>
  <c r="BE94"/>
  <c r="BE135"/>
  <c r="BE151"/>
  <c r="BE169"/>
  <c r="F55"/>
  <c r="BE114"/>
  <c r="BE118"/>
  <c r="BE124"/>
  <c r="BE143"/>
  <c r="BE166"/>
  <c i="6" r="F55"/>
  <c r="BE93"/>
  <c r="BE96"/>
  <c r="BE112"/>
  <c r="BE129"/>
  <c r="BE137"/>
  <c r="BE169"/>
  <c r="BE182"/>
  <c r="BE184"/>
  <c r="BE197"/>
  <c r="BE274"/>
  <c r="BE280"/>
  <c r="BE285"/>
  <c r="BE328"/>
  <c r="BE357"/>
  <c r="BE360"/>
  <c r="BE364"/>
  <c r="BE369"/>
  <c r="BE376"/>
  <c r="BE379"/>
  <c r="BE382"/>
  <c r="BE420"/>
  <c r="BE423"/>
  <c r="BE432"/>
  <c r="BE437"/>
  <c r="BE474"/>
  <c r="BE482"/>
  <c r="BE485"/>
  <c r="J84"/>
  <c r="BE108"/>
  <c r="BE125"/>
  <c r="BE165"/>
  <c r="BE174"/>
  <c r="BE213"/>
  <c r="BE225"/>
  <c r="BE246"/>
  <c r="BE289"/>
  <c r="BE299"/>
  <c r="BE303"/>
  <c r="BE307"/>
  <c r="BE312"/>
  <c r="BE320"/>
  <c r="BE334"/>
  <c r="BE337"/>
  <c r="BE343"/>
  <c r="BE373"/>
  <c r="BE394"/>
  <c r="BE404"/>
  <c r="BE412"/>
  <c r="BE416"/>
  <c r="BE428"/>
  <c r="BE468"/>
  <c r="BE478"/>
  <c r="BE116"/>
  <c r="BE122"/>
  <c r="BE133"/>
  <c r="BE141"/>
  <c r="BE144"/>
  <c r="BE150"/>
  <c r="BE178"/>
  <c r="BE188"/>
  <c r="BE207"/>
  <c r="BE211"/>
  <c r="BE229"/>
  <c r="BE234"/>
  <c r="BE238"/>
  <c r="BE241"/>
  <c r="BE254"/>
  <c r="BE258"/>
  <c r="BE266"/>
  <c r="BE270"/>
  <c r="BE317"/>
  <c r="BE331"/>
  <c r="BE341"/>
  <c r="BE345"/>
  <c r="BE353"/>
  <c r="BE387"/>
  <c r="BE398"/>
  <c r="E48"/>
  <c r="BE99"/>
  <c r="BE102"/>
  <c r="BE119"/>
  <c r="BE147"/>
  <c r="BE153"/>
  <c r="BE157"/>
  <c r="BE161"/>
  <c r="BE193"/>
  <c r="BE201"/>
  <c r="BE219"/>
  <c r="BE250"/>
  <c r="BE262"/>
  <c r="BE295"/>
  <c r="BE325"/>
  <c r="BE349"/>
  <c r="BE391"/>
  <c r="BE401"/>
  <c r="BE406"/>
  <c r="BE441"/>
  <c r="BE446"/>
  <c r="BE450"/>
  <c r="BE454"/>
  <c r="BE459"/>
  <c r="BE464"/>
  <c r="BE470"/>
  <c i="5" r="E50"/>
  <c r="J56"/>
  <c r="BE94"/>
  <c r="BE124"/>
  <c r="J58"/>
  <c r="BE98"/>
  <c r="BE112"/>
  <c r="BE127"/>
  <c r="BE131"/>
  <c r="BE134"/>
  <c r="BE137"/>
  <c r="BE143"/>
  <c r="BE147"/>
  <c r="F59"/>
  <c r="BE100"/>
  <c r="BE103"/>
  <c r="BE107"/>
  <c r="BE117"/>
  <c r="BE120"/>
  <c r="BE140"/>
  <c r="BE152"/>
  <c i="4" r="E50"/>
  <c r="BE93"/>
  <c r="J56"/>
  <c r="J83"/>
  <c r="F59"/>
  <c r="BE90"/>
  <c r="BE96"/>
  <c i="3" r="F55"/>
  <c r="J84"/>
  <c r="BE108"/>
  <c r="BE129"/>
  <c r="BE139"/>
  <c r="BE164"/>
  <c r="BE192"/>
  <c r="BE201"/>
  <c r="BE205"/>
  <c r="BE208"/>
  <c r="BE228"/>
  <c r="BE236"/>
  <c r="BE254"/>
  <c r="J82"/>
  <c r="BE91"/>
  <c r="BE112"/>
  <c r="BE114"/>
  <c r="BE143"/>
  <c r="BE150"/>
  <c r="BE157"/>
  <c r="BE179"/>
  <c r="BE224"/>
  <c r="BE239"/>
  <c r="BE243"/>
  <c r="BE99"/>
  <c r="BE101"/>
  <c r="BE133"/>
  <c r="BE171"/>
  <c r="BE186"/>
  <c r="BE198"/>
  <c r="BE220"/>
  <c r="BE233"/>
  <c r="BE247"/>
  <c r="BE251"/>
  <c r="BE258"/>
  <c r="E48"/>
  <c r="BE118"/>
  <c r="BE122"/>
  <c r="BE160"/>
  <c r="BE175"/>
  <c r="BE183"/>
  <c r="BE213"/>
  <c i="2" r="J52"/>
  <c r="J54"/>
  <c r="F55"/>
  <c r="E80"/>
  <c r="BE116"/>
  <c r="BE138"/>
  <c r="BE141"/>
  <c r="BE174"/>
  <c r="BE192"/>
  <c r="BE204"/>
  <c r="BE207"/>
  <c r="BE216"/>
  <c r="BE236"/>
  <c r="BE239"/>
  <c r="BE253"/>
  <c r="BE257"/>
  <c r="BE266"/>
  <c r="BE93"/>
  <c r="BE96"/>
  <c r="BE111"/>
  <c r="BE114"/>
  <c r="BE133"/>
  <c r="BE145"/>
  <c r="BE150"/>
  <c r="BE154"/>
  <c r="BE157"/>
  <c r="BE167"/>
  <c r="BE171"/>
  <c r="BE184"/>
  <c r="BE187"/>
  <c r="BE201"/>
  <c r="BE210"/>
  <c r="BE222"/>
  <c r="BE227"/>
  <c r="BE250"/>
  <c r="BE269"/>
  <c r="BE178"/>
  <c r="BE181"/>
  <c r="BE219"/>
  <c r="BE224"/>
  <c r="BE246"/>
  <c r="BE261"/>
  <c r="BE101"/>
  <c r="BE107"/>
  <c r="BE119"/>
  <c r="BE126"/>
  <c r="BE129"/>
  <c r="BE160"/>
  <c r="BE164"/>
  <c r="BE189"/>
  <c r="BE195"/>
  <c r="BE213"/>
  <c r="BE230"/>
  <c r="BE233"/>
  <c r="BE243"/>
  <c r="F35"/>
  <c i="1" r="BB55"/>
  <c i="7" r="J34"/>
  <c i="1" r="AW61"/>
  <c i="3" r="F36"/>
  <c i="1" r="BC57"/>
  <c i="2" r="F34"/>
  <c i="1" r="BA55"/>
  <c i="2" r="F36"/>
  <c i="1" r="BC55"/>
  <c i="2" r="F37"/>
  <c i="1" r="BD55"/>
  <c i="6" r="F35"/>
  <c i="1" r="BB60"/>
  <c i="4" r="F38"/>
  <c i="1" r="BC58"/>
  <c i="5" r="F37"/>
  <c i="1" r="BB59"/>
  <c i="6" r="F34"/>
  <c i="1" r="BA60"/>
  <c i="5" r="F36"/>
  <c i="1" r="BA59"/>
  <c i="6" r="F37"/>
  <c i="1" r="BD60"/>
  <c i="3" r="F37"/>
  <c i="1" r="BD57"/>
  <c i="2" r="J34"/>
  <c i="1" r="AW55"/>
  <c i="5" r="F39"/>
  <c i="1" r="BD59"/>
  <c i="6" r="F36"/>
  <c i="1" r="BC60"/>
  <c i="7" r="F37"/>
  <c i="1" r="BD61"/>
  <c i="3" r="F34"/>
  <c i="1" r="BA57"/>
  <c i="7" r="F36"/>
  <c i="1" r="BC61"/>
  <c r="AS54"/>
  <c i="4" r="F37"/>
  <c i="1" r="BB58"/>
  <c i="4" r="J36"/>
  <c i="1" r="AW58"/>
  <c i="5" r="F38"/>
  <c i="1" r="BC59"/>
  <c i="7" r="F35"/>
  <c i="1" r="BB61"/>
  <c i="3" r="F35"/>
  <c i="1" r="BB57"/>
  <c i="7" r="F34"/>
  <c i="1" r="BA61"/>
  <c i="3" r="J34"/>
  <c i="1" r="AW57"/>
  <c i="4" r="F36"/>
  <c i="1" r="BA58"/>
  <c i="4" r="F39"/>
  <c i="1" r="BD58"/>
  <c i="5" r="J36"/>
  <c i="1" r="AW59"/>
  <c i="6" r="J34"/>
  <c i="1" r="AW60"/>
  <c i="7" l="1" r="T86"/>
  <c r="R86"/>
  <c r="P86"/>
  <c i="1" r="AU61"/>
  <c i="6" r="R90"/>
  <c r="T91"/>
  <c r="T90"/>
  <c i="3" r="T231"/>
  <c i="6" r="P91"/>
  <c r="P90"/>
  <c i="1" r="AU60"/>
  <c i="3" r="T89"/>
  <c r="T88"/>
  <c r="R89"/>
  <c i="2" r="T91"/>
  <c r="T90"/>
  <c i="5" r="P92"/>
  <c r="P91"/>
  <c i="1" r="AU59"/>
  <c i="3" r="P231"/>
  <c i="2" r="P91"/>
  <c r="P90"/>
  <c i="1" r="AU55"/>
  <c i="3" r="R231"/>
  <c r="P89"/>
  <c r="P88"/>
  <c i="1" r="AU57"/>
  <c i="3" r="BK89"/>
  <c r="BK231"/>
  <c r="J231"/>
  <c r="J66"/>
  <c i="4" r="BK88"/>
  <c r="J88"/>
  <c r="J64"/>
  <c i="6" r="BK91"/>
  <c r="J91"/>
  <c r="J60"/>
  <c i="2" r="BK91"/>
  <c r="J91"/>
  <c r="J60"/>
  <c i="5" r="BK92"/>
  <c r="BK91"/>
  <c r="J91"/>
  <c r="J63"/>
  <c i="2" r="BK264"/>
  <c r="J264"/>
  <c r="J69"/>
  <c i="6" r="BK462"/>
  <c r="J462"/>
  <c r="J69"/>
  <c i="7" r="BK87"/>
  <c r="J87"/>
  <c r="J60"/>
  <c i="1" r="BB56"/>
  <c r="AX56"/>
  <c r="BA56"/>
  <c r="AW56"/>
  <c i="3" r="J33"/>
  <c i="1" r="AV57"/>
  <c r="AT57"/>
  <c i="2" r="F33"/>
  <c i="1" r="AZ55"/>
  <c r="BD56"/>
  <c i="7" r="J33"/>
  <c i="1" r="AV61"/>
  <c r="AT61"/>
  <c i="4" r="F35"/>
  <c i="1" r="AZ58"/>
  <c i="3" r="F33"/>
  <c i="1" r="AZ57"/>
  <c i="6" r="F33"/>
  <c i="1" r="AZ60"/>
  <c i="2" r="J33"/>
  <c i="1" r="AV55"/>
  <c r="AT55"/>
  <c i="5" r="F35"/>
  <c i="1" r="AZ59"/>
  <c i="4" r="J35"/>
  <c i="1" r="AV58"/>
  <c r="AT58"/>
  <c i="5" r="J35"/>
  <c i="1" r="AV59"/>
  <c r="AT59"/>
  <c i="7" r="F33"/>
  <c i="1" r="AZ61"/>
  <c r="BC56"/>
  <c r="AY56"/>
  <c i="6" r="J33"/>
  <c i="1" r="AV60"/>
  <c r="AT60"/>
  <c i="3" l="1" r="BK88"/>
  <c r="J88"/>
  <c r="J59"/>
  <c r="R88"/>
  <c i="5" r="J92"/>
  <c r="J64"/>
  <c i="4" r="BK87"/>
  <c r="J87"/>
  <c r="J63"/>
  <c i="6" r="BK90"/>
  <c r="J90"/>
  <c r="J59"/>
  <c i="3" r="J89"/>
  <c r="J60"/>
  <c i="2" r="BK90"/>
  <c r="J90"/>
  <c r="J59"/>
  <c i="7" r="BK86"/>
  <c r="J86"/>
  <c i="1" r="AU56"/>
  <c r="BB54"/>
  <c r="AX54"/>
  <c r="BC54"/>
  <c r="W32"/>
  <c i="7" r="J30"/>
  <c i="1" r="AG61"/>
  <c r="BD54"/>
  <c r="W33"/>
  <c r="AZ56"/>
  <c r="AV56"/>
  <c r="AT56"/>
  <c i="5" r="J32"/>
  <c i="1" r="AG59"/>
  <c r="BA54"/>
  <c r="W30"/>
  <c i="5" l="1" r="J41"/>
  <c i="7" r="J39"/>
  <c r="J59"/>
  <c i="1" r="AN59"/>
  <c r="AN61"/>
  <c r="AU54"/>
  <c i="4" r="J32"/>
  <c i="1" r="AG58"/>
  <c r="AZ54"/>
  <c r="W29"/>
  <c r="AY54"/>
  <c i="6" r="J30"/>
  <c i="1" r="AG60"/>
  <c r="AW54"/>
  <c r="AK30"/>
  <c i="3" r="J30"/>
  <c i="1" r="AG57"/>
  <c i="2" r="J30"/>
  <c i="1" r="AG55"/>
  <c r="W31"/>
  <c i="2" l="1" r="J39"/>
  <c i="6" r="J39"/>
  <c i="4" r="J41"/>
  <c i="3" r="J39"/>
  <c i="1" r="AN55"/>
  <c r="AN60"/>
  <c r="AN57"/>
  <c r="AN58"/>
  <c r="AV54"/>
  <c r="AK29"/>
  <c r="AG56"/>
  <c l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<sst xmlns="http://schemas.openxmlformats.org/spreadsheetml/2006/main">
  <si>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</si>
  <si>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</si>
  <si>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</si>
  <si>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</si>
  <si>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</si>
  <si>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{dee95261-209a-49ef-b800-7ccfab30914d}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</si>
  <si>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</si>
  <si>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</si>
  <si>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</si>
  <si>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</si>
  <si>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</si>
  <si>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</si>
  <si>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</si>
  <si>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</si>
  <si>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</si>
  <si>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</si>
  <si>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</si>
  <si>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č.p. 2983 U Synagogy - venkovní úpravy a IS SO02-SO04 rev1</t>
  </si>
  <si>
    <t>KSO:</t>
  </si>
  <si>
    <t/>
  </si>
  <si>
    <t>CC-CZ:</t>
  </si>
  <si>
    <t>Místo:</t>
  </si>
  <si>
    <t>Č. Lípa</t>
  </si>
  <si>
    <t>Datum:</t>
  </si>
  <si>
    <t>18. 10. 2021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</si>
  <si>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</si>
  <si>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</si>
  <si>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</si>
  <si>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</si>
  <si>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</si>
  <si>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</si>
  <si>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</si>
  <si>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</si>
  <si>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</si>
  <si>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</si>
  <si>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</si>
  <si>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</si>
  <si>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</si>
  <si>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</si>
  <si>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</si>
  <si>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</si>
  <si>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</si>
  <si>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</si>
  <si>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</si>
  <si>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</si>
  <si>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</si>
  <si>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</si>
  <si>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</si>
  <si>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</si>
  <si>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</si>
  <si>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</si>
  <si>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</si>
  <si>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</si>
  <si>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</si>
  <si>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</si>
  <si>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</si>
  <si>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</si>
  <si>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</si>
  <si>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</si>
  <si>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</si>
  <si>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</si>
  <si>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</si>
  <si>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</si>
  <si>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</si>
  <si>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</si>
  <si>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</si>
  <si>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</si>
  <si>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</si>
  <si>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</si>
  <si>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</si>
  <si>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</si>
  <si>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</si>
  <si>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</si>
  <si>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</si>
  <si>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</si>
  <si>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</si>
  <si>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</si>
  <si>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</si>
  <si>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SO02 Akumuilace dešťových vod a dešťová kanalizace</t>
  </si>
  <si>
    <t>STA</t>
  </si>
  <si>
    <t>1</t>
  </si>
  <si>
    <t>{5811ff1d-5a9b-4f5e-b155-3519c05e7c59}</t>
  </si>
  <si>
    <t>2</t>
  </si>
  <si>
    <t>02</t>
  </si>
  <si>
    <t>SO03 fontána</t>
  </si>
  <si>
    <t>{cf41d1b5-1444-4a5d-88b4-ba8c40b0d1ff}</t>
  </si>
  <si>
    <t>Soupis</t>
  </si>
  <si>
    <t>###NOINSERT###</t>
  </si>
  <si>
    <t>02a</t>
  </si>
  <si>
    <t>technologie fontány</t>
  </si>
  <si>
    <t>{455b0f50-1dbb-4654-a203-7e7dcb1f9961}</t>
  </si>
  <si>
    <t>02b</t>
  </si>
  <si>
    <t xml:space="preserve"> voda, kanalizace</t>
  </si>
  <si>
    <t>{c7eb8357-4b7c-4ab1-a8c1-19968a0a2c99}</t>
  </si>
  <si>
    <t>03</t>
  </si>
  <si>
    <t>SO 04 Komunikace a chodníky</t>
  </si>
  <si>
    <t>{788242f8-25fa-44b6-9b21-ff5fe5d13503}</t>
  </si>
  <si>
    <t>04</t>
  </si>
  <si>
    <t>Vedlejší rozpočtové náklady</t>
  </si>
  <si>
    <t>{eaebd98b-129b-4514-961c-d3ef390ff6c0}</t>
  </si>
  <si>
    <t>KRYCÍ LIST SOUPISU PRACÍ</t>
  </si>
  <si>
    <t>Objekt:</t>
  </si>
  <si>
    <t>01 - SO02 Akumuilace dešťových vod a dešťová kanalizace</t>
  </si>
  <si>
    <t>Česká Lípa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</si>
  <si>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</si>
  <si>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</si>
  <si>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</si>
  <si>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</si>
  <si>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</si>
  <si>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</si>
  <si>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</si>
  <si>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</si>
  <si>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</si>
  <si>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</si>
  <si>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</si>
  <si>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</si>
  <si>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</si>
  <si>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</si>
  <si>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</si>
  <si>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</si>
  <si>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</si>
  <si>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</si>
  <si>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</si>
  <si>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</si>
  <si>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</si>
  <si>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</si>
  <si>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</si>
  <si>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</si>
  <si>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</si>
  <si>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</si>
  <si>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</si>
  <si>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</si>
  <si>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</si>
  <si>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</si>
  <si>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</si>
  <si>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</si>
  <si>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</si>
  <si>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113106071</t>
  </si>
  <si>
    <t>Rozebrání dlažeb při překopech vozovek ze zámkové dlažby s ložem z kameniva ručně</t>
  </si>
  <si>
    <t>m2</t>
  </si>
  <si>
    <t>CS ÚRS 2021 01</t>
  </si>
  <si>
    <t>4</t>
  </si>
  <si>
    <t>524724240</t>
  </si>
  <si>
    <t>PP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</si>
  <si>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</si>
  <si>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Online PSC</t>
  </si>
  <si>
    <t>https://podminky.urs.cz/item/CS_URS_2021_01/113106071</t>
  </si>
  <si>
    <t>131251104</t>
  </si>
  <si>
    <t>Hloubení jam nezapažených v hornině třídy těžitelnosti I skupiny 3 objem do 500 m3 strojně</t>
  </si>
  <si>
    <t>m3</t>
  </si>
  <si>
    <t>CS ÚRS 2021 02</t>
  </si>
  <si>
    <t>-54968774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</si>
  <si>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</si>
  <si>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</si>
  <si>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>VV</t>
  </si>
  <si>
    <t>(37+95)/2*2,7"nádrže</t>
  </si>
  <si>
    <t>Součet</t>
  </si>
  <si>
    <t>3</t>
  </si>
  <si>
    <t>132251254</t>
  </si>
  <si>
    <t>Hloubení rýh nezapažených š do 2000 mm v hornině třídy těžitelnosti I, skupiny 3 objem do 500 m3 strojně</t>
  </si>
  <si>
    <t>-1269429352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</si>
  <si>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</si>
  <si>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https://podminky.urs.cz/item/CS_URS_2021_01/132251254</t>
  </si>
  <si>
    <t>1*1,15*91</t>
  </si>
  <si>
    <t>1,2*2*7</t>
  </si>
  <si>
    <t>151101101</t>
  </si>
  <si>
    <t>Zřízení příložného pažení a rozepření stěn rýh hl do 2 m</t>
  </si>
  <si>
    <t>-569080095</t>
  </si>
  <si>
    <t>Zřízení pažení a rozepření stěn rýh pro podzemní vedení příložné pro jakoukoliv mezerovitost, hloubky do 2 m</t>
  </si>
  <si>
    <t>https://podminky.urs.cz/item/CS_URS_2021_01/151101101</t>
  </si>
  <si>
    <t>7*2*2</t>
  </si>
  <si>
    <t>5</t>
  </si>
  <si>
    <t>151101111</t>
  </si>
  <si>
    <t>Odstranění příložného pažení a rozepření stěn rýh hl do 2 m</t>
  </si>
  <si>
    <t>-2138790281</t>
  </si>
  <si>
    <t>Odstranění pažení a rozepření stěn rýh pro podzemní vedení s uložením materiálu na vzdálenost do 3 m od kraje výkopu příložné, hloubky do 2 m</t>
  </si>
  <si>
    <t>https://podminky.urs.cz/item/CS_URS_2021_01/151101111</t>
  </si>
  <si>
    <t>6</t>
  </si>
  <si>
    <t>171400R</t>
  </si>
  <si>
    <t>464255440</t>
  </si>
  <si>
    <t>vodorovné přemístění výkopku na skládku zhotovitele včetně naložení, uložení a poplatků za uložení</t>
  </si>
  <si>
    <t>7</t>
  </si>
  <si>
    <t>174151101</t>
  </si>
  <si>
    <t>Zásyp jam, šachet rýh nebo kolem objektů sypaninou se zhutněním</t>
  </si>
  <si>
    <t>-274029527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</si>
  <si>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</si>
  <si>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</si>
  <si>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>8</t>
  </si>
  <si>
    <t>1239932340</t>
  </si>
  <si>
    <t>-3*7-3,6</t>
  </si>
  <si>
    <t>-19-95*0,4</t>
  </si>
  <si>
    <t>9</t>
  </si>
  <si>
    <t>M</t>
  </si>
  <si>
    <t>58932910</t>
  </si>
  <si>
    <t>beton C 20/25 X0XC2 kamenivo frakce 0/22</t>
  </si>
  <si>
    <t>636182806</t>
  </si>
  <si>
    <t>https://podminky.urs.cz/item/CS_URS_2021_01/58932910</t>
  </si>
  <si>
    <t>10</t>
  </si>
  <si>
    <t>175151101</t>
  </si>
  <si>
    <t>Obsypání potrubí strojně sypaninou bez prohození, uloženou do 3 m</t>
  </si>
  <si>
    <t>863244881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</si>
  <si>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</si>
  <si>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https://podminky.urs.cz/item/CS_URS_2021_01/175151101</t>
  </si>
  <si>
    <t>1*0,5*98</t>
  </si>
  <si>
    <t>11</t>
  </si>
  <si>
    <t>58337310</t>
  </si>
  <si>
    <t>štěrkopísek frakce 0/4</t>
  </si>
  <si>
    <t>t</t>
  </si>
  <si>
    <t>2112008775</t>
  </si>
  <si>
    <t>https://podminky.urs.cz/item/CS_URS_2021_01/58337310</t>
  </si>
  <si>
    <t>49*2 'Přepočtené koeficientem množství</t>
  </si>
  <si>
    <t>Svislé a kompletní konstrukce</t>
  </si>
  <si>
    <t>12</t>
  </si>
  <si>
    <t>382411213</t>
  </si>
  <si>
    <t>Zemní nádrž objemu 3700 l z PE na dešťovou a splaškovou vodu samonosná pro pojízdné zatížení do 2,2t</t>
  </si>
  <si>
    <t>kus</t>
  </si>
  <si>
    <t>1187695965</t>
  </si>
  <si>
    <t>Zemní nádrž z polyetylenu PE na dešťovou a splaškovou vodu univerzální samonosná pro pojízdné zatížení do 2,2 t, objemu 3700 l</t>
  </si>
  <si>
    <t>https://podminky.urs.cz/item/CS_URS_2021_01/382411213</t>
  </si>
  <si>
    <t>13</t>
  </si>
  <si>
    <t>382411215</t>
  </si>
  <si>
    <t>Zemní nádrž objemu 7000 l z PE na dešťovou a splaškovou vodu samonosná pro pojízdné zatížení do 2,2t</t>
  </si>
  <si>
    <t>-308255279</t>
  </si>
  <si>
    <t>Zemní nádrž z polyetylenu PE na dešťovou a splaškovou vodu univerzální samonosná pro pojízdné zatížení do 2,2 t, objemu 7000 l</t>
  </si>
  <si>
    <t>https://podminky.urs.cz/item/CS_URS_2021_01/382411215</t>
  </si>
  <si>
    <t>Vodorovné konstrukce</t>
  </si>
  <si>
    <t>14</t>
  </si>
  <si>
    <t>451572111</t>
  </si>
  <si>
    <t>Lože pod potrubí otevřený výkop z kameniva drobného těženého</t>
  </si>
  <si>
    <t>1071140486</t>
  </si>
  <si>
    <t>Lože pod potrubí, stoky a drobné objekty v otevřeném výkopu z kameniva drobného těženého 0 až 4 mm</t>
  </si>
  <si>
    <t>https://podminky.urs.cz/item/CS_URS_2021_01/451572111</t>
  </si>
  <si>
    <t>1*0,1*98</t>
  </si>
  <si>
    <t>Komunikace pozemní</t>
  </si>
  <si>
    <t>596211210</t>
  </si>
  <si>
    <t>Kladení zámkové dlažby komunikací pro pěší tl 80 mm skupiny A pl do 50 m2</t>
  </si>
  <si>
    <t>1836617846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</si>
  <si>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</si>
  <si>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https://podminky.urs.cz/item/CS_URS_2021_01/596211210</t>
  </si>
  <si>
    <t>Trubní vedení</t>
  </si>
  <si>
    <t>16</t>
  </si>
  <si>
    <t>830311811</t>
  </si>
  <si>
    <t>Bourání stávajícího kameninového potrubí DN do 150</t>
  </si>
  <si>
    <t>m</t>
  </si>
  <si>
    <t>-1646910769</t>
  </si>
  <si>
    <t>Bourání stávajícího potrubí z kameninových trub v otevřeném výkopu DN do 150</t>
  </si>
  <si>
    <t>https://podminky.urs.cz/item/CS_URS_2021_01/830311811</t>
  </si>
  <si>
    <t>17</t>
  </si>
  <si>
    <t>837272221</t>
  </si>
  <si>
    <t>Montáž kameninových tvarovek jednoosých s integrovaným těsněním otevřený výkop DN 125</t>
  </si>
  <si>
    <t>1114186189</t>
  </si>
  <si>
    <t>Montáž kameninových tvarovek na potrubí z trub kameninových v otevřeném výkopu s integrovaným těsněním jednoosých DN 125</t>
  </si>
  <si>
    <t>https://podminky.urs.cz/item/CS_URS_2021_01/837272221</t>
  </si>
  <si>
    <t>18</t>
  </si>
  <si>
    <t>59711852</t>
  </si>
  <si>
    <t>ucpávka kameninová glazovaná DN 125 spojovací systém F</t>
  </si>
  <si>
    <t>-2053979882</t>
  </si>
  <si>
    <t>https://podminky.urs.cz/item/CS_URS_2021_01/59711852</t>
  </si>
  <si>
    <t>1*1,015 'Přepočtené koeficientem množství</t>
  </si>
  <si>
    <t>19</t>
  </si>
  <si>
    <t>837312221</t>
  </si>
  <si>
    <t>Montáž kameninových tvarovek jednoosých s integrovaným těsněním otevřený výkop DN 150</t>
  </si>
  <si>
    <t>-1518796770</t>
  </si>
  <si>
    <t>Montáž kameninových tvarovek na potrubí z trub kameninových v otevřeném výkopu s integrovaným těsněním jednoosých DN 150</t>
  </si>
  <si>
    <t>https://podminky.urs.cz/item/CS_URS_2021_01/837312221</t>
  </si>
  <si>
    <t>20</t>
  </si>
  <si>
    <t>28611546</t>
  </si>
  <si>
    <t>přechod kanalizační PVC na kameninové hrdlo DN 160</t>
  </si>
  <si>
    <t>1695242391</t>
  </si>
  <si>
    <t>https://podminky.urs.cz/item/CS_URS_2021_01/28611546</t>
  </si>
  <si>
    <t>3*1,015 'Přepočtené koeficientem množství</t>
  </si>
  <si>
    <t>871211211</t>
  </si>
  <si>
    <t>Montáž potrubí z PE100 SDR 11 otevřený výkop svařovaných elektrotvarovkou D 63 x 5,8 mm</t>
  </si>
  <si>
    <t>1056066039</t>
  </si>
  <si>
    <t>Montáž vodovodního potrubí z plastů v otevřeném výkopu z polyetylenu PE 100 svařovaných elektrotvarovkou SDR 11/PN16 D 63 x 5,8 mm</t>
  </si>
  <si>
    <t>https://podminky.urs.cz/item/CS_URS_2021_01/871211211</t>
  </si>
  <si>
    <t>22</t>
  </si>
  <si>
    <t>28613173</t>
  </si>
  <si>
    <t>trubka vodovodní PE100 SDR11 se signalizační vrstvou 63x5,8mm</t>
  </si>
  <si>
    <t>-457009384</t>
  </si>
  <si>
    <t>https://podminky.urs.cz/item/CS_URS_2021_01/28613173</t>
  </si>
  <si>
    <t>5*1,015 'Přepočtené koeficientem množství</t>
  </si>
  <si>
    <t>23</t>
  </si>
  <si>
    <t>871265211</t>
  </si>
  <si>
    <t>Kanalizační potrubí z tvrdého PVC jednovrstvé tuhost třídy SN4 DN 110</t>
  </si>
  <si>
    <t>1653783454</t>
  </si>
  <si>
    <t>Kanalizační potrubí z tvrdého PVC v otevřeném výkopu ve sklonu do 20 %, hladkého plnostěnného jednovrstvého, tuhost třídy SN 4 DN 110</t>
  </si>
  <si>
    <t>https://podminky.urs.cz/item/CS_URS_2021_01/871265211</t>
  </si>
  <si>
    <t>24</t>
  </si>
  <si>
    <t>871315221</t>
  </si>
  <si>
    <t>Kanalizační potrubí z tvrdého PVC jednovrstvé tuhost třídy SN8 DN 160</t>
  </si>
  <si>
    <t>-1411194776</t>
  </si>
  <si>
    <t>Kanalizační potrubí z tvrdého PVC v otevřeném výkopu ve sklonu do 20 %, hladkého plnostěnného jednovrstvého, tuhost třídy SN 8 DN 160</t>
  </si>
  <si>
    <t>https://podminky.urs.cz/item/CS_URS_2021_01/871315221</t>
  </si>
  <si>
    <t>25</t>
  </si>
  <si>
    <t>871355221</t>
  </si>
  <si>
    <t>Kanalizační potrubí z tvrdého PVC jednovrstvé tuhost třídy SN8 DN 200</t>
  </si>
  <si>
    <t>371410098</t>
  </si>
  <si>
    <t>Kanalizační potrubí z tvrdého PVC v otevřeném výkopu ve sklonu do 20 %, hladkého plnostěnného jednovrstvého, tuhost třídy SN 8 DN 200</t>
  </si>
  <si>
    <t>https://podminky.urs.cz/item/CS_URS_2021_01/871355221</t>
  </si>
  <si>
    <t>26</t>
  </si>
  <si>
    <t>87721111R</t>
  </si>
  <si>
    <t>bajonet 2´´ pro napojení hadice s poklopem</t>
  </si>
  <si>
    <t>1242455583</t>
  </si>
  <si>
    <t>27</t>
  </si>
  <si>
    <t>877265271</t>
  </si>
  <si>
    <t>Montáž lapače střešních splavenin z tvrdého PVC-systém KG DN 110</t>
  </si>
  <si>
    <t>756862647</t>
  </si>
  <si>
    <t>Montáž tvarovek na kanalizačním potrubí z trub z plastu z tvrdého PVC nebo z polypropylenu v otevřeném výkopu lapačů střešních splavenin DN 100</t>
  </si>
  <si>
    <t>https://podminky.urs.cz/item/CS_URS_2021_01/877265271</t>
  </si>
  <si>
    <t>28</t>
  </si>
  <si>
    <t>28341110</t>
  </si>
  <si>
    <t>lapače střešních splavenin okapová vpusť s klapkou+inspekční poklop z PP</t>
  </si>
  <si>
    <t>-697461733</t>
  </si>
  <si>
    <t>https://podminky.urs.cz/item/CS_URS_2021_01/28341110</t>
  </si>
  <si>
    <t>29</t>
  </si>
  <si>
    <t>890311811</t>
  </si>
  <si>
    <t>Bourání šachet ze ŽB ručně obestavěného prostoru do 1,5 m3</t>
  </si>
  <si>
    <t>1785467218</t>
  </si>
  <si>
    <t>Bourání šachet a jímek ručně velikosti obestavěného prostoru do 1,5 m3 ze železobetonu</t>
  </si>
  <si>
    <t>https://podminky.urs.cz/item/CS_URS_2021_01/890311811</t>
  </si>
  <si>
    <t>(PI*0,25*0,25*1,3)*3</t>
  </si>
  <si>
    <t>(PI*0,55*0,55*1,5)</t>
  </si>
  <si>
    <t>30</t>
  </si>
  <si>
    <t>892351111</t>
  </si>
  <si>
    <t>Tlaková zkouška vodou potrubí DN 150 nebo 200</t>
  </si>
  <si>
    <t>489734090</t>
  </si>
  <si>
    <t>Tlakové zkoušky vodou na potrubí DN 150 nebo 200</t>
  </si>
  <si>
    <t>https://podminky.urs.cz/item/CS_URS_2021_01/892351111</t>
  </si>
  <si>
    <t>31</t>
  </si>
  <si>
    <t>894411311</t>
  </si>
  <si>
    <t>Osazení betonových nebo železobetonových dílců pro šachty skruží rovných</t>
  </si>
  <si>
    <t>-956846467</t>
  </si>
  <si>
    <t>https://podminky.urs.cz/item/CS_URS_2021_01/894411311</t>
  </si>
  <si>
    <t>32</t>
  </si>
  <si>
    <t>59224065</t>
  </si>
  <si>
    <t>skruž betonová DN 1000x250, 100x25x12cm</t>
  </si>
  <si>
    <t>2044192343</t>
  </si>
  <si>
    <t>https://podminky.urs.cz/item/CS_URS_2021_01/59224065</t>
  </si>
  <si>
    <t>33</t>
  </si>
  <si>
    <t>894412411</t>
  </si>
  <si>
    <t>Osazení betonových nebo železobetonových dílců pro šachty skruží přechodových</t>
  </si>
  <si>
    <t>-1260131987</t>
  </si>
  <si>
    <t>https://podminky.urs.cz/item/CS_URS_2021_01/894412411</t>
  </si>
  <si>
    <t>34</t>
  </si>
  <si>
    <t>59224168</t>
  </si>
  <si>
    <t>skruž betonová přechodová 62,5/100x60x12cm, stupadla poplastovaná kapsová</t>
  </si>
  <si>
    <t>-1161492973</t>
  </si>
  <si>
    <t>https://podminky.urs.cz/item/CS_URS_2021_01/59224168</t>
  </si>
  <si>
    <t>35</t>
  </si>
  <si>
    <t>894414111</t>
  </si>
  <si>
    <t>Osazení betonových nebo železobetonových dílců pro šachty skruží základových (dno)</t>
  </si>
  <si>
    <t>1706407445</t>
  </si>
  <si>
    <t>https://podminky.urs.cz/item/CS_URS_2021_01/894414111</t>
  </si>
  <si>
    <t>36</t>
  </si>
  <si>
    <t>59224338</t>
  </si>
  <si>
    <t>dno betonové šachty kanalizační přímé 100x80x50cm</t>
  </si>
  <si>
    <t>-746824730</t>
  </si>
  <si>
    <t>https://podminky.urs.cz/item/CS_URS_2021_01/59224338</t>
  </si>
  <si>
    <t>37</t>
  </si>
  <si>
    <t>8947015R</t>
  </si>
  <si>
    <t>regulátor odtoku dle PD</t>
  </si>
  <si>
    <t>soubor</t>
  </si>
  <si>
    <t>-849539391</t>
  </si>
  <si>
    <t>38</t>
  </si>
  <si>
    <t>894811133</t>
  </si>
  <si>
    <t>Revizní šachta z PVC typ přímý, DN 400/160 tlak 12,5 t hl od 1360 do 1730 mm</t>
  </si>
  <si>
    <t>1836468822</t>
  </si>
  <si>
    <t>Revizní šachta z tvrdého PVC v otevřeném výkopu typ přímý (DN šachty/DN trubního vedení) DN 400/160, odolnost vnějšímu tlaku 12,5 t, hloubka od 1360 do 1730 mm</t>
  </si>
  <si>
    <t>https://podminky.urs.cz/item/CS_URS_2021_01/894811133</t>
  </si>
  <si>
    <t>39</t>
  </si>
  <si>
    <t>899304111</t>
  </si>
  <si>
    <t>Osazení poklop železobetonových včetně rámů jakékoli hmotnosti</t>
  </si>
  <si>
    <t>-733519233</t>
  </si>
  <si>
    <t>Osazení poklopů železobetonových včetně rámů jakékoliv hmotnosti</t>
  </si>
  <si>
    <t>https://podminky.urs.cz/item/CS_URS_2021_01/899304111</t>
  </si>
  <si>
    <t>40</t>
  </si>
  <si>
    <t>59224660</t>
  </si>
  <si>
    <t>poklop šachtový betonová výplň+litina 785(610)x16mm D400 bez odvětrání</t>
  </si>
  <si>
    <t>13744781</t>
  </si>
  <si>
    <t>https://podminky.urs.cz/item/CS_URS_2021_01/59224660</t>
  </si>
  <si>
    <t>41</t>
  </si>
  <si>
    <t>899501221</t>
  </si>
  <si>
    <t>Stupadla do šachet ocelová s PE povlakem vidlicová pro přímé zabudování do hmoždinek</t>
  </si>
  <si>
    <t>-1274425563</t>
  </si>
  <si>
    <t>Stupadla do šachet a drobných objektů ocelová s PE povlakem vidlicová pro přímé zabudování do hmoždinek</t>
  </si>
  <si>
    <t>https://podminky.urs.cz/item/CS_URS_2021_01/899501221</t>
  </si>
  <si>
    <t>42</t>
  </si>
  <si>
    <t>899722113</t>
  </si>
  <si>
    <t>Krytí potrubí z plastů výstražnou fólií z PVC 34cm</t>
  </si>
  <si>
    <t>-1608204729</t>
  </si>
  <si>
    <t>Krytí potrubí z plastů výstražnou fólií z PVC šířky 34 cm</t>
  </si>
  <si>
    <t>https://podminky.urs.cz/item/CS_URS_2021_01/899722113</t>
  </si>
  <si>
    <t>43</t>
  </si>
  <si>
    <t>899855R</t>
  </si>
  <si>
    <t xml:space="preserve">čerpadlo ponorné kalové H=10 m </t>
  </si>
  <si>
    <t>10081418</t>
  </si>
  <si>
    <t>P</t>
  </si>
  <si>
    <t xml:space="preserve">Poznámka k položce:_x000d_
	čerpadlo ponorné kalové H=10 m 							_x000d_
	spínací skříňka čerpadla								_x000d_
	uzávěr na výtlaku v nádrži - D 50							_x000d_
	zpětná klapka na výtlaku v nádrži - D50_x000d_
</t>
  </si>
  <si>
    <t>Ostatní konstrukce a práce, bourání</t>
  </si>
  <si>
    <t>44</t>
  </si>
  <si>
    <t>977151126</t>
  </si>
  <si>
    <t>Jádrové vrty diamantovými korunkami do D 225 mm do stavebních materiálů</t>
  </si>
  <si>
    <t>-1174751794</t>
  </si>
  <si>
    <t>Jádrové vrty diamantovými korunkami do stavebních materiálů (železobetonu, betonu, cihel, obkladů, dlažeb, kamene) průměru přes 200 do 225 mm</t>
  </si>
  <si>
    <t>https://podminky.urs.cz/item/CS_URS_2021_01/977151126</t>
  </si>
  <si>
    <t>45</t>
  </si>
  <si>
    <t>979051121</t>
  </si>
  <si>
    <t>Očištění zámkových dlaždic se spárováním z kameniva těženého při překopech inženýrských sítí</t>
  </si>
  <si>
    <t>-2040115327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</si>
  <si>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</si>
  <si>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https://podminky.urs.cz/item/CS_URS_2021_01/979051121</t>
  </si>
  <si>
    <t>997</t>
  </si>
  <si>
    <t>Přesun sutě</t>
  </si>
  <si>
    <t>46</t>
  </si>
  <si>
    <t>997013501</t>
  </si>
  <si>
    <t>Odvoz suti a vybouraných hmot na skládku nebo meziskládku do 1 km se složením</t>
  </si>
  <si>
    <t>-1818053527</t>
  </si>
  <si>
    <t>Odvoz suti a vybouraných hmot na skládku nebo meziskládku se složením, na vzdálenost do 1 km</t>
  </si>
  <si>
    <t>https://podminky.urs.cz/item/CS_URS_2021_01/997013501</t>
  </si>
  <si>
    <t>47</t>
  </si>
  <si>
    <t>997013509</t>
  </si>
  <si>
    <t>Příplatek k odvozu suti a vybouraných hmot na skládku ZKD 1 km přes 1 km</t>
  </si>
  <si>
    <t>-403153000</t>
  </si>
  <si>
    <t>Odvoz suti a vybouraných hmot na skládku nebo meziskládku se složením, na vzdálenost Příplatek k ceně za každý další i započatý 1 km přes 1 km</t>
  </si>
  <si>
    <t>https://podminky.urs.cz/item/CS_URS_2021_01/997013509</t>
  </si>
  <si>
    <t>6,037*9 'Přepočtené koeficientem množství</t>
  </si>
  <si>
    <t>48</t>
  </si>
  <si>
    <t>997013631R</t>
  </si>
  <si>
    <t>Poplatek za uložení na skládce (skládkovné) stavebního odpadu směsného kód odpadu 17 09 04</t>
  </si>
  <si>
    <t>-1142509016</t>
  </si>
  <si>
    <t>Poplatek za uložení stavebního odpadu na skládce (skládkovné) směsného stavebního a demoličního zatříděného do Katalogu odpadů pod kódem 17 09 04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</si>
  <si>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</si>
  <si>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998</t>
  </si>
  <si>
    <t>Přesun hmot</t>
  </si>
  <si>
    <t>49</t>
  </si>
  <si>
    <t>998276101</t>
  </si>
  <si>
    <t>Přesun hmot pro trubní vedení z trub z plastických hmot otevřený výkop</t>
  </si>
  <si>
    <t>-2045322229</t>
  </si>
  <si>
    <t>Přesun hmot pro trubní vedení hloubené z trub z plastických hmot nebo sklolaminátových pro vodovody nebo kanalizace v otevřeném výkopu dopravní vzdálenost do 15 m</t>
  </si>
  <si>
    <t>https://podminky.urs.cz/item/CS_URS_2021_01/998276101</t>
  </si>
  <si>
    <t>PSV</t>
  </si>
  <si>
    <t>Práce a dodávky PSV</t>
  </si>
  <si>
    <t>721</t>
  </si>
  <si>
    <t>Zdravotechnika - vnitřní kanalizace</t>
  </si>
  <si>
    <t>50</t>
  </si>
  <si>
    <t>721211431</t>
  </si>
  <si>
    <t>Vtok terasový s vodorovným stavitelným odtokem DN 50/75 se suchou klapkou</t>
  </si>
  <si>
    <t>-733728784</t>
  </si>
  <si>
    <t>Podlahové vpusti terasové (balkonové) vtoky s vodorovným stavitelným odtokem DN 50/75 se suchou klapkou</t>
  </si>
  <si>
    <t>https://podminky.urs.cz/item/CS_URS_2021_01/721211431</t>
  </si>
  <si>
    <t>51</t>
  </si>
  <si>
    <t>721242804</t>
  </si>
  <si>
    <t>Demontáž lapače střešních splavenin DN 125</t>
  </si>
  <si>
    <t>897507894</t>
  </si>
  <si>
    <t>Demontáž lapačů střešních splavenin DN 125</t>
  </si>
  <si>
    <t>https://podminky.urs.cz/item/CS_URS_2021_01/721242804</t>
  </si>
  <si>
    <t>02 - SO03 fontána</t>
  </si>
  <si>
    <t xml:space="preserve">    2 - Zakládání</t>
  </si>
  <si>
    <t xml:space="preserve">    6 - Úpravy povrchů, podlahy a osazování výplní</t>
  </si>
  <si>
    <t xml:space="preserve">    767 - Konstrukce zámečnické</t>
  </si>
  <si>
    <t xml:space="preserve">    781 - Dokončovací práce - obklady</t>
  </si>
  <si>
    <t>773728381</t>
  </si>
  <si>
    <t>27*1,3"bazén</t>
  </si>
  <si>
    <t>(15+56)/2*2,7"strojovna</t>
  </si>
  <si>
    <t>(11,3+38,5)/2*1,7"zídka</t>
  </si>
  <si>
    <t>0,6*0,6*0,8*3"stožáry</t>
  </si>
  <si>
    <t>-1022142940</t>
  </si>
  <si>
    <t>-949589472</t>
  </si>
  <si>
    <t>https://podminky.urs.cz/item/CS_URS_2021_02/174151101</t>
  </si>
  <si>
    <t>-2,5*4*2,8</t>
  </si>
  <si>
    <t>Zakládání</t>
  </si>
  <si>
    <t>212755214</t>
  </si>
  <si>
    <t>Trativody z drenážních trubek plastových flexibilních D 100 mm bez lože</t>
  </si>
  <si>
    <t>1778379688</t>
  </si>
  <si>
    <t>Trativody bez lože z drenážních trubek plastových flexibilních D 100 mm</t>
  </si>
  <si>
    <t>https://podminky.urs.cz/item/CS_URS_2021_02/212755214</t>
  </si>
  <si>
    <t>6+6+9</t>
  </si>
  <si>
    <t>221R1</t>
  </si>
  <si>
    <t>zřízení pilotážního plata</t>
  </si>
  <si>
    <t>-1605927085</t>
  </si>
  <si>
    <t>225311114</t>
  </si>
  <si>
    <t>Vrty maloprofilové jádrové D přes 93 do 156 mm úklon do 45° hl 0 až 25 m hornina III a IV</t>
  </si>
  <si>
    <t>-192828961</t>
  </si>
  <si>
    <t>Maloprofilové vrty jádrové průměru přes 93 do 156 mm do úklonu 45° v hl 0 až 25 m v hornině tř. III a IV</t>
  </si>
  <si>
    <t>https://podminky.urs.cz/item/CS_URS_2021_02/225311114</t>
  </si>
  <si>
    <t>4*6</t>
  </si>
  <si>
    <t>271572211</t>
  </si>
  <si>
    <t>Podsyp pod základové konstrukce se zhutněním z netříděného štěrkopísku</t>
  </si>
  <si>
    <t>-1945465076</t>
  </si>
  <si>
    <t>Podsyp pod základové konstrukce se zhutněním a urovnáním povrchu ze štěrkopísku netříděného</t>
  </si>
  <si>
    <t>https://podminky.urs.cz/item/CS_URS_2021_02/271572211</t>
  </si>
  <si>
    <t>16,63*0,1</t>
  </si>
  <si>
    <t>273313611</t>
  </si>
  <si>
    <t>Základové desky z betonu tř. C 16/20</t>
  </si>
  <si>
    <t>-977358300</t>
  </si>
  <si>
    <t>Základy z betonu prostého desky z betonu kamenem neprokládaného tř. C 16/20</t>
  </si>
  <si>
    <t>https://podminky.urs.cz/item/CS_URS_2021_02/273313611</t>
  </si>
  <si>
    <t>16,63*0,1"bazén</t>
  </si>
  <si>
    <t>37*0,1"nádrže</t>
  </si>
  <si>
    <t>14,5*0,1"stroj</t>
  </si>
  <si>
    <t>273313811</t>
  </si>
  <si>
    <t>Základové desky z betonu tř. C 25/30</t>
  </si>
  <si>
    <t>1904384689</t>
  </si>
  <si>
    <t>Základy z betonu prostého desky z betonu kamenem neprokládaného tř. C 25/30</t>
  </si>
  <si>
    <t>https://podminky.urs.cz/item/CS_URS_2021_02/273313811</t>
  </si>
  <si>
    <t>3*4,5*0,2</t>
  </si>
  <si>
    <t>273321311</t>
  </si>
  <si>
    <t>Základové desky ze ŽB bez zvýšených nároků na prostředí tř. C 16/20</t>
  </si>
  <si>
    <t>-57125043</t>
  </si>
  <si>
    <t>Základy z betonu železového (bez výztuže) desky z betonu bez zvláštních nároků na prostředí tř. C 16/20</t>
  </si>
  <si>
    <t>https://podminky.urs.cz/item/CS_URS_2021_02/273321311</t>
  </si>
  <si>
    <t>95*0,2"nádrže</t>
  </si>
  <si>
    <t>2,5*4*0,15"stroj</t>
  </si>
  <si>
    <t>273321511</t>
  </si>
  <si>
    <t>Základové desky ze ŽB bez zvýšených nároků na prostředí tř. C 25/30</t>
  </si>
  <si>
    <t>-656190078</t>
  </si>
  <si>
    <t>Základy z betonu železového (bez výztuže) desky z betonu bez zvláštních nároků na prostředí tř. C 25/30</t>
  </si>
  <si>
    <t>https://podminky.urs.cz/item/CS_URS_2021_02/273321511</t>
  </si>
  <si>
    <t>16,63*0,2</t>
  </si>
  <si>
    <t>274321411</t>
  </si>
  <si>
    <t>Základové pasy ze ŽB bez zvýšených nároků na prostředí tř. C 20/25</t>
  </si>
  <si>
    <t>670766107</t>
  </si>
  <si>
    <t>Základy z betonu železového (bez výztuže) pasy z betonu bez zvláštních nároků na prostředí tř. C 20/25</t>
  </si>
  <si>
    <t>https://podminky.urs.cz/item/CS_URS_2021_02/274321411</t>
  </si>
  <si>
    <t>12*0,65*1,3</t>
  </si>
  <si>
    <t>12*1,5*0,25</t>
  </si>
  <si>
    <t>6*2,05*0,25</t>
  </si>
  <si>
    <t>274351121</t>
  </si>
  <si>
    <t>Zřízení bednění základových pasů rovného</t>
  </si>
  <si>
    <t>-1220633217</t>
  </si>
  <si>
    <t>Bednění základů pasů rovné zřízení</t>
  </si>
  <si>
    <t>https://podminky.urs.cz/item/CS_URS_2021_02/274351121</t>
  </si>
  <si>
    <t>12*2*1,3</t>
  </si>
  <si>
    <t>12*1,5*2</t>
  </si>
  <si>
    <t>6*2,05*2</t>
  </si>
  <si>
    <t>274351122</t>
  </si>
  <si>
    <t>Odstranění bednění základových pasů rovného</t>
  </si>
  <si>
    <t>449984181</t>
  </si>
  <si>
    <t>Bednění základů pasů rovné odstranění</t>
  </si>
  <si>
    <t>https://podminky.urs.cz/item/CS_URS_2021_02/274351122</t>
  </si>
  <si>
    <t>274361821</t>
  </si>
  <si>
    <t>Výztuž základových pasů betonářskou ocelí 10 505 (R)</t>
  </si>
  <si>
    <t>992884350</t>
  </si>
  <si>
    <t>Výztuž základů pasů z betonářské oceli 10 505 (R) nebo BSt 500</t>
  </si>
  <si>
    <t>https://podminky.urs.cz/item/CS_URS_2021_02/274361821</t>
  </si>
  <si>
    <t>17,715*0,1</t>
  </si>
  <si>
    <t>275313711</t>
  </si>
  <si>
    <t>Základové patky z betonu tř. C 20/25</t>
  </si>
  <si>
    <t>1475038718</t>
  </si>
  <si>
    <t>Základy z betonu prostého patky a bloky z betonu kamenem neprokládaného tř. C 20/25</t>
  </si>
  <si>
    <t>https://podminky.urs.cz/item/CS_URS_2021_02/275313711</t>
  </si>
  <si>
    <t>0,6*0,6*0,8*3</t>
  </si>
  <si>
    <t>0,6*0,4*0,6*4</t>
  </si>
  <si>
    <t>0,4*0,4*0,6*3</t>
  </si>
  <si>
    <t>279113153</t>
  </si>
  <si>
    <t>Základová zeď tl přes 200 do 250 mm z tvárnic ztraceného bednění včetně výplně z betonu tř. C 25/30</t>
  </si>
  <si>
    <t>491208471</t>
  </si>
  <si>
    <t>Základové zdi z tvárnic ztraceného bednění včetně výplně z betonu bez zvláštních nároků na vliv prostředí třídy C 25/30, tloušťky zdiva přes 200 do 250 mm</t>
  </si>
  <si>
    <t>https://podminky.urs.cz/item/CS_URS_2021_02/279113153</t>
  </si>
  <si>
    <t>(4+2)*2*2,3</t>
  </si>
  <si>
    <t>279321347</t>
  </si>
  <si>
    <t>Základová zeď ze ŽB bez zvýšených nároků na prostředí tř. C 25/30 bez výztuže</t>
  </si>
  <si>
    <t>-1718970974</t>
  </si>
  <si>
    <t>Základové zdi z betonu železového (bez výztuže) bez zvláštních nároků na prostředí tř. C 25/30</t>
  </si>
  <si>
    <t>https://podminky.urs.cz/item/CS_URS_2021_02/279321347</t>
  </si>
  <si>
    <t>(5,8+5,8+8,2)*0,25*1,5</t>
  </si>
  <si>
    <t>279351121</t>
  </si>
  <si>
    <t>Zřízení oboustranného bednění základových zdí</t>
  </si>
  <si>
    <t>1347061738</t>
  </si>
  <si>
    <t>Bednění základových zdí rovné oboustranné za každou stranu zřízení</t>
  </si>
  <si>
    <t>https://podminky.urs.cz/item/CS_URS_2021_02/279351121</t>
  </si>
  <si>
    <t>(5,8+5,8+8,2)*2*1,5</t>
  </si>
  <si>
    <t>279351122</t>
  </si>
  <si>
    <t>Odstranění oboustranného bednění základových zdí</t>
  </si>
  <si>
    <t>345858013</t>
  </si>
  <si>
    <t>Bednění základových zdí rovné oboustranné za každou stranu odstranění</t>
  </si>
  <si>
    <t>https://podminky.urs.cz/item/CS_URS_2021_02/279351122</t>
  </si>
  <si>
    <t>279361821</t>
  </si>
  <si>
    <t>Výztuž základových zdí nosných betonářskou ocelí 10 505</t>
  </si>
  <si>
    <t>557270725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</si>
  <si>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</si>
  <si>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https://podminky.urs.cz/item/CS_URS_2021_02/279361821</t>
  </si>
  <si>
    <t>0,585+0,004</t>
  </si>
  <si>
    <t>0,4</t>
  </si>
  <si>
    <t>279362021</t>
  </si>
  <si>
    <t>Výztuž základových zdí nosných svařovanými sítěmi Kari</t>
  </si>
  <si>
    <t>138973668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</si>
  <si>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</si>
  <si>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https://podminky.urs.cz/item/CS_URS_2021_02/279362021</t>
  </si>
  <si>
    <t>0,389</t>
  </si>
  <si>
    <t>95*0,008*2</t>
  </si>
  <si>
    <t>282602112</t>
  </si>
  <si>
    <t>Injektování povrchové vysokotlaké s dvojitým obturátorem mikropilot a kotev tlakem přes 0,6 do 2 MPa</t>
  </si>
  <si>
    <t>hod</t>
  </si>
  <si>
    <t>-1584422784</t>
  </si>
  <si>
    <t>Injektování povrchové s dvojitým obturátorem mikropilot nebo kotev tlakem přes 0,60 do 2,0 MPa</t>
  </si>
  <si>
    <t>https://podminky.urs.cz/item/CS_URS_2021_02/282602112</t>
  </si>
  <si>
    <t>58932940</t>
  </si>
  <si>
    <t>beton C 25/30 XF3 kamenivo frakce 0/8</t>
  </si>
  <si>
    <t>-1123916900</t>
  </si>
  <si>
    <t>https://podminky.urs.cz/item/CS_URS_2021_02/58932940</t>
  </si>
  <si>
    <t>(PI*0,06*0,06*24)</t>
  </si>
  <si>
    <t>283111112</t>
  </si>
  <si>
    <t>Zřízení trubkových mikropilot svislých část hladká D přes 80 do 105 mm</t>
  </si>
  <si>
    <t>-1085438384</t>
  </si>
  <si>
    <t>Zřízení ocelových, trubkových mikropilot tlakové i tahové svislé nebo odklon od svislice do 60° část hladká, průměru přes 80 do 105 mm</t>
  </si>
  <si>
    <t>https://podminky.urs.cz/item/CS_URS_2021_02/283111112</t>
  </si>
  <si>
    <t>14011066</t>
  </si>
  <si>
    <t>trubka ocelová bezešvá hladká jakost 11 353 89x10mm</t>
  </si>
  <si>
    <t>-1250907415</t>
  </si>
  <si>
    <t>https://podminky.urs.cz/item/CS_URS_2021_02/14011066</t>
  </si>
  <si>
    <t>24*1,1 'Přepočtené koeficientem množství</t>
  </si>
  <si>
    <t>Úpravy povrchů, podlahy a osazování výplní</t>
  </si>
  <si>
    <t>631311126</t>
  </si>
  <si>
    <t>Mazanina tl přes 80 do 120 mm z betonu prostého bez zvýšených nároků na prostředí tř. C 25/30</t>
  </si>
  <si>
    <t>1099506226</t>
  </si>
  <si>
    <t>Mazanina z betonu prostého bez zvýšených nároků na prostředí tl. přes 80 do 120 mm tř. C 25/30</t>
  </si>
  <si>
    <t>https://podminky.urs.cz/item/CS_URS_2021_02/631311126</t>
  </si>
  <si>
    <t>16*0,1"bazén</t>
  </si>
  <si>
    <t>2,5*4*0,2"stroj</t>
  </si>
  <si>
    <t>977151113</t>
  </si>
  <si>
    <t>Jádrové vrty diamantovými korunkami do stavebních materiálů D přes 40 do 50 mm</t>
  </si>
  <si>
    <t>-2138785570</t>
  </si>
  <si>
    <t>Jádrové vrty diamantovými korunkami do stavebních materiálů (železobetonu, betonu, cihel, obkladů, dlažeb, kamene) průměru přes 40 do 50 mm</t>
  </si>
  <si>
    <t>https://podminky.urs.cz/item/CS_URS_2021_02/977151113</t>
  </si>
  <si>
    <t>0,25*15</t>
  </si>
  <si>
    <t>977151116</t>
  </si>
  <si>
    <t>Jádrové vrty diamantovými korunkami do stavebních materiálů D přes 70 do 80 mm</t>
  </si>
  <si>
    <t>-1062081922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</si>
  <si>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</si>
  <si>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</si>
  <si>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998011001</t>
  </si>
  <si>
    <t>Přesun hmot pro budovy zděné v do 6 m</t>
  </si>
  <si>
    <t>2109835676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</si>
  <si>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</si>
  <si>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</si>
  <si>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767</t>
  </si>
  <si>
    <t>Konstrukce zámečnické</t>
  </si>
  <si>
    <t>767995115</t>
  </si>
  <si>
    <t>Montáž atypických zámečnických konstrukcí hm přes 50 do 100 kg</t>
  </si>
  <si>
    <t>kg</t>
  </si>
  <si>
    <t>1032902592</t>
  </si>
  <si>
    <t>Montáž ostatních atypických zámečnických konstrukcí hmotnosti přes 50 do 100 kg</t>
  </si>
  <si>
    <t>https://podminky.urs.cz/item/CS_URS_2021_02/767995115</t>
  </si>
  <si>
    <t>546879R</t>
  </si>
  <si>
    <t>Mříž fontány dle D.1.1.b)Z01</t>
  </si>
  <si>
    <t>723481893</t>
  </si>
  <si>
    <t>Poznámka k položce:_x000d_
vč. povrchové úpravy</t>
  </si>
  <si>
    <t>998767101</t>
  </si>
  <si>
    <t>Přesun hmot tonážní pro zámečnické konstrukce v objektech v do 6 m</t>
  </si>
  <si>
    <t>1978975957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</si>
  <si>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</si>
  <si>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</si>
  <si>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781</t>
  </si>
  <si>
    <t>Dokončovací práce - obklady</t>
  </si>
  <si>
    <t>781121011</t>
  </si>
  <si>
    <t>Nátěr penetrační na stěnu</t>
  </si>
  <si>
    <t>-303341617</t>
  </si>
  <si>
    <t>Příprava podkladu před provedením obkladu nátěr penetrační na stěnu</t>
  </si>
  <si>
    <t>https://podminky.urs.cz/item/CS_URS_2021_02/781121011</t>
  </si>
  <si>
    <t>(5,8+5,8+8,2)*0,85</t>
  </si>
  <si>
    <t>781495185</t>
  </si>
  <si>
    <t>Řezání pracnější rovné keramických obkládaček</t>
  </si>
  <si>
    <t>853286739</t>
  </si>
  <si>
    <t>Obklad - dokončující práce pracnější řezání obkladaček rovné</t>
  </si>
  <si>
    <t>https://podminky.urs.cz/item/CS_URS_2021_02/781495185</t>
  </si>
  <si>
    <t>(5,8+5,8+8,2)*2*3</t>
  </si>
  <si>
    <t>781774112</t>
  </si>
  <si>
    <t>Montáž obkladů vnějších z dlaždic keramických hladkých přes 6 do 9 ks/m2 lepených flexibilním lepidlem</t>
  </si>
  <si>
    <t>736407117</t>
  </si>
  <si>
    <t>Montáž obkladů vnějších stěn z dlaždic keramických lepených flexibilním lepidlem maloformátových hladkých přes 6 do 9 ks/m2</t>
  </si>
  <si>
    <t>https://podminky.urs.cz/item/CS_URS_2021_02/781774112</t>
  </si>
  <si>
    <t>59761409</t>
  </si>
  <si>
    <t>dlažba keramická slinutá protiskluzná do interiéru i exteriéru pro vysoké mechanické namáhání přes 9 do 12ks/m2</t>
  </si>
  <si>
    <t>-839979137</t>
  </si>
  <si>
    <t>https://podminky.urs.cz/item/CS_URS_2021_02/59761409</t>
  </si>
  <si>
    <t>Poznámka k položce:_x000d_
přesná specifikace formátu a povrchu dle PD interiéru</t>
  </si>
  <si>
    <t>998781101</t>
  </si>
  <si>
    <t>Přesun hmot tonážní pro obklady keramické v objektech v do 6 m</t>
  </si>
  <si>
    <t>1967845511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</si>
  <si>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</si>
  <si>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</si>
  <si>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Soupis:</t>
  </si>
  <si>
    <t>02a - technologie fontány</t>
  </si>
  <si>
    <t>7678931R</t>
  </si>
  <si>
    <t>vystrojení venkovního skeletu</t>
  </si>
  <si>
    <t>1327654231</t>
  </si>
  <si>
    <t xml:space="preserve">Poznámka k položce:_x000d_
Průchodka trysky nerez – atyp – Ø50mm	15ks		_x000d_
Dnová tryska nerez Ø32mm			15ks		_x000d_
Osvětlení cetrál.trysky nerez-LED RGB		15ks	_x000d_
Dvoudílný přepad se šroubením-atyp-Ø75mm	  1ks				_x000d_
Dnová gule  				  1ks				  _x000d_
Folie vč.montáže a dopravy			45m²	_x000d_
</t>
  </si>
  <si>
    <t>767901R</t>
  </si>
  <si>
    <t>strojovna technologií</t>
  </si>
  <si>
    <t>-321561946</t>
  </si>
  <si>
    <t xml:space="preserve">Poznámka k položce:_x000d_
Technol.šachta polypropylen tl.15mm		  1ks				_x000d_
(3500x2000x2700mm, vč.výztuží, vstup.otvor,žebřík,doprava)_x000d_
Přelivná nádrž polypropylen 1x2x1,5m samonosná	  1ks				_x000d_
(s výztužemi, vstupní otvor,)_x000d_
Písková filtrace KIT 500				  1ks				_x000d_
(vč.6ti-cest.ventilu,filtrační nádoby)_x000d_
Písková filtrační náplň – 100kg			  1ks				_x000d_
Samonas.čerpadlo 12m³/h., 0,6kW			  1ks				_x000d_
Elektromagnetický ventil 1“/230V			  1ks				_x000d_
Automat. hlídání hladiny				  1ks				_x000d_
Průchodky stěnou nádrže Ø32,40,50,63,75,110mm	  1kpl				_x000d_
Kalové čerpadlo  – do podlah.niky		  1ks		_x000d_
UV sterilizátor 80W/230V				  1ks				_x000d_
Automat.dávkování chemikálií 		  1kpl				_x000d_
Záchytné vaničky chemikálií			  3ks		  _x000d_
Čerpadlo k tryskám , 2kW		  3ks			_x000d_
El.rozvaděč, kabeláž, revize, montáž, doprava	  1kpl				_x000d_
</t>
  </si>
  <si>
    <t>767902R</t>
  </si>
  <si>
    <t>pomocný materiál</t>
  </si>
  <si>
    <t>-402498351</t>
  </si>
  <si>
    <t xml:space="preserve">Poznámka k položce:_x000d_
Potrubí Hostalen Ø25, 32mm vč.fitinek	1kpl					  _x000d_
Potrubí PVC Ø40,50,63,75mm vč.fitinek	1kpl					_x000d_
Potrubí KG Ø110,125mm vč.fitinek		1kpl					_x000d_
Ventily,zpět.klapky,spoj. a kotvící matr.	1kpl					_x000d_
Těsnící vlákno,lepidlo,chráničky,čistič	1kpl					  _x000d_
Tlakové zkoušky									_x000d_
Návody na obsluhu									 Uvedení do provozu, zkušební provoz						  _x000d_
Montáž technologie									_x000d_
Doprava materiálu+montážníků							_x000d_
Autorský dozor									 Vedlejší náklady									_x000d_
</t>
  </si>
  <si>
    <t xml:space="preserve">02b -  voda, kanalizace</t>
  </si>
  <si>
    <t>2114132351</t>
  </si>
  <si>
    <t>0,8*1,2*11,5</t>
  </si>
  <si>
    <t>-392585131</t>
  </si>
  <si>
    <t>1845534052</t>
  </si>
  <si>
    <t>1081038955</t>
  </si>
  <si>
    <t>0,8*0,4*11,5</t>
  </si>
  <si>
    <t>-2113112442</t>
  </si>
  <si>
    <t>3,68*2 'Přepočtené koeficientem množství</t>
  </si>
  <si>
    <t>-1754521229</t>
  </si>
  <si>
    <t>0,8*0,1*11,5</t>
  </si>
  <si>
    <t>871161211</t>
  </si>
  <si>
    <t>Montáž potrubí z PE100 SDR 11 otevřený výkop svařovaných elektrotvarovkou D 32 x 3,0 mm</t>
  </si>
  <si>
    <t>665004281</t>
  </si>
  <si>
    <t>Montáž vodovodního potrubí z plastů v otevřeném výkopu z polyetylenu PE 100 svařovaných elektrotvarovkou SDR 11/PN16 D 32 x 3,0 mm</t>
  </si>
  <si>
    <t>https://podminky.urs.cz/item/CS_URS_2021_01/871161211</t>
  </si>
  <si>
    <t>28613170</t>
  </si>
  <si>
    <t>trubka vodovodní PE100 SDR11 se signalizační vrstvou 32x3,0mm</t>
  </si>
  <si>
    <t>1731073439</t>
  </si>
  <si>
    <t>https://podminky.urs.cz/item/CS_URS_2021_01/28613170</t>
  </si>
  <si>
    <t>8,3*1,015 'Přepočtené koeficientem množství</t>
  </si>
  <si>
    <t>871171211</t>
  </si>
  <si>
    <t>Montáž potrubí z PE100 SDR 11 otevřený výkop svařovaných elektrotvarovkou D 40 x 3,7 mm</t>
  </si>
  <si>
    <t>507850671</t>
  </si>
  <si>
    <t>Montáž vodovodního potrubí z plastů v otevřeném výkopu z polyetylenu PE 100 svařovaných elektrotvarovkou SDR 11/PN16 D 40 x 3,7 mm</t>
  </si>
  <si>
    <t>https://podminky.urs.cz/item/CS_URS_2021_01/871171211</t>
  </si>
  <si>
    <t>28613171</t>
  </si>
  <si>
    <t>trubka vodovodní PE100 SDR11 se signalizační vrstvou 40x3,7mm</t>
  </si>
  <si>
    <t>-653386802</t>
  </si>
  <si>
    <t>https://podminky.urs.cz/item/CS_URS_2021_01/28613171</t>
  </si>
  <si>
    <t>6*1,015 'Přepočtené koeficientem množství</t>
  </si>
  <si>
    <t>-1392195052</t>
  </si>
  <si>
    <t>892241111</t>
  </si>
  <si>
    <t>Tlaková zkouška vodou potrubí do 80</t>
  </si>
  <si>
    <t>-1450281566</t>
  </si>
  <si>
    <t>Tlakové zkoušky vodou na potrubí DN do 80</t>
  </si>
  <si>
    <t>https://podminky.urs.cz/item/CS_URS_2021_01/892241111</t>
  </si>
  <si>
    <t>899721111</t>
  </si>
  <si>
    <t>Signalizační vodič DN do 150 mm na potrubí</t>
  </si>
  <si>
    <t>1395016517</t>
  </si>
  <si>
    <t>Signalizační vodič na potrubí DN do 150 mm</t>
  </si>
  <si>
    <t>https://podminky.urs.cz/item/CS_URS_2021_01/899721111</t>
  </si>
  <si>
    <t>-1975236699</t>
  </si>
  <si>
    <t>899855R1</t>
  </si>
  <si>
    <t>1447392190</t>
  </si>
  <si>
    <t xml:space="preserve">Poznámka k položce:_x000d_
	čerpadlo ponorné kalové H=10 m 							_x000d_
</t>
  </si>
  <si>
    <t>977151114</t>
  </si>
  <si>
    <t>Jádrové vrty diamantovými korunkami do D 60 mm do stavebních materiálů</t>
  </si>
  <si>
    <t>-1427872289</t>
  </si>
  <si>
    <t>Jádrové vrty diamantovými korunkami do stavebních materiálů (železobetonu, betonu, cihel, obkladů, dlažeb, kamene) průměru přes 50 do 60 mm</t>
  </si>
  <si>
    <t>https://podminky.urs.cz/item/CS_URS_2021_01/977151114</t>
  </si>
  <si>
    <t>5*0,2</t>
  </si>
  <si>
    <t>1351460178</t>
  </si>
  <si>
    <t>bourání_ZD</t>
  </si>
  <si>
    <t>Vybourání stáv.zámkové dlažby včetně podkladních vrstev</t>
  </si>
  <si>
    <t>470,7</t>
  </si>
  <si>
    <t>desky_š25cm</t>
  </si>
  <si>
    <t>řezané žulové desky tryskaný povrch - hladká plocha š.25cm</t>
  </si>
  <si>
    <t>7,3</t>
  </si>
  <si>
    <t>drén</t>
  </si>
  <si>
    <t>flex PVC</t>
  </si>
  <si>
    <t>54,2</t>
  </si>
  <si>
    <t>chodníky</t>
  </si>
  <si>
    <t>signální,varovné pásy s lemováním hladkou plochou</t>
  </si>
  <si>
    <t>17,8</t>
  </si>
  <si>
    <t>linie</t>
  </si>
  <si>
    <t>umělá vodící linie z žulových desek s vyfrézovanými drážkami</t>
  </si>
  <si>
    <t>4,2</t>
  </si>
  <si>
    <t>mozaika</t>
  </si>
  <si>
    <t>mozaiková dlažba</t>
  </si>
  <si>
    <t>465</t>
  </si>
  <si>
    <t>oprava</t>
  </si>
  <si>
    <t>Přeložení dlažby v ul.Mlýnské</t>
  </si>
  <si>
    <t>47,5</t>
  </si>
  <si>
    <t>03 - SO 04 Komunikace a chodníky</t>
  </si>
  <si>
    <t>signální_umělá</t>
  </si>
  <si>
    <t>slepecká dlažba</t>
  </si>
  <si>
    <t>10,5</t>
  </si>
  <si>
    <t>živice</t>
  </si>
  <si>
    <t>Napojení živičné komunikace</t>
  </si>
  <si>
    <t>45,1</t>
  </si>
  <si>
    <t>Město České Lípa</t>
  </si>
  <si>
    <t>VPH s.r.o.</t>
  </si>
  <si>
    <t>ing.Žílová Helena</t>
  </si>
  <si>
    <t xml:space="preserve">    5 - Komunikace</t>
  </si>
  <si>
    <t>111251101</t>
  </si>
  <si>
    <t>Odstranění křovin a stromů průměru kmene do 100 mm i s kořeny sklonu terénu do 1:5 z celkové plochy do 100 m2 strojně</t>
  </si>
  <si>
    <t>-1979843105</t>
  </si>
  <si>
    <t>Odstranění křovin a stromů s odstraněním kořenů strojně průměru kmene do 100 mm v rovině nebo ve svahu sklonu terénu do 1:5, při celkové ploše do 100 m2</t>
  </si>
  <si>
    <t>https://podminky.urs.cz/item/CS_URS_2021_02/111251101</t>
  </si>
  <si>
    <t>112101121</t>
  </si>
  <si>
    <t>Odstranění stromů jehličnatých průměru kmene přes 100 do 300 mm</t>
  </si>
  <si>
    <t>378804626</t>
  </si>
  <si>
    <t>Odstranění stromů s odřezáním kmene a s odvětvením jehličnatých bez odkornění, průměru kmene přes 100 do 300 mm</t>
  </si>
  <si>
    <t>https://podminky.urs.cz/item/CS_URS_2021_02/112101121</t>
  </si>
  <si>
    <t>112251101</t>
  </si>
  <si>
    <t>Odstranění pařezů D přes 100 do 300 mm</t>
  </si>
  <si>
    <t>1532294273</t>
  </si>
  <si>
    <t>Odstranění pařezů strojně s jejich vykopáním, vytrháním nebo odstřelením průměru přes 100 do 300 mm</t>
  </si>
  <si>
    <t>https://podminky.urs.cz/item/CS_URS_2021_02/112251101</t>
  </si>
  <si>
    <t>113106134</t>
  </si>
  <si>
    <t>Rozebrání dlažeb ze zámkových dlaždic komunikací pro pěší strojně pl do 50 m2</t>
  </si>
  <si>
    <t>-983572245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</si>
  <si>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</si>
  <si>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https://podminky.urs.cz/item/CS_URS_2021_02/113106134</t>
  </si>
  <si>
    <t>113107211</t>
  </si>
  <si>
    <t>Odstranění podkladu z kameniva těženého tl do 100 mm strojně pl přes 200 m2</t>
  </si>
  <si>
    <t>1406523941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</si>
  <si>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</si>
  <si>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https://podminky.urs.cz/item/CS_URS_2021_02/113107211</t>
  </si>
  <si>
    <t>113107222</t>
  </si>
  <si>
    <t>Odstranění podkladu z kameniva drceného tl přes 100 do 200 mm strojně pl přes 200 m2</t>
  </si>
  <si>
    <t>831848288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</si>
  <si>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</si>
  <si>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</si>
  <si>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113107312</t>
  </si>
  <si>
    <t>Odstranění podkladu z kameniva těženého tl přes 100 do 200 mm strojně pl do 50 m2</t>
  </si>
  <si>
    <t>134621049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</si>
  <si>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</si>
  <si>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https://podminky.urs.cz/item/CS_URS_2021_02/113107312</t>
  </si>
  <si>
    <t>113107322</t>
  </si>
  <si>
    <t>Odstranění podkladu z kameniva drceného tl přes 100 do 200 mm strojně pl do 50 m2</t>
  </si>
  <si>
    <t>583876141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</si>
  <si>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</si>
  <si>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https://podminky.urs.cz/item/CS_URS_2021_02/113107322</t>
  </si>
  <si>
    <t>113107343</t>
  </si>
  <si>
    <t>Odstranění podkladu živičného tl přes 100 do 150 mm strojně pl do 50 m2</t>
  </si>
  <si>
    <t>-1871290289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</si>
  <si>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</si>
  <si>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https://podminky.urs.cz/item/CS_URS_2021_02/113107343</t>
  </si>
  <si>
    <t>113202111</t>
  </si>
  <si>
    <t>Vytrhání obrub krajníků obrubníků stojatých</t>
  </si>
  <si>
    <t>-688505271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</si>
  <si>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</si>
  <si>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</si>
  <si>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89+2,5+2,5+2,5</t>
  </si>
  <si>
    <t>113204111</t>
  </si>
  <si>
    <t>Vytrhání obrub záhonových</t>
  </si>
  <si>
    <t>-1324671991</t>
  </si>
  <si>
    <t>Vytrhání obrub s vybouráním lože, s přemístěním hmot na skládku na vzdálenost do 3 m nebo s naložením na dopravní prostředek záhonových</t>
  </si>
  <si>
    <t>https://podminky.urs.cz/item/CS_URS_2021_02/113204111</t>
  </si>
  <si>
    <t>38,3+11,7</t>
  </si>
  <si>
    <t>122252204</t>
  </si>
  <si>
    <t>Odkopávky a prokopávky nezapažené pro silnice a dálnice v hornině třídy těžitelnosti I objem do 500 m3 strojně</t>
  </si>
  <si>
    <t>-1440074562</t>
  </si>
  <si>
    <t>Odkopávky a prokopávky nezapažené pro silnice a dálnice strojně v hornině třídy těžitelnosti I přes 100 do 500 m3</t>
  </si>
  <si>
    <t>https://podminky.urs.cz/item/CS_URS_2021_02/122252204</t>
  </si>
  <si>
    <t>odkopávka</t>
  </si>
  <si>
    <t>(90,6+36,23)*0,38</t>
  </si>
  <si>
    <t>132151102</t>
  </si>
  <si>
    <t>Hloubení rýh nezapažených š do 800 mm v hornině třídy těžitelnosti I skupiny 1 a 2 objem do 50 m3 strojně</t>
  </si>
  <si>
    <t>1162981234</t>
  </si>
  <si>
    <t>Hloubení nezapažených rýh šířky do 800 mm strojně s urovnáním dna do předepsaného profilu a spádu v hornině třídy těžitelnosti I skupiny 1 a 2 přes 20 do 50 m3</t>
  </si>
  <si>
    <t>https://podminky.urs.cz/item/CS_URS_2021_02/132151102</t>
  </si>
  <si>
    <t>drén*0,4*0,4</t>
  </si>
  <si>
    <t>162201405</t>
  </si>
  <si>
    <t>Vodorovné přemístění větví stromů jehličnatých do 1 km D kmene přes 100 do 300 mm</t>
  </si>
  <si>
    <t>-1121881200</t>
  </si>
  <si>
    <t>Vodorovné přemístění větví, kmenů nebo pařezů s naložením, složením a dopravou do 1000 m větví stromů jehličnatých, průměru kmene přes 100 do 300 mm</t>
  </si>
  <si>
    <t>https://podminky.urs.cz/item/CS_URS_2021_02/162201405</t>
  </si>
  <si>
    <t>162201415</t>
  </si>
  <si>
    <t>Vodorovné přemístění kmenů stromů jehličnatých do 1 km D kmene přes 100 do 300 mm</t>
  </si>
  <si>
    <t>-1430967073</t>
  </si>
  <si>
    <t>Vodorovné přemístění větví, kmenů nebo pařezů s naložením, složením a dopravou do 1000 m kmenů stromů jehličnatých, průměru přes 100 do 300 mm</t>
  </si>
  <si>
    <t>https://podminky.urs.cz/item/CS_URS_2021_02/162201415</t>
  </si>
  <si>
    <t>162201421</t>
  </si>
  <si>
    <t>Vodorovné přemístění pařezů do 1 km D přes 100 do 300 mm</t>
  </si>
  <si>
    <t>741647018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</si>
  <si>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</si>
  <si>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</si>
  <si>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162301501</t>
  </si>
  <si>
    <t>Vodorovné přemístění křovin do 5 km D kmene do 100 mm</t>
  </si>
  <si>
    <t>1113452848</t>
  </si>
  <si>
    <t>Vodorovné přemístění smýcených křovin do průměru kmene 100 mm na vzdálenost do 5 000 m</t>
  </si>
  <si>
    <t>https://podminky.urs.cz/item/CS_URS_2021_02/162301501</t>
  </si>
  <si>
    <t>162301941</t>
  </si>
  <si>
    <t>Příplatek k vodorovnému přemístění větví stromů jehličnatých D kmene přes 100 do 300 mm ZKD 1 km</t>
  </si>
  <si>
    <t>-452360595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</si>
  <si>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</si>
  <si>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https://podminky.urs.cz/item/CS_URS_2021_02/162301941</t>
  </si>
  <si>
    <t>2*9 "Přepočtené koeficientem množství</t>
  </si>
  <si>
    <t>162301951</t>
  </si>
  <si>
    <t>Příplatek k vodorovnému přemístění kmenů stromů listnatých D kmene přes 100 do 300 mm ZKD 1 km</t>
  </si>
  <si>
    <t>999023587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</si>
  <si>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</si>
  <si>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https://podminky.urs.cz/item/CS_URS_2021_02/162301951</t>
  </si>
  <si>
    <t>162301971</t>
  </si>
  <si>
    <t>Příplatek k vodorovnému přemístění pařezů D přes 100 do 300 mm ZKD 1 km</t>
  </si>
  <si>
    <t>-1595800741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</si>
  <si>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</si>
  <si>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https://podminky.urs.cz/item/CS_URS_2021_02/162301971</t>
  </si>
  <si>
    <t>162301981</t>
  </si>
  <si>
    <t>Příplatek k vodorovnému přemístění křovin D kmene do 100 mm ZKD 1 km</t>
  </si>
  <si>
    <t>-2052018790</t>
  </si>
  <si>
    <t>Vodorovné přemístění smýcených křovin Příplatek k ceně za každých dalších i započatých 1 000 m</t>
  </si>
  <si>
    <t>https://podminky.urs.cz/item/CS_URS_2021_02/162301981</t>
  </si>
  <si>
    <t>75*5 "Přepočtené koeficientem množství</t>
  </si>
  <si>
    <t>162751117</t>
  </si>
  <si>
    <t>Vodorovné přemístění přes 9 000 do 10000 m výkopku/sypaniny z horniny třídy těžitelnosti I skupiny 1 až 3</t>
  </si>
  <si>
    <t>-377280532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</si>
  <si>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</si>
  <si>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</si>
  <si>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17*0,2"dovoz ornice na novou nezpevněnou plochu</t>
  </si>
  <si>
    <t>10364101</t>
  </si>
  <si>
    <t xml:space="preserve">zemina pro terénní úpravy -  ornice</t>
  </si>
  <si>
    <t>-1309987804</t>
  </si>
  <si>
    <t>https://podminky.urs.cz/item/CS_URS_2021_02/10364101</t>
  </si>
  <si>
    <t>17,000*0,2*1,8</t>
  </si>
  <si>
    <t>167151101</t>
  </si>
  <si>
    <t>Nakládání výkopku z hornin třídy těžitelnosti I skupiny 1 až 3 do 100 m3</t>
  </si>
  <si>
    <t>1308238032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</si>
  <si>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</si>
  <si>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</si>
  <si>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17*0,2"ornice</t>
  </si>
  <si>
    <t>1764409149</t>
  </si>
  <si>
    <t>391402601</t>
  </si>
  <si>
    <t>https://podminky.urs.cz/item/CS_URS_2021_02/175151101</t>
  </si>
  <si>
    <t>58343930</t>
  </si>
  <si>
    <t>kamenivo drcené hrubé frakce 16/32</t>
  </si>
  <si>
    <t>1788908146</t>
  </si>
  <si>
    <t>https://podminky.urs.cz/item/CS_URS_2021_02/58343930</t>
  </si>
  <si>
    <t>8,672*2 "Přepočtené koeficientem množství</t>
  </si>
  <si>
    <t>181111111</t>
  </si>
  <si>
    <t>Plošná úprava terénu do 500 m2 zemina skupiny 1 až 4 nerovnosti přes 50 do 100 mm v rovinně a svahu do 1:5</t>
  </si>
  <si>
    <t>1251804949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</si>
  <si>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</si>
  <si>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https://podminky.urs.cz/item/CS_URS_2021_02/181111111</t>
  </si>
  <si>
    <t>17+3,3+4+3,5"pod zelení</t>
  </si>
  <si>
    <t>181311103</t>
  </si>
  <si>
    <t>Rozprostření ornice tl vrstvy do 200 mm v rovině nebo ve svahu do 1:5 ručně</t>
  </si>
  <si>
    <t>643826332</t>
  </si>
  <si>
    <t>Rozprostření a urovnání ornice v rovině nebo ve svahu sklonu do 1:5 ručně při souvislé ploše, tl. vrstvy do 200 mm</t>
  </si>
  <si>
    <t>https://podminky.urs.cz/item/CS_URS_2021_02/181311103</t>
  </si>
  <si>
    <t>181951112</t>
  </si>
  <si>
    <t>Úprava pláně v hornině třídy těžitelnosti I skupiny 1 až 3 se zhutněním strojně</t>
  </si>
  <si>
    <t>690370</t>
  </si>
  <si>
    <t>Úprava pláně vyrovnáním výškových rozdílů strojně v hornině třídy těžitelnosti I, skupiny 1 až 3 se zhutněním</t>
  </si>
  <si>
    <t>https://podminky.urs.cz/item/CS_URS_2021_02/181951112</t>
  </si>
  <si>
    <t>živice+mozaika+chodníky+linie</t>
  </si>
  <si>
    <t>(7,6+5,5)*0,1"schody</t>
  </si>
  <si>
    <t>184102110</t>
  </si>
  <si>
    <t>Výsadba dřeviny s balem D do 0,1 m do jamky se zalitím v rovině a svahu do 1:5</t>
  </si>
  <si>
    <t>-1341201381</t>
  </si>
  <si>
    <t>Výsadba dřeviny s balem do předem vyhloubené jamky se zalitím v rovině nebo na svahu do 1:5, při průměru balu do 100 mm</t>
  </si>
  <si>
    <t>https://podminky.urs.cz/item/CS_URS_2021_02/184102110</t>
  </si>
  <si>
    <t>17*5"5kusů na 1 m2</t>
  </si>
  <si>
    <t>02652023.1</t>
  </si>
  <si>
    <t>půdopokryvný velmi rychle rostoucí stálezelený keř max. výška 50-60cm</t>
  </si>
  <si>
    <t>-883380109</t>
  </si>
  <si>
    <t>184911421</t>
  </si>
  <si>
    <t>Mulčování rostlin kůrou tl do 0,1 m v rovině a svahu do 1:5</t>
  </si>
  <si>
    <t>998228172</t>
  </si>
  <si>
    <t>Mulčování vysazených rostlin mulčovací kůrou, tl. do 100 mm v rovině nebo na svahu do 1:5</t>
  </si>
  <si>
    <t>https://podminky.urs.cz/item/CS_URS_2021_02/184911421</t>
  </si>
  <si>
    <t>17"na novou nezpevněnou plochu</t>
  </si>
  <si>
    <t>3,3+4+3,5"kolem stávajících stromů</t>
  </si>
  <si>
    <t>10391100</t>
  </si>
  <si>
    <t>kůra mulčovací VL</t>
  </si>
  <si>
    <t>1600292512</t>
  </si>
  <si>
    <t>https://podminky.urs.cz/item/CS_URS_2021_02/10391100</t>
  </si>
  <si>
    <t>27,800*0,1</t>
  </si>
  <si>
    <t>2,78*0,103 "Přepočtené koeficientem množství</t>
  </si>
  <si>
    <t>271532212</t>
  </si>
  <si>
    <t>Podsyp pod základové konstrukce se zhutněním z hrubého kameniva frakce 16 až 32 mm</t>
  </si>
  <si>
    <t>48025599</t>
  </si>
  <si>
    <t>Podsyp pod základové konstrukce se zhutněním a urovnáním povrchu z kameniva hrubého, frakce 16 - 32 mm</t>
  </si>
  <si>
    <t>https://podminky.urs.cz/item/CS_URS_2021_02/271532212</t>
  </si>
  <si>
    <t>272313611</t>
  </si>
  <si>
    <t>Základové klenby z betonu tř. C 16/20</t>
  </si>
  <si>
    <t>1645577402</t>
  </si>
  <si>
    <t>Základy z betonu prostého klenby z betonu kamenem neprokládaného tř. C 16/20</t>
  </si>
  <si>
    <t>https://podminky.urs.cz/item/CS_URS_2021_02/272313611</t>
  </si>
  <si>
    <t>434191423</t>
  </si>
  <si>
    <t>Osazení schodišťových stupňů kamenných pemrlovaných na desku</t>
  </si>
  <si>
    <t>-315730311</t>
  </si>
  <si>
    <t>Osazování schodišťových stupňů kamenných s vyspárováním styčných spár, s provizorním dřevěným zábradlím a dočasným zakrytím stupnic prkny na desku, stupňů pemrlovaných nebo ostatních</t>
  </si>
  <si>
    <t>https://podminky.urs.cz/item/CS_URS_2021_02/434191423</t>
  </si>
  <si>
    <t>5,4*4+3*5</t>
  </si>
  <si>
    <t>58388024.1</t>
  </si>
  <si>
    <t>stupeň schodišťový žulový snímaný s drážkou 130x340x1000mm výžlabková podstupnice- pemrlovaný</t>
  </si>
  <si>
    <t>1329246807</t>
  </si>
  <si>
    <t>5,4*4+3*5-(4,1+3,9+3,8)"odpočet stávajících vybouraných stupňů, které se použijí</t>
  </si>
  <si>
    <t>451577777</t>
  </si>
  <si>
    <t>Podklad nebo lože pod dlažbu vodorovný nebo do sklonu 1:5 z kameniva těženého tl přes 30 do 100 mm</t>
  </si>
  <si>
    <t>611184500</t>
  </si>
  <si>
    <t>Podklad nebo lože pod dlažbu (přídlažbu) v ploše vodorovné nebo ve sklonu do 1:5, tloušťky od 30 do 100 mm z kameniva těženého</t>
  </si>
  <si>
    <t>https://podminky.urs.cz/item/CS_URS_2021_02/451577777</t>
  </si>
  <si>
    <t>oprava"vyrovnání nerovností</t>
  </si>
  <si>
    <t>Komunikace</t>
  </si>
  <si>
    <t>564861111</t>
  </si>
  <si>
    <t>Podklad ze štěrkodrtě ŠD tl 200 mm</t>
  </si>
  <si>
    <t>-1498172723</t>
  </si>
  <si>
    <t>Podklad ze štěrkodrti ŠD s rozprostřením a zhutněním, po zhutnění tl. 200 mm</t>
  </si>
  <si>
    <t>https://podminky.urs.cz/item/CS_URS_2021_02/564861111</t>
  </si>
  <si>
    <t>564861113</t>
  </si>
  <si>
    <t>Podklad ze štěrkodrtě ŠD tl 220 mm</t>
  </si>
  <si>
    <t>695542602</t>
  </si>
  <si>
    <t>Podklad ze štěrkodrti ŠD s rozprostřením a zhutněním, po zhutnění tl. 220 mm</t>
  </si>
  <si>
    <t>https://podminky.urs.cz/item/CS_URS_2021_02/564861113</t>
  </si>
  <si>
    <t>mozaika+chodníky+linie</t>
  </si>
  <si>
    <t>564952111</t>
  </si>
  <si>
    <t>Podklad z mechanicky zpevněného kameniva MZK tl 150 mm</t>
  </si>
  <si>
    <t>1459449232</t>
  </si>
  <si>
    <t>Podklad z mechanicky zpevněného kameniva MZK (minerální beton) s rozprostřením a s hutněním, po zhutnění tl. 150 mm</t>
  </si>
  <si>
    <t>https://podminky.urs.cz/item/CS_URS_2021_02/564952111</t>
  </si>
  <si>
    <t>565165101</t>
  </si>
  <si>
    <t>Asfaltový beton vrstva podkladní ACP 16 (obalované kamenivo OKS) tl 80 mm š do 1,5 m</t>
  </si>
  <si>
    <t>-1727562097</t>
  </si>
  <si>
    <t>Asfaltový beton vrstva podkladní ACP 16 (obalované kamenivo střednězrnné - OKS) s rozprostřením a zhutněním v pruhu šířky do 1,5 m, po zhutnění tl. 80 mm</t>
  </si>
  <si>
    <t>https://podminky.urs.cz/item/CS_URS_2021_02/565165101</t>
  </si>
  <si>
    <t>573191111</t>
  </si>
  <si>
    <t>Postřik infiltrační kationaktivní emulzí v množství 1 kg/m2</t>
  </si>
  <si>
    <t>-912122653</t>
  </si>
  <si>
    <t>Postřik infiltrační kationaktivní emulzí v množství 1,00 kg/m2</t>
  </si>
  <si>
    <t>https://podminky.urs.cz/item/CS_URS_2021_02/573191111</t>
  </si>
  <si>
    <t>573231108</t>
  </si>
  <si>
    <t>Postřik živičný spojovací ze silniční emulze v množství 0,50 kg/m2</t>
  </si>
  <si>
    <t>973313977</t>
  </si>
  <si>
    <t>Postřik spojovací PS bez posypu kamenivem ze silniční emulze, v množství 0,50 kg/m2</t>
  </si>
  <si>
    <t>https://podminky.urs.cz/item/CS_URS_2021_02/573231108</t>
  </si>
  <si>
    <t>577134111</t>
  </si>
  <si>
    <t>Asfaltový beton vrstva obrusná ACO 11 (ABS) tř. I tl 40 mm š do 3 m z nemodifikovaného asfaltu</t>
  </si>
  <si>
    <t>-563978415</t>
  </si>
  <si>
    <t>Asfaltový beton vrstva obrusná ACO 11 (ABS) s rozprostřením a se zhutněním z nemodifikovaného asfaltu v pruhu šířky do 3 m tř. I, po zhutnění tl. 40 mm</t>
  </si>
  <si>
    <t>https://podminky.urs.cz/item/CS_URS_2021_02/577134111</t>
  </si>
  <si>
    <t>591211111</t>
  </si>
  <si>
    <t>Kladení dlažby z kostek drobných z kamene do lože z kameniva těženého tl 50 mm</t>
  </si>
  <si>
    <t>795011082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</si>
  <si>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</si>
  <si>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https://podminky.urs.cz/item/CS_URS_2021_02/591211111</t>
  </si>
  <si>
    <t>3,5+1+6</t>
  </si>
  <si>
    <t>2,5+0,8+4</t>
  </si>
  <si>
    <t>RM150000</t>
  </si>
  <si>
    <t xml:space="preserve">řezané žulové desky  25x25x8cm strany řezané, tryskaný povrch </t>
  </si>
  <si>
    <t>943419959</t>
  </si>
  <si>
    <t>Poznámka k položce:_x000d_
žula mrákotínského typu, lom Dolní Březinka, Mrákotín nebo podobný , barevnost do žluta</t>
  </si>
  <si>
    <t>7,3*1,03 "Přepočtené koeficientem množství</t>
  </si>
  <si>
    <t>RM180000</t>
  </si>
  <si>
    <t>umělý kámen - signální.varovné pásy - nekontrastní</t>
  </si>
  <si>
    <t>-24527015</t>
  </si>
  <si>
    <t>10,5*1,03 "Přepočtené koeficientem množství</t>
  </si>
  <si>
    <t>591411111</t>
  </si>
  <si>
    <t>Kladení dlažby z mozaiky jednobarevné komunikací pro pěší lože z kameniva</t>
  </si>
  <si>
    <t>-1408914299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</si>
  <si>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</si>
  <si>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https://podminky.urs.cz/item/CS_URS_2021_02/591411111</t>
  </si>
  <si>
    <t>228,7"100% šedá</t>
  </si>
  <si>
    <t>80,6+26,7+96+9,2+20,8+1,5+1,5"70%šedá a 30%hnědá</t>
  </si>
  <si>
    <t>58381005.1</t>
  </si>
  <si>
    <t>kostka dlažební mozaika žula 50x50x50 šedá</t>
  </si>
  <si>
    <t>1950070467</t>
  </si>
  <si>
    <t>228,7*1,02 "Přepočtené koeficientem množství</t>
  </si>
  <si>
    <t>52</t>
  </si>
  <si>
    <t>58381005.2</t>
  </si>
  <si>
    <t>kostka dlažební mozaika žula 50x50x50 70%šedá a 30%hnědá</t>
  </si>
  <si>
    <t>-1231755118</t>
  </si>
  <si>
    <t>236,3*1,02 "Přepočtené koeficientem množství</t>
  </si>
  <si>
    <t>53</t>
  </si>
  <si>
    <t>596211110</t>
  </si>
  <si>
    <t>Kladení zámkové dlažby komunikací pro pěší tl 60 mm skupiny A pl do 50 m2</t>
  </si>
  <si>
    <t>-609833429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</si>
  <si>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</si>
  <si>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</si>
  <si>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54</t>
  </si>
  <si>
    <t>596811311</t>
  </si>
  <si>
    <t>Kladení velkoformátové betonové dlažby tl do 100 mm velikosti do 0,5 m2 pl do 300 m2</t>
  </si>
  <si>
    <t>-170991665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</si>
  <si>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</si>
  <si>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https://podminky.urs.cz/item/CS_URS_2021_02/596811311</t>
  </si>
  <si>
    <t>Poznámka k položce:_x000d_
Položka použita pro pokládku umělé vodfící linie</t>
  </si>
  <si>
    <t>2,4+0,2+1,6</t>
  </si>
  <si>
    <t>55</t>
  </si>
  <si>
    <t>58381159</t>
  </si>
  <si>
    <t>deska dlažební tryskaná žula 400x400mm tl 50mm</t>
  </si>
  <si>
    <t>1989387410</t>
  </si>
  <si>
    <t>https://podminky.urs.cz/item/CS_URS_2021_02/58381159</t>
  </si>
  <si>
    <t>4,2*1,03 "Přepočtené koeficientem množství</t>
  </si>
  <si>
    <t>56</t>
  </si>
  <si>
    <t>871218113.1</t>
  </si>
  <si>
    <t>Kladení drenážního potrubí z plastických hmot do připravené rýhy z flexibilního PVC, průměru do150 mm</t>
  </si>
  <si>
    <t>-1451512686</t>
  </si>
  <si>
    <t>21,9+21,5+10,8</t>
  </si>
  <si>
    <t>57</t>
  </si>
  <si>
    <t>28611225</t>
  </si>
  <si>
    <t>trubka drenážní flexibilní celoperforovaná PVC-U SN 4 DN 160 pro meliorace, dočasné nebo odlehčovací drenáže</t>
  </si>
  <si>
    <t>-637744987</t>
  </si>
  <si>
    <t>https://podminky.urs.cz/item/CS_URS_2021_02/28611225</t>
  </si>
  <si>
    <t>54,2*1,01 "Přepočtené koeficientem množství</t>
  </si>
  <si>
    <t>58</t>
  </si>
  <si>
    <t>895941111</t>
  </si>
  <si>
    <t>Zřízení vpusti kanalizační uliční z betonových dílců typ UV-50 normální</t>
  </si>
  <si>
    <t>536066855</t>
  </si>
  <si>
    <t>https://podminky.urs.cz/item/CS_URS_2021_02/895941111</t>
  </si>
  <si>
    <t>59</t>
  </si>
  <si>
    <t>28661680</t>
  </si>
  <si>
    <t>vpusť silniční se sifonem 425/150mm (vč. dna)</t>
  </si>
  <si>
    <t>79207638</t>
  </si>
  <si>
    <t>https://podminky.urs.cz/item/CS_URS_2021_02/28661680</t>
  </si>
  <si>
    <t>60</t>
  </si>
  <si>
    <t>899204112</t>
  </si>
  <si>
    <t>Osazení mříží litinových včetně rámů a košů na bahno pro třídu zatížení D400, E600</t>
  </si>
  <si>
    <t>-1722981810</t>
  </si>
  <si>
    <t>https://podminky.urs.cz/item/CS_URS_2021_02/899204112</t>
  </si>
  <si>
    <t>61</t>
  </si>
  <si>
    <t>28661938</t>
  </si>
  <si>
    <t>mříž litinová 600/40T, 420X620 D400</t>
  </si>
  <si>
    <t>821989030</t>
  </si>
  <si>
    <t>https://podminky.urs.cz/item/CS_URS_2021_02/28661938</t>
  </si>
  <si>
    <t>62</t>
  </si>
  <si>
    <t>28661789</t>
  </si>
  <si>
    <t>koš kalový ocelový pro silniční vpusť 425mm vč. madla</t>
  </si>
  <si>
    <t>-1576744733</t>
  </si>
  <si>
    <t>https://podminky.urs.cz/item/CS_URS_2021_02/28661789</t>
  </si>
  <si>
    <t>63</t>
  </si>
  <si>
    <t>912211131.1</t>
  </si>
  <si>
    <t>Montáž plastového parkovacího dorazu - přišroubováním k podkladu</t>
  </si>
  <si>
    <t>-1793596629</t>
  </si>
  <si>
    <t>64</t>
  </si>
  <si>
    <t>56288000.1</t>
  </si>
  <si>
    <t>žlutý parkovací doraz dl.78cm, šířka 8cm, výška 6cm vč.2ks šroubů</t>
  </si>
  <si>
    <t>1777768773</t>
  </si>
  <si>
    <t>65</t>
  </si>
  <si>
    <t>915211112</t>
  </si>
  <si>
    <t>Vodorovné dopravní značení dělící čáry souvislé š 125 mm retroreflexní bílý plast</t>
  </si>
  <si>
    <t>1458651164</t>
  </si>
  <si>
    <t>Vodorovné dopravní značení stříkaným plastem dělící čára šířky 125 mm souvislá bílá retroreflexní</t>
  </si>
  <si>
    <t>https://podminky.urs.cz/item/CS_URS_2021_02/915211112</t>
  </si>
  <si>
    <t>2,25*9</t>
  </si>
  <si>
    <t>66</t>
  </si>
  <si>
    <t>915231112</t>
  </si>
  <si>
    <t>Vodorovné dopravní značení přechody pro chodce, šipky, symboly retroreflexní bílý plast</t>
  </si>
  <si>
    <t>1600080733</t>
  </si>
  <si>
    <t>Vodorovné dopravní značení stříkaným plastem přechody pro chodce, šipky, symboly nápisy bílé retroreflexní</t>
  </si>
  <si>
    <t>https://podminky.urs.cz/item/CS_URS_2021_02/915231112</t>
  </si>
  <si>
    <t>1"OSSP</t>
  </si>
  <si>
    <t>67</t>
  </si>
  <si>
    <t>915611111</t>
  </si>
  <si>
    <t>Předznačení vodorovného liniového značení</t>
  </si>
  <si>
    <t>-2007066631</t>
  </si>
  <si>
    <t>Předznačení pro vodorovné značení stříkané barvou nebo prováděné z nátěrových hmot liniové dělicí čáry, vodicí proužky</t>
  </si>
  <si>
    <t>https://podminky.urs.cz/item/CS_URS_2021_02/915611111</t>
  </si>
  <si>
    <t>68</t>
  </si>
  <si>
    <t>915621111</t>
  </si>
  <si>
    <t>Předznačení vodorovného plošného značení</t>
  </si>
  <si>
    <t>-1352565352</t>
  </si>
  <si>
    <t>Předznačení pro vodorovné značení stříkané barvou nebo prováděné z nátěrových hmot plošné šipky, symboly, nápisy</t>
  </si>
  <si>
    <t>https://podminky.urs.cz/item/CS_URS_2021_02/915621111</t>
  </si>
  <si>
    <t>69</t>
  </si>
  <si>
    <t>916241113</t>
  </si>
  <si>
    <t>Osazení obrubníku kamenného ležatého s boční opěrou do lože z betonu prostého</t>
  </si>
  <si>
    <t>1851831734</t>
  </si>
  <si>
    <t>Osazení obrubníku kamenného se zřízením lože, s vyplněním a zatřením spár cementovou maltou ležatého s boční opěrou z betonu prostého, do lože z betonu prostého</t>
  </si>
  <si>
    <t>https://podminky.urs.cz/item/CS_URS_2021_02/916241113</t>
  </si>
  <si>
    <t>79+6,1+6,4+6</t>
  </si>
  <si>
    <t>70</t>
  </si>
  <si>
    <t>58380004</t>
  </si>
  <si>
    <t>obrubník kamenný žulový přímý 1000x250x200mm</t>
  </si>
  <si>
    <t>801263033</t>
  </si>
  <si>
    <t>https://podminky.urs.cz/item/CS_URS_2021_02/58380004</t>
  </si>
  <si>
    <t>Poznámka k položce:_x000d_
řezaný</t>
  </si>
  <si>
    <t>97,5*1,02 "Přepočtené koeficientem množství</t>
  </si>
  <si>
    <t>71</t>
  </si>
  <si>
    <t>916241213</t>
  </si>
  <si>
    <t>Osazení obrubníku kamenného stojatého s boční opěrou do lože z betonu prostého</t>
  </si>
  <si>
    <t>-1888081222</t>
  </si>
  <si>
    <t>Osazení obrubníku kamenného se zřízením lože, s vyplněním a zatřením spár cementovou maltou stojatého s boční opěrou z betonu prostého, do lože z betonu prostého</t>
  </si>
  <si>
    <t>https://podminky.urs.cz/item/CS_URS_2021_02/916241213</t>
  </si>
  <si>
    <t>24,7+17,3"tl.8 cm</t>
  </si>
  <si>
    <t>72</t>
  </si>
  <si>
    <t>58380220.1</t>
  </si>
  <si>
    <t xml:space="preserve">krajník kamenný žulový řezaný  8x20x30-60 cm</t>
  </si>
  <si>
    <t>1708491381</t>
  </si>
  <si>
    <t>42*1,02 "Přepočtené koeficientem množství</t>
  </si>
  <si>
    <t>73</t>
  </si>
  <si>
    <t>919731123</t>
  </si>
  <si>
    <t>Zarovnání styčné plochy podkladu nebo krytu živičného tl přes 100 do 200 mm</t>
  </si>
  <si>
    <t>-82163653</t>
  </si>
  <si>
    <t>Zarovnání styčné plochy podkladu nebo krytu podél vybourané části komunikace nebo zpevněné plochy živičné tl. přes 100 do 200 mm</t>
  </si>
  <si>
    <t>https://podminky.urs.cz/item/CS_URS_2021_02/919731123</t>
  </si>
  <si>
    <t>74</t>
  </si>
  <si>
    <t>919735113</t>
  </si>
  <si>
    <t>Řezání stávajícího živičného krytu hl přes 100 do 150 mm</t>
  </si>
  <si>
    <t>1151836685</t>
  </si>
  <si>
    <t>Řezání stávajícího živičného krytu nebo podkladu hloubky přes 100 do 150 mm</t>
  </si>
  <si>
    <t>https://podminky.urs.cz/item/CS_URS_2021_02/919735113</t>
  </si>
  <si>
    <t>75</t>
  </si>
  <si>
    <t>93511311.1</t>
  </si>
  <si>
    <t>Osazení a dodávka odvodňovacího žlabu s krycím roštem polymerbetonového šířky do 200mm</t>
  </si>
  <si>
    <t>-597812306</t>
  </si>
  <si>
    <t>10,9"P1</t>
  </si>
  <si>
    <t>2,5"S1 max. hloubka 100mm</t>
  </si>
  <si>
    <t>76</t>
  </si>
  <si>
    <t>93511311.2</t>
  </si>
  <si>
    <t>Demontáž a zpětná montáž parkovacího automatu</t>
  </si>
  <si>
    <t>1017849452</t>
  </si>
  <si>
    <t>Poznámka k položce:_x000d_
Včetně připojení a revize</t>
  </si>
  <si>
    <t>77</t>
  </si>
  <si>
    <t>936104211</t>
  </si>
  <si>
    <t>Montáž odpadkového koše do betonové patky</t>
  </si>
  <si>
    <t>222477033</t>
  </si>
  <si>
    <t>https://podminky.urs.cz/item/CS_URS_2021_02/936104211</t>
  </si>
  <si>
    <t>78</t>
  </si>
  <si>
    <t>74910130</t>
  </si>
  <si>
    <t>koš odpadkový kovový kotvený, uzamykatelný v 885mm š 370mm obsah 60L</t>
  </si>
  <si>
    <t>-102608447</t>
  </si>
  <si>
    <t>https://podminky.urs.cz/item/CS_URS_2021_02/74910130</t>
  </si>
  <si>
    <t>Poznámka k položce:_x000d_
přesná specifikace dle tabulky výrobků PD</t>
  </si>
  <si>
    <t>79</t>
  </si>
  <si>
    <t>936124113</t>
  </si>
  <si>
    <t>Montáž lavičky stabilní kotvené šrouby na pevný podklad</t>
  </si>
  <si>
    <t>1233829666</t>
  </si>
  <si>
    <t>Montáž lavičky parkové stabilní přichycené kotevními šrouby</t>
  </si>
  <si>
    <t>https://podminky.urs.cz/item/CS_URS_2021_02/936124113</t>
  </si>
  <si>
    <t>80</t>
  </si>
  <si>
    <t>7491011R</t>
  </si>
  <si>
    <t>lavička s opěradlem (kotvená) 2400x500x800mm konstrukce- ocel</t>
  </si>
  <si>
    <t>-381011476</t>
  </si>
  <si>
    <t>81</t>
  </si>
  <si>
    <t>95394242.1</t>
  </si>
  <si>
    <t>Osazování a dodávka pryžové rohože včetně zápustného rámu</t>
  </si>
  <si>
    <t>1638220045</t>
  </si>
  <si>
    <t>82</t>
  </si>
  <si>
    <t>961044111</t>
  </si>
  <si>
    <t>Bourání základů z betonu prostého</t>
  </si>
  <si>
    <t>-2076184489</t>
  </si>
  <si>
    <t>Bourání základů z betonu prostého</t>
  </si>
  <si>
    <t>https://podminky.urs.cz/item/CS_URS_2021_02/961044111</t>
  </si>
  <si>
    <t>0,6*0,6*1*8"pilíře VO</t>
  </si>
  <si>
    <t>4,5*0,15"podklad pod stáv.schody</t>
  </si>
  <si>
    <t>83</t>
  </si>
  <si>
    <t>962042334</t>
  </si>
  <si>
    <t>Bourání pilířů z betonu prostého</t>
  </si>
  <si>
    <t>-1649947285</t>
  </si>
  <si>
    <t>Bourání zdiva z betonu prostého pilířů průřezu do 0,36 m2</t>
  </si>
  <si>
    <t>https://podminky.urs.cz/item/CS_URS_2021_02/962042334</t>
  </si>
  <si>
    <t>0,4*0,4*3,5*8"pilíře VO</t>
  </si>
  <si>
    <t>84</t>
  </si>
  <si>
    <t>963022819</t>
  </si>
  <si>
    <t>Bourání kamenných schodišťových stupňů zhotovených na místě</t>
  </si>
  <si>
    <t>-1307072055</t>
  </si>
  <si>
    <t>Bourání kamenných schodišťových stupňů oblých, rovných nebo kosých zhotovených na místě</t>
  </si>
  <si>
    <t>https://podminky.urs.cz/item/CS_URS_2021_02/963022819</t>
  </si>
  <si>
    <t>4,1+3,9+3,8"pro opětovné použití</t>
  </si>
  <si>
    <t>85</t>
  </si>
  <si>
    <t>966008221</t>
  </si>
  <si>
    <t>Bourání betonového nebo polymerbetonového odvodňovacího žlabu š do 200 mm</t>
  </si>
  <si>
    <t>627610152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</si>
  <si>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</si>
  <si>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https://podminky.urs.cz/item/CS_URS_2021_02/966008221</t>
  </si>
  <si>
    <t>86</t>
  </si>
  <si>
    <t>979054451</t>
  </si>
  <si>
    <t>Očištění vybouraných zámkových dlaždic s původním spárováním z kameniva těženého</t>
  </si>
  <si>
    <t>-1851240777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</si>
  <si>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</si>
  <si>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https://podminky.urs.cz/item/CS_URS_2021_02/979054451</t>
  </si>
  <si>
    <t>87</t>
  </si>
  <si>
    <t>997221551</t>
  </si>
  <si>
    <t>Vodorovná doprava suti ze sypkých materiálů do 1 km</t>
  </si>
  <si>
    <t>-557404036</t>
  </si>
  <si>
    <t>Vodorovná doprava suti bez naložení, ale se složením a s hrubým urovnáním ze sypkých materiálů, na vzdálenost do 1 km</t>
  </si>
  <si>
    <t>https://podminky.urs.cz/item/CS_URS_2021_02/997221551</t>
  </si>
  <si>
    <t>247,838+14,252</t>
  </si>
  <si>
    <t>88</t>
  </si>
  <si>
    <t>997221559</t>
  </si>
  <si>
    <t>Příplatek ZKD 1 km u vodorovné dopravy suti ze sypkých materiálů</t>
  </si>
  <si>
    <t>1118139752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</si>
  <si>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</si>
  <si>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</si>
  <si>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262,09</t>
  </si>
  <si>
    <t>262,09*9 "Přepočtené koeficientem množství</t>
  </si>
  <si>
    <t>89</t>
  </si>
  <si>
    <t>997221561</t>
  </si>
  <si>
    <t>Vodorovná doprava suti z kusových materiálů do 1 km</t>
  </si>
  <si>
    <t>256921235</t>
  </si>
  <si>
    <t>Vodorovná doprava suti bez naložení, ale se složením a s hrubým urovnáním z kusových materiálů, na vzdálenost do 1 km</t>
  </si>
  <si>
    <t>https://podminky.urs.cz/item/CS_URS_2021_02/997221561</t>
  </si>
  <si>
    <t>189,321</t>
  </si>
  <si>
    <t>90</t>
  </si>
  <si>
    <t>997221569</t>
  </si>
  <si>
    <t>Příplatek ZKD 1 km u vodorovné dopravy suti z kusových materiálů</t>
  </si>
  <si>
    <t>-1756291110</t>
  </si>
  <si>
    <t>https://podminky.urs.cz/item/CS_URS_2021_02/997221569</t>
  </si>
  <si>
    <t>189,321*9 "Přepočtené koeficientem množství</t>
  </si>
  <si>
    <t>91</t>
  </si>
  <si>
    <t>997221861</t>
  </si>
  <si>
    <t>Poplatek za uložení stavebního odpadu na recyklační skládce (skládkovné) z prostého betonu pod kódem 17 01 01</t>
  </si>
  <si>
    <t>1450613196</t>
  </si>
  <si>
    <t>Poplatek za uložení stavebního odpadu na recyklační skládce (skládkovné) z prostého betonu zatříděného do Katalogu odpadů pod kódem 17 01 01</t>
  </si>
  <si>
    <t>https://podminky.urs.cz/item/CS_URS_2021_01/997221861</t>
  </si>
  <si>
    <t>134,732+19,783+2+32,806</t>
  </si>
  <si>
    <t>92</t>
  </si>
  <si>
    <t>997221873</t>
  </si>
  <si>
    <t>Poplatek za uložení stavebního odpadu na recyklační skládce (skládkovné) zeminy a kamení zatříděného do Katalogu odpadů pod kódem 17 05 04</t>
  </si>
  <si>
    <t>1837286119</t>
  </si>
  <si>
    <t>https://podminky.urs.cz/item/CS_URS_2021_01/997221873</t>
  </si>
  <si>
    <t>84,726+136,503+13,53+13,079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</si>
  <si>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</si>
  <si>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</si>
  <si>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</si>
  <si>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460764352</t>
  </si>
  <si>
    <t>https://podminky.urs.cz/item/CS_URS_2021_02/997221875</t>
  </si>
  <si>
    <t>14,252</t>
  </si>
  <si>
    <t>94</t>
  </si>
  <si>
    <t>998223011</t>
  </si>
  <si>
    <t>Přesun hmot pro pozemní komunikace s krytem dlážděným</t>
  </si>
  <si>
    <t>1993170467</t>
  </si>
  <si>
    <t>Přesun hmot pro pozemní komunikace s krytem dlážděným dopravní vzdálenost do 200 m jakékoliv délky objektu</t>
  </si>
  <si>
    <t>https://podminky.urs.cz/item/CS_URS_2021_02/998223011</t>
  </si>
  <si>
    <t>95</t>
  </si>
  <si>
    <t>767163221</t>
  </si>
  <si>
    <t>Montáž přímého kovového zábradlí z dílců do betonu konstrukce na schodišti</t>
  </si>
  <si>
    <t>510395582</t>
  </si>
  <si>
    <t>Montáž kompletního kovového zábradlí přímého z dílců na schodišti kotveného do betonu</t>
  </si>
  <si>
    <t>https://podminky.urs.cz/item/CS_URS_2021_02/767163221</t>
  </si>
  <si>
    <t>1,67+1,306</t>
  </si>
  <si>
    <t>96</t>
  </si>
  <si>
    <t>56478R</t>
  </si>
  <si>
    <t>Zábradlí schodiště dle D.1.1.2i-4</t>
  </si>
  <si>
    <t>-1556682777</t>
  </si>
  <si>
    <t>98</t>
  </si>
  <si>
    <t>767531111</t>
  </si>
  <si>
    <t>Montáž vstupních kovových nebo plastových rohoží čistících zón</t>
  </si>
  <si>
    <t>1761551372</t>
  </si>
  <si>
    <t>Montáž vstupních čistících zón z rohoží kovových nebo plastových</t>
  </si>
  <si>
    <t>https://podminky.urs.cz/item/CS_URS_2021_02/767531111</t>
  </si>
  <si>
    <t>8,15</t>
  </si>
  <si>
    <t>99</t>
  </si>
  <si>
    <t>69752003</t>
  </si>
  <si>
    <t>rohož vstupní provedení dle TZ</t>
  </si>
  <si>
    <t>2140091098</t>
  </si>
  <si>
    <t>https://podminky.urs.cz/item/CS_URS_2021_02/69752003</t>
  </si>
  <si>
    <t>Poznámka k položce:_x000d_
-	Vnější rohož před turniketem – 8,15m2, provedení pryžové lamely, hliníkový rošt a rámeček</t>
  </si>
  <si>
    <t>100</t>
  </si>
  <si>
    <t>767531121</t>
  </si>
  <si>
    <t>Osazení zapuštěného rámu z L profilů k čistícím rohožím</t>
  </si>
  <si>
    <t>71945418</t>
  </si>
  <si>
    <t>Montáž vstupních čistících zón z rohoží osazení rámu mosazného nebo hliníkového zapuštěného z L profilů</t>
  </si>
  <si>
    <t>https://podminky.urs.cz/item/CS_URS_2021_02/767531121</t>
  </si>
  <si>
    <t>13,5</t>
  </si>
  <si>
    <t>101</t>
  </si>
  <si>
    <t>69752161</t>
  </si>
  <si>
    <t>rám pro zapuštění dle TZ</t>
  </si>
  <si>
    <t>-68954242</t>
  </si>
  <si>
    <t>https://podminky.urs.cz/item/CS_URS_2021_02/69752161</t>
  </si>
  <si>
    <t>97</t>
  </si>
  <si>
    <t>76755R</t>
  </si>
  <si>
    <t>stožár vlajkový 7m</t>
  </si>
  <si>
    <t>-143609625</t>
  </si>
  <si>
    <t>Poznámka k položce:_x000d_
žárově pozinkovaný, přesná specifikace dle tabulky výrobků PD</t>
  </si>
  <si>
    <t>04 - Vedlejší rozpočtové náklady</t>
  </si>
  <si>
    <t>VRN - Vedlejší rozpočtové náklady</t>
  </si>
  <si>
    <t xml:space="preserve">    VRN5 - Finanční náklady</t>
  </si>
  <si>
    <t>VRN1 - Průzkumné, geodetické a projektové práce</t>
  </si>
  <si>
    <t>VRN3 - Zařízení staveniště</t>
  </si>
  <si>
    <t>VRN4 - Inženýrská činnost</t>
  </si>
  <si>
    <t>VRN7 - Provozní vlivy</t>
  </si>
  <si>
    <t>VRN9 - Ostatní náklady</t>
  </si>
  <si>
    <t>VRN</t>
  </si>
  <si>
    <t>VRN5</t>
  </si>
  <si>
    <t>Finanční náklady</t>
  </si>
  <si>
    <t>051303000</t>
  </si>
  <si>
    <t>Pojištění stavby - dle bodu 2.5.6 smlouvy o dílo</t>
  </si>
  <si>
    <t>1024</t>
  </si>
  <si>
    <t>957720868</t>
  </si>
  <si>
    <t>https://podminky.urs.cz/item/CS_URS_2021_02/051303000</t>
  </si>
  <si>
    <t>Poznámka k položce:_x000d_
náklady pro objekt venkovní úpravy</t>
  </si>
  <si>
    <t>VRN1</t>
  </si>
  <si>
    <t>Průzkumné, geodetické a projektové práce</t>
  </si>
  <si>
    <t>012203000</t>
  </si>
  <si>
    <t>Geodetické práce při provádění stavby</t>
  </si>
  <si>
    <t>-1156774537</t>
  </si>
  <si>
    <t>Geodetické práce při provádění stavby- dle bodu 2.5.10 smlouvy o dílo</t>
  </si>
  <si>
    <t>https://podminky.urs.cz/item/CS_URS_2021_02/012203000</t>
  </si>
  <si>
    <t>012303000</t>
  </si>
  <si>
    <t>Geodetické práce po výstavbě</t>
  </si>
  <si>
    <t>430520614</t>
  </si>
  <si>
    <t>https://podminky.urs.cz/item/CS_URS_2021_02/012303000</t>
  </si>
  <si>
    <t>Poznámka k položce:_x000d_
 - dle bodu 2.5.11 smlouvy o dílo_x000d_
náklady pro objekt venkovní úpravy</t>
  </si>
  <si>
    <t>0132030R</t>
  </si>
  <si>
    <t>Fotodokumentace provádění díla - dle bodu 2.5.9 smlouvy o dílo</t>
  </si>
  <si>
    <t>-855895071</t>
  </si>
  <si>
    <t>https://podminky.urs.cz/item/CS_URS_2021_02/0132030R</t>
  </si>
  <si>
    <t>013254000</t>
  </si>
  <si>
    <t>Dokumentace skutečného provedení stavby</t>
  </si>
  <si>
    <t>Kč</t>
  </si>
  <si>
    <t>-385076370</t>
  </si>
  <si>
    <t>https://podminky.urs.cz/item/CS_URS_2021_02/013254000</t>
  </si>
  <si>
    <t>013294000</t>
  </si>
  <si>
    <t>Ostatní dokumentace</t>
  </si>
  <si>
    <t>586482729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</si>
  <si>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</si>
  <si>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venkovní úpravy</t>
  </si>
  <si>
    <t>VRN3</t>
  </si>
  <si>
    <t>Zařízení staveniště</t>
  </si>
  <si>
    <t>032903000</t>
  </si>
  <si>
    <t>Náklady na provoz a údržbu vybavení staveniště</t>
  </si>
  <si>
    <t>976504753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</si>
  <si>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</si>
  <si>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venkovní úpravy</t>
  </si>
  <si>
    <t>0341030R1</t>
  </si>
  <si>
    <t>Ochrana, zakrytí a odkrytí stávajících a nových konstrukcí před poškozením během realizace stavby</t>
  </si>
  <si>
    <t>-485707138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</si>
  <si>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</si>
  <si>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</si>
  <si>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</si>
  <si>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712914739</t>
  </si>
  <si>
    <t>https://podminky.urs.cz/item/CS_URS_2021_02/0341030R2</t>
  </si>
  <si>
    <t>0341030R3</t>
  </si>
  <si>
    <t>Ochrana stávajících inženýrských sítí - před poškozením dle bodu 2.5.10 smlouvy o dílo</t>
  </si>
  <si>
    <t>515204815</t>
  </si>
  <si>
    <t>https://podminky.urs.cz/item/CS_URS_2021_02/0341030R3</t>
  </si>
  <si>
    <t>03420300R1</t>
  </si>
  <si>
    <t xml:space="preserve">Dohled statika na staveništi a při bouracích  prací</t>
  </si>
  <si>
    <t>-872173015</t>
  </si>
  <si>
    <t>Dohled statika na staveništi a při bouracích prací</t>
  </si>
  <si>
    <t>https://podminky.urs.cz/item/CS_URS_2021_02/03420300R1</t>
  </si>
  <si>
    <t>VRN4</t>
  </si>
  <si>
    <t>Inženýrská činnost</t>
  </si>
  <si>
    <t>042903000</t>
  </si>
  <si>
    <t>Ostatní posudky</t>
  </si>
  <si>
    <t>722936968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</si>
  <si>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</si>
  <si>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venkovní úpravy</t>
  </si>
  <si>
    <t>0429030R1</t>
  </si>
  <si>
    <t>Doklady</t>
  </si>
  <si>
    <t>72342889</t>
  </si>
  <si>
    <t>https://podminky.urs.cz/item/CS_URS_2021_02/0429030R1</t>
  </si>
  <si>
    <t>Poznámka k položce:_x000d_
Doklady potřebné k provedení bouracích prací a demolic jinde neuvedené - dle bodu 2.5.3 smlouvy o dílo_x000d_
náklady pro objekt venkovní úpravy</t>
  </si>
  <si>
    <t>0429030R2</t>
  </si>
  <si>
    <t>Atesty</t>
  </si>
  <si>
    <t>327152255</t>
  </si>
  <si>
    <t>https://podminky.urs.cz/item/CS_URS_2021_02/0429030R2</t>
  </si>
  <si>
    <t>Poznámka k položce:_x000d_
Doklady a atesty o požadovaných vlastnostech výrobků ke kolaudaci - dle bodu 2.5.3 smlouvy o dílo_x000d_
náklady pro objekt venkovní úpravy</t>
  </si>
  <si>
    <t>045203000</t>
  </si>
  <si>
    <t>Kompletační činnost</t>
  </si>
  <si>
    <t>-197190839</t>
  </si>
  <si>
    <t>https://podminky.urs.cz/item/CS_URS_2021_02/045203000</t>
  </si>
  <si>
    <t xml:space="preserve">Poznámka k položce:_x000d_
Kompletační činnost - dle bodu 2.5.4 smlouvy o dílo_x000d_
náklady pro objekt venkovní úpravy_x000d_
</t>
  </si>
  <si>
    <t>045303000</t>
  </si>
  <si>
    <t>Koordinační činnost</t>
  </si>
  <si>
    <t>-483078190</t>
  </si>
  <si>
    <t>https://podminky.urs.cz/item/CS_URS_2021_02/045303000</t>
  </si>
  <si>
    <t>Poznámka k položce:_x000d_
Koordinační činnost - dle bodu 2.5.5 smlouvy o dílo_x000d_
náklady pro objekt venkovní úpravy</t>
  </si>
  <si>
    <t>049303000</t>
  </si>
  <si>
    <t>Náklady vzniklé v souvislosti s předáním stavby</t>
  </si>
  <si>
    <t>-1135000696</t>
  </si>
  <si>
    <t>Náklady vzniklé v souvislosti s předáním stavby - zajištění kolaudačního souhlasu dle SoD 2.5.13.</t>
  </si>
  <si>
    <t>https://podminky.urs.cz/item/CS_URS_2021_02/049303000</t>
  </si>
  <si>
    <t>VRN7</t>
  </si>
  <si>
    <t>Provozní vlivy</t>
  </si>
  <si>
    <t>071203000</t>
  </si>
  <si>
    <t>Provoz dalšího subjektu</t>
  </si>
  <si>
    <t>-351859091</t>
  </si>
  <si>
    <t>https://podminky.urs.cz/item/CS_URS_2021_02/071203000</t>
  </si>
  <si>
    <t>Poznámka k položce:_x000d_
Provoz dalšího subjektu - dle bodu 2.5.8 smlouvy o dílo_x000d_
náklady pro objekt venkovní úpravy</t>
  </si>
  <si>
    <t>VRN9</t>
  </si>
  <si>
    <t>Ostatní náklady</t>
  </si>
  <si>
    <t>0910030R1</t>
  </si>
  <si>
    <t>Vyčištění území před zahájením realizace staveniště</t>
  </si>
  <si>
    <t>730376079</t>
  </si>
  <si>
    <t>https://podminky.urs.cz/item/CS_URS_2021_02/0910030R1</t>
  </si>
  <si>
    <t>0910030R2</t>
  </si>
  <si>
    <t>Čištění přilehlých komunikací, chodníků</t>
  </si>
  <si>
    <t>35267189</t>
  </si>
  <si>
    <t>https://podminky.urs.cz/item/CS_URS_2021_02/0910030R2</t>
  </si>
  <si>
    <t>0910030R3</t>
  </si>
  <si>
    <t>Čištění vozidel při výjezdu ze staveniště</t>
  </si>
  <si>
    <t>-373901652</t>
  </si>
  <si>
    <t>https://podminky.urs.cz/item/CS_URS_2021_02/0910030R3</t>
  </si>
  <si>
    <t>0910030R4</t>
  </si>
  <si>
    <t>Vzorkování jinde neuvedené</t>
  </si>
  <si>
    <t>-945562788</t>
  </si>
  <si>
    <t>https://podminky.urs.cz/item/CS_URS_2021_02/0910030R4</t>
  </si>
  <si>
    <t>SEZNAM FIGUR</t>
  </si>
  <si>
    <t>Výměra</t>
  </si>
  <si>
    <t xml:space="preserve"> 03</t>
  </si>
  <si>
    <t>Použití figury:</t>
  </si>
  <si>
    <t>stávající plochy zeleně x průměrná výška 0,8m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</si>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</sst>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21" fillId="5" borderId="23" xfId="0" applyFont="1" applyFill="1" applyBorder="1" applyAlignment="1" applyProtection="1">
      <alignment horizontal="center" vertical="center"/>
    </xf>
    <xf numFmtId="0" fontId="38" fillId="5" borderId="23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071" TargetMode="External" /><Relationship Id="rId2" Type="http://schemas.openxmlformats.org/officeDocument/2006/relationships/hyperlink" Target="https://podminky.urs.cz/item/CS_URS_2021_02/131251104" TargetMode="External" /><Relationship Id="rId3" Type="http://schemas.openxmlformats.org/officeDocument/2006/relationships/hyperlink" Target="https://podminky.urs.cz/item/CS_URS_2021_01/132251254" TargetMode="External" /><Relationship Id="rId4" Type="http://schemas.openxmlformats.org/officeDocument/2006/relationships/hyperlink" Target="https://podminky.urs.cz/item/CS_URS_2021_01/151101101" TargetMode="External" /><Relationship Id="rId5" Type="http://schemas.openxmlformats.org/officeDocument/2006/relationships/hyperlink" Target="https://podminky.urs.cz/item/CS_URS_2021_01/151101111" TargetMode="External" /><Relationship Id="rId6" Type="http://schemas.openxmlformats.org/officeDocument/2006/relationships/hyperlink" Target="https://podminky.urs.cz/item/CS_URS_2021_01/174151101" TargetMode="External" /><Relationship Id="rId7" Type="http://schemas.openxmlformats.org/officeDocument/2006/relationships/hyperlink" Target="https://podminky.urs.cz/item/CS_URS_2021_01/174151101" TargetMode="External" /><Relationship Id="rId8" Type="http://schemas.openxmlformats.org/officeDocument/2006/relationships/hyperlink" Target="https://podminky.urs.cz/item/CS_URS_2021_01/58932910" TargetMode="External" /><Relationship Id="rId9" Type="http://schemas.openxmlformats.org/officeDocument/2006/relationships/hyperlink" Target="https://podminky.urs.cz/item/CS_URS_2021_01/175151101" TargetMode="External" /><Relationship Id="rId10" Type="http://schemas.openxmlformats.org/officeDocument/2006/relationships/hyperlink" Target="https://podminky.urs.cz/item/CS_URS_2021_01/58337310" TargetMode="External" /><Relationship Id="rId11" Type="http://schemas.openxmlformats.org/officeDocument/2006/relationships/hyperlink" Target="https://podminky.urs.cz/item/CS_URS_2021_01/382411213" TargetMode="External" /><Relationship Id="rId12" Type="http://schemas.openxmlformats.org/officeDocument/2006/relationships/hyperlink" Target="https://podminky.urs.cz/item/CS_URS_2021_01/382411215" TargetMode="External" /><Relationship Id="rId13" Type="http://schemas.openxmlformats.org/officeDocument/2006/relationships/hyperlink" Target="https://podminky.urs.cz/item/CS_URS_2021_01/451572111" TargetMode="External" /><Relationship Id="rId14" Type="http://schemas.openxmlformats.org/officeDocument/2006/relationships/hyperlink" Target="https://podminky.urs.cz/item/CS_URS_2021_01/596211210" TargetMode="External" /><Relationship Id="rId15" Type="http://schemas.openxmlformats.org/officeDocument/2006/relationships/hyperlink" Target="https://podminky.urs.cz/item/CS_URS_2021_01/830311811" TargetMode="External" /><Relationship Id="rId16" Type="http://schemas.openxmlformats.org/officeDocument/2006/relationships/hyperlink" Target="https://podminky.urs.cz/item/CS_URS_2021_01/837272221" TargetMode="External" /><Relationship Id="rId17" Type="http://schemas.openxmlformats.org/officeDocument/2006/relationships/hyperlink" Target="https://podminky.urs.cz/item/CS_URS_2021_01/59711852" TargetMode="External" /><Relationship Id="rId18" Type="http://schemas.openxmlformats.org/officeDocument/2006/relationships/hyperlink" Target="https://podminky.urs.cz/item/CS_URS_2021_01/837312221" TargetMode="External" /><Relationship Id="rId19" Type="http://schemas.openxmlformats.org/officeDocument/2006/relationships/hyperlink" Target="https://podminky.urs.cz/item/CS_URS_2021_01/28611546" TargetMode="External" /><Relationship Id="rId20" Type="http://schemas.openxmlformats.org/officeDocument/2006/relationships/hyperlink" Target="https://podminky.urs.cz/item/CS_URS_2021_01/871211211" TargetMode="External" /><Relationship Id="rId21" Type="http://schemas.openxmlformats.org/officeDocument/2006/relationships/hyperlink" Target="https://podminky.urs.cz/item/CS_URS_2021_01/28613173" TargetMode="External" /><Relationship Id="rId22" Type="http://schemas.openxmlformats.org/officeDocument/2006/relationships/hyperlink" Target="https://podminky.urs.cz/item/CS_URS_2021_01/871265211" TargetMode="External" /><Relationship Id="rId23" Type="http://schemas.openxmlformats.org/officeDocument/2006/relationships/hyperlink" Target="https://podminky.urs.cz/item/CS_URS_2021_01/871315221" TargetMode="External" /><Relationship Id="rId24" Type="http://schemas.openxmlformats.org/officeDocument/2006/relationships/hyperlink" Target="https://podminky.urs.cz/item/CS_URS_2021_01/871355221" TargetMode="External" /><Relationship Id="rId25" Type="http://schemas.openxmlformats.org/officeDocument/2006/relationships/hyperlink" Target="https://podminky.urs.cz/item/CS_URS_2021_01/877265271" TargetMode="External" /><Relationship Id="rId26" Type="http://schemas.openxmlformats.org/officeDocument/2006/relationships/hyperlink" Target="https://podminky.urs.cz/item/CS_URS_2021_01/28341110" TargetMode="External" /><Relationship Id="rId27" Type="http://schemas.openxmlformats.org/officeDocument/2006/relationships/hyperlink" Target="https://podminky.urs.cz/item/CS_URS_2021_01/890311811" TargetMode="External" /><Relationship Id="rId28" Type="http://schemas.openxmlformats.org/officeDocument/2006/relationships/hyperlink" Target="https://podminky.urs.cz/item/CS_URS_2021_01/892351111" TargetMode="External" /><Relationship Id="rId29" Type="http://schemas.openxmlformats.org/officeDocument/2006/relationships/hyperlink" Target="https://podminky.urs.cz/item/CS_URS_2021_01/894411311" TargetMode="External" /><Relationship Id="rId30" Type="http://schemas.openxmlformats.org/officeDocument/2006/relationships/hyperlink" Target="https://podminky.urs.cz/item/CS_URS_2021_01/59224065" TargetMode="External" /><Relationship Id="rId31" Type="http://schemas.openxmlformats.org/officeDocument/2006/relationships/hyperlink" Target="https://podminky.urs.cz/item/CS_URS_2021_01/894412411" TargetMode="External" /><Relationship Id="rId32" Type="http://schemas.openxmlformats.org/officeDocument/2006/relationships/hyperlink" Target="https://podminky.urs.cz/item/CS_URS_2021_01/59224168" TargetMode="External" /><Relationship Id="rId33" Type="http://schemas.openxmlformats.org/officeDocument/2006/relationships/hyperlink" Target="https://podminky.urs.cz/item/CS_URS_2021_01/894414111" TargetMode="External" /><Relationship Id="rId34" Type="http://schemas.openxmlformats.org/officeDocument/2006/relationships/hyperlink" Target="https://podminky.urs.cz/item/CS_URS_2021_01/59224338" TargetMode="External" /><Relationship Id="rId35" Type="http://schemas.openxmlformats.org/officeDocument/2006/relationships/hyperlink" Target="https://podminky.urs.cz/item/CS_URS_2021_01/894811133" TargetMode="External" /><Relationship Id="rId36" Type="http://schemas.openxmlformats.org/officeDocument/2006/relationships/hyperlink" Target="https://podminky.urs.cz/item/CS_URS_2021_01/899304111" TargetMode="External" /><Relationship Id="rId37" Type="http://schemas.openxmlformats.org/officeDocument/2006/relationships/hyperlink" Target="https://podminky.urs.cz/item/CS_URS_2021_01/59224660" TargetMode="External" /><Relationship Id="rId38" Type="http://schemas.openxmlformats.org/officeDocument/2006/relationships/hyperlink" Target="https://podminky.urs.cz/item/CS_URS_2021_01/899501221" TargetMode="External" /><Relationship Id="rId39" Type="http://schemas.openxmlformats.org/officeDocument/2006/relationships/hyperlink" Target="https://podminky.urs.cz/item/CS_URS_2021_01/899722113" TargetMode="External" /><Relationship Id="rId40" Type="http://schemas.openxmlformats.org/officeDocument/2006/relationships/hyperlink" Target="https://podminky.urs.cz/item/CS_URS_2021_01/977151126" TargetMode="External" /><Relationship Id="rId41" Type="http://schemas.openxmlformats.org/officeDocument/2006/relationships/hyperlink" Target="https://podminky.urs.cz/item/CS_URS_2021_01/979051121" TargetMode="External" /><Relationship Id="rId42" Type="http://schemas.openxmlformats.org/officeDocument/2006/relationships/hyperlink" Target="https://podminky.urs.cz/item/CS_URS_2021_01/997013501" TargetMode="External" /><Relationship Id="rId43" Type="http://schemas.openxmlformats.org/officeDocument/2006/relationships/hyperlink" Target="https://podminky.urs.cz/item/CS_URS_2021_01/997013509" TargetMode="External" /><Relationship Id="rId44" Type="http://schemas.openxmlformats.org/officeDocument/2006/relationships/hyperlink" Target="https://podminky.urs.cz/item/CS_URS_2021_01/998276101" TargetMode="External" /><Relationship Id="rId45" Type="http://schemas.openxmlformats.org/officeDocument/2006/relationships/hyperlink" Target="https://podminky.urs.cz/item/CS_URS_2021_01/721211431" TargetMode="External" /><Relationship Id="rId46" Type="http://schemas.openxmlformats.org/officeDocument/2006/relationships/hyperlink" Target="https://podminky.urs.cz/item/CS_URS_2021_01/721242804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51104" TargetMode="External" /><Relationship Id="rId2" Type="http://schemas.openxmlformats.org/officeDocument/2006/relationships/hyperlink" Target="https://podminky.urs.cz/item/CS_URS_2021_02/174151101" TargetMode="External" /><Relationship Id="rId3" Type="http://schemas.openxmlformats.org/officeDocument/2006/relationships/hyperlink" Target="https://podminky.urs.cz/item/CS_URS_2021_02/212755214" TargetMode="External" /><Relationship Id="rId4" Type="http://schemas.openxmlformats.org/officeDocument/2006/relationships/hyperlink" Target="https://podminky.urs.cz/item/CS_URS_2021_02/225311114" TargetMode="External" /><Relationship Id="rId5" Type="http://schemas.openxmlformats.org/officeDocument/2006/relationships/hyperlink" Target="https://podminky.urs.cz/item/CS_URS_2021_02/271572211" TargetMode="External" /><Relationship Id="rId6" Type="http://schemas.openxmlformats.org/officeDocument/2006/relationships/hyperlink" Target="https://podminky.urs.cz/item/CS_URS_2021_02/273313611" TargetMode="External" /><Relationship Id="rId7" Type="http://schemas.openxmlformats.org/officeDocument/2006/relationships/hyperlink" Target="https://podminky.urs.cz/item/CS_URS_2021_02/273313811" TargetMode="External" /><Relationship Id="rId8" Type="http://schemas.openxmlformats.org/officeDocument/2006/relationships/hyperlink" Target="https://podminky.urs.cz/item/CS_URS_2021_02/273321311" TargetMode="External" /><Relationship Id="rId9" Type="http://schemas.openxmlformats.org/officeDocument/2006/relationships/hyperlink" Target="https://podminky.urs.cz/item/CS_URS_2021_02/273321511" TargetMode="External" /><Relationship Id="rId10" Type="http://schemas.openxmlformats.org/officeDocument/2006/relationships/hyperlink" Target="https://podminky.urs.cz/item/CS_URS_2021_02/274321411" TargetMode="External" /><Relationship Id="rId11" Type="http://schemas.openxmlformats.org/officeDocument/2006/relationships/hyperlink" Target="https://podminky.urs.cz/item/CS_URS_2021_02/274351121" TargetMode="External" /><Relationship Id="rId12" Type="http://schemas.openxmlformats.org/officeDocument/2006/relationships/hyperlink" Target="https://podminky.urs.cz/item/CS_URS_2021_02/274351122" TargetMode="External" /><Relationship Id="rId13" Type="http://schemas.openxmlformats.org/officeDocument/2006/relationships/hyperlink" Target="https://podminky.urs.cz/item/CS_URS_2021_02/274361821" TargetMode="External" /><Relationship Id="rId14" Type="http://schemas.openxmlformats.org/officeDocument/2006/relationships/hyperlink" Target="https://podminky.urs.cz/item/CS_URS_2021_02/275313711" TargetMode="External" /><Relationship Id="rId15" Type="http://schemas.openxmlformats.org/officeDocument/2006/relationships/hyperlink" Target="https://podminky.urs.cz/item/CS_URS_2021_02/279113153" TargetMode="External" /><Relationship Id="rId16" Type="http://schemas.openxmlformats.org/officeDocument/2006/relationships/hyperlink" Target="https://podminky.urs.cz/item/CS_URS_2021_02/279321347" TargetMode="External" /><Relationship Id="rId17" Type="http://schemas.openxmlformats.org/officeDocument/2006/relationships/hyperlink" Target="https://podminky.urs.cz/item/CS_URS_2021_02/279351121" TargetMode="External" /><Relationship Id="rId18" Type="http://schemas.openxmlformats.org/officeDocument/2006/relationships/hyperlink" Target="https://podminky.urs.cz/item/CS_URS_2021_02/279351122" TargetMode="External" /><Relationship Id="rId19" Type="http://schemas.openxmlformats.org/officeDocument/2006/relationships/hyperlink" Target="https://podminky.urs.cz/item/CS_URS_2021_02/279361821" TargetMode="External" /><Relationship Id="rId20" Type="http://schemas.openxmlformats.org/officeDocument/2006/relationships/hyperlink" Target="https://podminky.urs.cz/item/CS_URS_2021_02/279362021" TargetMode="External" /><Relationship Id="rId21" Type="http://schemas.openxmlformats.org/officeDocument/2006/relationships/hyperlink" Target="https://podminky.urs.cz/item/CS_URS_2021_02/282602112" TargetMode="External" /><Relationship Id="rId22" Type="http://schemas.openxmlformats.org/officeDocument/2006/relationships/hyperlink" Target="https://podminky.urs.cz/item/CS_URS_2021_02/58932940" TargetMode="External" /><Relationship Id="rId23" Type="http://schemas.openxmlformats.org/officeDocument/2006/relationships/hyperlink" Target="https://podminky.urs.cz/item/CS_URS_2021_02/283111112" TargetMode="External" /><Relationship Id="rId24" Type="http://schemas.openxmlformats.org/officeDocument/2006/relationships/hyperlink" Target="https://podminky.urs.cz/item/CS_URS_2021_02/14011066" TargetMode="External" /><Relationship Id="rId25" Type="http://schemas.openxmlformats.org/officeDocument/2006/relationships/hyperlink" Target="https://podminky.urs.cz/item/CS_URS_2021_02/631311126" TargetMode="External" /><Relationship Id="rId26" Type="http://schemas.openxmlformats.org/officeDocument/2006/relationships/hyperlink" Target="https://podminky.urs.cz/item/CS_URS_2021_02/977151113" TargetMode="External" /><Relationship Id="rId27" Type="http://schemas.openxmlformats.org/officeDocument/2006/relationships/hyperlink" Target="https://podminky.urs.cz/item/CS_URS_2021_02/977151116" TargetMode="External" /><Relationship Id="rId28" Type="http://schemas.openxmlformats.org/officeDocument/2006/relationships/hyperlink" Target="https://podminky.urs.cz/item/CS_URS_2021_02/998011001" TargetMode="External" /><Relationship Id="rId29" Type="http://schemas.openxmlformats.org/officeDocument/2006/relationships/hyperlink" Target="https://podminky.urs.cz/item/CS_URS_2021_02/767995115" TargetMode="External" /><Relationship Id="rId30" Type="http://schemas.openxmlformats.org/officeDocument/2006/relationships/hyperlink" Target="https://podminky.urs.cz/item/CS_URS_2021_02/998767101" TargetMode="External" /><Relationship Id="rId31" Type="http://schemas.openxmlformats.org/officeDocument/2006/relationships/hyperlink" Target="https://podminky.urs.cz/item/CS_URS_2021_02/781121011" TargetMode="External" /><Relationship Id="rId32" Type="http://schemas.openxmlformats.org/officeDocument/2006/relationships/hyperlink" Target="https://podminky.urs.cz/item/CS_URS_2021_02/781495185" TargetMode="External" /><Relationship Id="rId33" Type="http://schemas.openxmlformats.org/officeDocument/2006/relationships/hyperlink" Target="https://podminky.urs.cz/item/CS_URS_2021_02/781774112" TargetMode="External" /><Relationship Id="rId34" Type="http://schemas.openxmlformats.org/officeDocument/2006/relationships/hyperlink" Target="https://podminky.urs.cz/item/CS_URS_2021_02/59761409" TargetMode="External" /><Relationship Id="rId35" Type="http://schemas.openxmlformats.org/officeDocument/2006/relationships/hyperlink" Target="https://podminky.urs.cz/item/CS_URS_2021_02/998781101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51254" TargetMode="External" /><Relationship Id="rId2" Type="http://schemas.openxmlformats.org/officeDocument/2006/relationships/hyperlink" Target="https://podminky.urs.cz/item/CS_URS_2021_01/174151101" TargetMode="External" /><Relationship Id="rId3" Type="http://schemas.openxmlformats.org/officeDocument/2006/relationships/hyperlink" Target="https://podminky.urs.cz/item/CS_URS_2021_01/175151101" TargetMode="External" /><Relationship Id="rId4" Type="http://schemas.openxmlformats.org/officeDocument/2006/relationships/hyperlink" Target="https://podminky.urs.cz/item/CS_URS_2021_01/58337310" TargetMode="External" /><Relationship Id="rId5" Type="http://schemas.openxmlformats.org/officeDocument/2006/relationships/hyperlink" Target="https://podminky.urs.cz/item/CS_URS_2021_01/451572111" TargetMode="External" /><Relationship Id="rId6" Type="http://schemas.openxmlformats.org/officeDocument/2006/relationships/hyperlink" Target="https://podminky.urs.cz/item/CS_URS_2021_01/871161211" TargetMode="External" /><Relationship Id="rId7" Type="http://schemas.openxmlformats.org/officeDocument/2006/relationships/hyperlink" Target="https://podminky.urs.cz/item/CS_URS_2021_01/28613170" TargetMode="External" /><Relationship Id="rId8" Type="http://schemas.openxmlformats.org/officeDocument/2006/relationships/hyperlink" Target="https://podminky.urs.cz/item/CS_URS_2021_01/871171211" TargetMode="External" /><Relationship Id="rId9" Type="http://schemas.openxmlformats.org/officeDocument/2006/relationships/hyperlink" Target="https://podminky.urs.cz/item/CS_URS_2021_01/28613171" TargetMode="External" /><Relationship Id="rId10" Type="http://schemas.openxmlformats.org/officeDocument/2006/relationships/hyperlink" Target="https://podminky.urs.cz/item/CS_URS_2021_01/871265211" TargetMode="External" /><Relationship Id="rId11" Type="http://schemas.openxmlformats.org/officeDocument/2006/relationships/hyperlink" Target="https://podminky.urs.cz/item/CS_URS_2021_01/892241111" TargetMode="External" /><Relationship Id="rId12" Type="http://schemas.openxmlformats.org/officeDocument/2006/relationships/hyperlink" Target="https://podminky.urs.cz/item/CS_URS_2021_01/899721111" TargetMode="External" /><Relationship Id="rId13" Type="http://schemas.openxmlformats.org/officeDocument/2006/relationships/hyperlink" Target="https://podminky.urs.cz/item/CS_URS_2021_01/899722113" TargetMode="External" /><Relationship Id="rId14" Type="http://schemas.openxmlformats.org/officeDocument/2006/relationships/hyperlink" Target="https://podminky.urs.cz/item/CS_URS_2021_01/977151114" TargetMode="External" /><Relationship Id="rId15" Type="http://schemas.openxmlformats.org/officeDocument/2006/relationships/hyperlink" Target="https://podminky.urs.cz/item/CS_URS_2021_01/99827610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1" TargetMode="External" /><Relationship Id="rId2" Type="http://schemas.openxmlformats.org/officeDocument/2006/relationships/hyperlink" Target="https://podminky.urs.cz/item/CS_URS_2021_02/112101121" TargetMode="External" /><Relationship Id="rId3" Type="http://schemas.openxmlformats.org/officeDocument/2006/relationships/hyperlink" Target="https://podminky.urs.cz/item/CS_URS_2021_02/112251101" TargetMode="External" /><Relationship Id="rId4" Type="http://schemas.openxmlformats.org/officeDocument/2006/relationships/hyperlink" Target="https://podminky.urs.cz/item/CS_URS_2021_02/113106134" TargetMode="External" /><Relationship Id="rId5" Type="http://schemas.openxmlformats.org/officeDocument/2006/relationships/hyperlink" Target="https://podminky.urs.cz/item/CS_URS_2021_02/113107211" TargetMode="External" /><Relationship Id="rId6" Type="http://schemas.openxmlformats.org/officeDocument/2006/relationships/hyperlink" Target="https://podminky.urs.cz/item/CS_URS_2021_02/113107222" TargetMode="External" /><Relationship Id="rId7" Type="http://schemas.openxmlformats.org/officeDocument/2006/relationships/hyperlink" Target="https://podminky.urs.cz/item/CS_URS_2021_02/113107312" TargetMode="External" /><Relationship Id="rId8" Type="http://schemas.openxmlformats.org/officeDocument/2006/relationships/hyperlink" Target="https://podminky.urs.cz/item/CS_URS_2021_02/113107322" TargetMode="External" /><Relationship Id="rId9" Type="http://schemas.openxmlformats.org/officeDocument/2006/relationships/hyperlink" Target="https://podminky.urs.cz/item/CS_URS_2021_02/113107343" TargetMode="External" /><Relationship Id="rId10" Type="http://schemas.openxmlformats.org/officeDocument/2006/relationships/hyperlink" Target="https://podminky.urs.cz/item/CS_URS_2021_02/113202111" TargetMode="External" /><Relationship Id="rId11" Type="http://schemas.openxmlformats.org/officeDocument/2006/relationships/hyperlink" Target="https://podminky.urs.cz/item/CS_URS_2021_02/113204111" TargetMode="External" /><Relationship Id="rId12" Type="http://schemas.openxmlformats.org/officeDocument/2006/relationships/hyperlink" Target="https://podminky.urs.cz/item/CS_URS_2021_02/122252204" TargetMode="External" /><Relationship Id="rId13" Type="http://schemas.openxmlformats.org/officeDocument/2006/relationships/hyperlink" Target="https://podminky.urs.cz/item/CS_URS_2021_02/132151102" TargetMode="External" /><Relationship Id="rId14" Type="http://schemas.openxmlformats.org/officeDocument/2006/relationships/hyperlink" Target="https://podminky.urs.cz/item/CS_URS_2021_02/162201405" TargetMode="External" /><Relationship Id="rId15" Type="http://schemas.openxmlformats.org/officeDocument/2006/relationships/hyperlink" Target="https://podminky.urs.cz/item/CS_URS_2021_02/162201415" TargetMode="External" /><Relationship Id="rId16" Type="http://schemas.openxmlformats.org/officeDocument/2006/relationships/hyperlink" Target="https://podminky.urs.cz/item/CS_URS_2021_02/162201421" TargetMode="External" /><Relationship Id="rId17" Type="http://schemas.openxmlformats.org/officeDocument/2006/relationships/hyperlink" Target="https://podminky.urs.cz/item/CS_URS_2021_02/162301501" TargetMode="External" /><Relationship Id="rId18" Type="http://schemas.openxmlformats.org/officeDocument/2006/relationships/hyperlink" Target="https://podminky.urs.cz/item/CS_URS_2021_02/162301941" TargetMode="External" /><Relationship Id="rId19" Type="http://schemas.openxmlformats.org/officeDocument/2006/relationships/hyperlink" Target="https://podminky.urs.cz/item/CS_URS_2021_02/162301951" TargetMode="External" /><Relationship Id="rId20" Type="http://schemas.openxmlformats.org/officeDocument/2006/relationships/hyperlink" Target="https://podminky.urs.cz/item/CS_URS_2021_02/162301971" TargetMode="External" /><Relationship Id="rId21" Type="http://schemas.openxmlformats.org/officeDocument/2006/relationships/hyperlink" Target="https://podminky.urs.cz/item/CS_URS_2021_02/162301981" TargetMode="External" /><Relationship Id="rId22" Type="http://schemas.openxmlformats.org/officeDocument/2006/relationships/hyperlink" Target="https://podminky.urs.cz/item/CS_URS_2021_02/162751117" TargetMode="External" /><Relationship Id="rId23" Type="http://schemas.openxmlformats.org/officeDocument/2006/relationships/hyperlink" Target="https://podminky.urs.cz/item/CS_URS_2021_02/10364101" TargetMode="External" /><Relationship Id="rId24" Type="http://schemas.openxmlformats.org/officeDocument/2006/relationships/hyperlink" Target="https://podminky.urs.cz/item/CS_URS_2021_02/167151101" TargetMode="External" /><Relationship Id="rId25" Type="http://schemas.openxmlformats.org/officeDocument/2006/relationships/hyperlink" Target="https://podminky.urs.cz/item/CS_URS_2021_02/175151101" TargetMode="External" /><Relationship Id="rId26" Type="http://schemas.openxmlformats.org/officeDocument/2006/relationships/hyperlink" Target="https://podminky.urs.cz/item/CS_URS_2021_02/58343930" TargetMode="External" /><Relationship Id="rId27" Type="http://schemas.openxmlformats.org/officeDocument/2006/relationships/hyperlink" Target="https://podminky.urs.cz/item/CS_URS_2021_02/181111111" TargetMode="External" /><Relationship Id="rId28" Type="http://schemas.openxmlformats.org/officeDocument/2006/relationships/hyperlink" Target="https://podminky.urs.cz/item/CS_URS_2021_02/181311103" TargetMode="External" /><Relationship Id="rId29" Type="http://schemas.openxmlformats.org/officeDocument/2006/relationships/hyperlink" Target="https://podminky.urs.cz/item/CS_URS_2021_02/181951112" TargetMode="External" /><Relationship Id="rId30" Type="http://schemas.openxmlformats.org/officeDocument/2006/relationships/hyperlink" Target="https://podminky.urs.cz/item/CS_URS_2021_02/184102110" TargetMode="External" /><Relationship Id="rId31" Type="http://schemas.openxmlformats.org/officeDocument/2006/relationships/hyperlink" Target="https://podminky.urs.cz/item/CS_URS_2021_02/184911421" TargetMode="External" /><Relationship Id="rId32" Type="http://schemas.openxmlformats.org/officeDocument/2006/relationships/hyperlink" Target="https://podminky.urs.cz/item/CS_URS_2021_02/10391100" TargetMode="External" /><Relationship Id="rId33" Type="http://schemas.openxmlformats.org/officeDocument/2006/relationships/hyperlink" Target="https://podminky.urs.cz/item/CS_URS_2021_02/271532212" TargetMode="External" /><Relationship Id="rId34" Type="http://schemas.openxmlformats.org/officeDocument/2006/relationships/hyperlink" Target="https://podminky.urs.cz/item/CS_URS_2021_02/272313611" TargetMode="External" /><Relationship Id="rId35" Type="http://schemas.openxmlformats.org/officeDocument/2006/relationships/hyperlink" Target="https://podminky.urs.cz/item/CS_URS_2021_02/434191423" TargetMode="External" /><Relationship Id="rId36" Type="http://schemas.openxmlformats.org/officeDocument/2006/relationships/hyperlink" Target="https://podminky.urs.cz/item/CS_URS_2021_02/451577777" TargetMode="External" /><Relationship Id="rId37" Type="http://schemas.openxmlformats.org/officeDocument/2006/relationships/hyperlink" Target="https://podminky.urs.cz/item/CS_URS_2021_02/564861111" TargetMode="External" /><Relationship Id="rId38" Type="http://schemas.openxmlformats.org/officeDocument/2006/relationships/hyperlink" Target="https://podminky.urs.cz/item/CS_URS_2021_02/564861113" TargetMode="External" /><Relationship Id="rId39" Type="http://schemas.openxmlformats.org/officeDocument/2006/relationships/hyperlink" Target="https://podminky.urs.cz/item/CS_URS_2021_02/564952111" TargetMode="External" /><Relationship Id="rId40" Type="http://schemas.openxmlformats.org/officeDocument/2006/relationships/hyperlink" Target="https://podminky.urs.cz/item/CS_URS_2021_02/565165101" TargetMode="External" /><Relationship Id="rId41" Type="http://schemas.openxmlformats.org/officeDocument/2006/relationships/hyperlink" Target="https://podminky.urs.cz/item/CS_URS_2021_02/573191111" TargetMode="External" /><Relationship Id="rId42" Type="http://schemas.openxmlformats.org/officeDocument/2006/relationships/hyperlink" Target="https://podminky.urs.cz/item/CS_URS_2021_02/573231108" TargetMode="External" /><Relationship Id="rId43" Type="http://schemas.openxmlformats.org/officeDocument/2006/relationships/hyperlink" Target="https://podminky.urs.cz/item/CS_URS_2021_02/577134111" TargetMode="External" /><Relationship Id="rId44" Type="http://schemas.openxmlformats.org/officeDocument/2006/relationships/hyperlink" Target="https://podminky.urs.cz/item/CS_URS_2021_02/591211111" TargetMode="External" /><Relationship Id="rId45" Type="http://schemas.openxmlformats.org/officeDocument/2006/relationships/hyperlink" Target="https://podminky.urs.cz/item/CS_URS_2021_02/591411111" TargetMode="External" /><Relationship Id="rId46" Type="http://schemas.openxmlformats.org/officeDocument/2006/relationships/hyperlink" Target="https://podminky.urs.cz/item/CS_URS_2021_02/596211110" TargetMode="External" /><Relationship Id="rId47" Type="http://schemas.openxmlformats.org/officeDocument/2006/relationships/hyperlink" Target="https://podminky.urs.cz/item/CS_URS_2021_02/596811311" TargetMode="External" /><Relationship Id="rId48" Type="http://schemas.openxmlformats.org/officeDocument/2006/relationships/hyperlink" Target="https://podminky.urs.cz/item/CS_URS_2021_02/58381159" TargetMode="External" /><Relationship Id="rId49" Type="http://schemas.openxmlformats.org/officeDocument/2006/relationships/hyperlink" Target="https://podminky.urs.cz/item/CS_URS_2021_02/28611225" TargetMode="External" /><Relationship Id="rId50" Type="http://schemas.openxmlformats.org/officeDocument/2006/relationships/hyperlink" Target="https://podminky.urs.cz/item/CS_URS_2021_02/895941111" TargetMode="External" /><Relationship Id="rId51" Type="http://schemas.openxmlformats.org/officeDocument/2006/relationships/hyperlink" Target="https://podminky.urs.cz/item/CS_URS_2021_02/28661680" TargetMode="External" /><Relationship Id="rId52" Type="http://schemas.openxmlformats.org/officeDocument/2006/relationships/hyperlink" Target="https://podminky.urs.cz/item/CS_URS_2021_02/899204112" TargetMode="External" /><Relationship Id="rId53" Type="http://schemas.openxmlformats.org/officeDocument/2006/relationships/hyperlink" Target="https://podminky.urs.cz/item/CS_URS_2021_02/28661938" TargetMode="External" /><Relationship Id="rId54" Type="http://schemas.openxmlformats.org/officeDocument/2006/relationships/hyperlink" Target="https://podminky.urs.cz/item/CS_URS_2021_02/28661789" TargetMode="External" /><Relationship Id="rId55" Type="http://schemas.openxmlformats.org/officeDocument/2006/relationships/hyperlink" Target="https://podminky.urs.cz/item/CS_URS_2021_02/915211112" TargetMode="External" /><Relationship Id="rId56" Type="http://schemas.openxmlformats.org/officeDocument/2006/relationships/hyperlink" Target="https://podminky.urs.cz/item/CS_URS_2021_02/915231112" TargetMode="External" /><Relationship Id="rId57" Type="http://schemas.openxmlformats.org/officeDocument/2006/relationships/hyperlink" Target="https://podminky.urs.cz/item/CS_URS_2021_02/915611111" TargetMode="External" /><Relationship Id="rId58" Type="http://schemas.openxmlformats.org/officeDocument/2006/relationships/hyperlink" Target="https://podminky.urs.cz/item/CS_URS_2021_02/915621111" TargetMode="External" /><Relationship Id="rId59" Type="http://schemas.openxmlformats.org/officeDocument/2006/relationships/hyperlink" Target="https://podminky.urs.cz/item/CS_URS_2021_02/916241113" TargetMode="External" /><Relationship Id="rId60" Type="http://schemas.openxmlformats.org/officeDocument/2006/relationships/hyperlink" Target="https://podminky.urs.cz/item/CS_URS_2021_02/58380004" TargetMode="External" /><Relationship Id="rId61" Type="http://schemas.openxmlformats.org/officeDocument/2006/relationships/hyperlink" Target="https://podminky.urs.cz/item/CS_URS_2021_02/916241213" TargetMode="External" /><Relationship Id="rId62" Type="http://schemas.openxmlformats.org/officeDocument/2006/relationships/hyperlink" Target="https://podminky.urs.cz/item/CS_URS_2021_02/919731123" TargetMode="External" /><Relationship Id="rId63" Type="http://schemas.openxmlformats.org/officeDocument/2006/relationships/hyperlink" Target="https://podminky.urs.cz/item/CS_URS_2021_02/919735113" TargetMode="External" /><Relationship Id="rId64" Type="http://schemas.openxmlformats.org/officeDocument/2006/relationships/hyperlink" Target="https://podminky.urs.cz/item/CS_URS_2021_02/936104211" TargetMode="External" /><Relationship Id="rId65" Type="http://schemas.openxmlformats.org/officeDocument/2006/relationships/hyperlink" Target="https://podminky.urs.cz/item/CS_URS_2021_02/74910130" TargetMode="External" /><Relationship Id="rId66" Type="http://schemas.openxmlformats.org/officeDocument/2006/relationships/hyperlink" Target="https://podminky.urs.cz/item/CS_URS_2021_02/936124113" TargetMode="External" /><Relationship Id="rId67" Type="http://schemas.openxmlformats.org/officeDocument/2006/relationships/hyperlink" Target="https://podminky.urs.cz/item/CS_URS_2021_02/961044111" TargetMode="External" /><Relationship Id="rId68" Type="http://schemas.openxmlformats.org/officeDocument/2006/relationships/hyperlink" Target="https://podminky.urs.cz/item/CS_URS_2021_02/962042334" TargetMode="External" /><Relationship Id="rId69" Type="http://schemas.openxmlformats.org/officeDocument/2006/relationships/hyperlink" Target="https://podminky.urs.cz/item/CS_URS_2021_02/963022819" TargetMode="External" /><Relationship Id="rId70" Type="http://schemas.openxmlformats.org/officeDocument/2006/relationships/hyperlink" Target="https://podminky.urs.cz/item/CS_URS_2021_02/966008221" TargetMode="External" /><Relationship Id="rId71" Type="http://schemas.openxmlformats.org/officeDocument/2006/relationships/hyperlink" Target="https://podminky.urs.cz/item/CS_URS_2021_02/979054451" TargetMode="External" /><Relationship Id="rId72" Type="http://schemas.openxmlformats.org/officeDocument/2006/relationships/hyperlink" Target="https://podminky.urs.cz/item/CS_URS_2021_02/997221551" TargetMode="External" /><Relationship Id="rId73" Type="http://schemas.openxmlformats.org/officeDocument/2006/relationships/hyperlink" Target="https://podminky.urs.cz/item/CS_URS_2021_02/997221559" TargetMode="External" /><Relationship Id="rId74" Type="http://schemas.openxmlformats.org/officeDocument/2006/relationships/hyperlink" Target="https://podminky.urs.cz/item/CS_URS_2021_02/997221561" TargetMode="External" /><Relationship Id="rId75" Type="http://schemas.openxmlformats.org/officeDocument/2006/relationships/hyperlink" Target="https://podminky.urs.cz/item/CS_URS_2021_02/997221569" TargetMode="External" /><Relationship Id="rId76" Type="http://schemas.openxmlformats.org/officeDocument/2006/relationships/hyperlink" Target="https://podminky.urs.cz/item/CS_URS_2021_01/997221861" TargetMode="External" /><Relationship Id="rId77" Type="http://schemas.openxmlformats.org/officeDocument/2006/relationships/hyperlink" Target="https://podminky.urs.cz/item/CS_URS_2021_01/997221873" TargetMode="External" /><Relationship Id="rId78" Type="http://schemas.openxmlformats.org/officeDocument/2006/relationships/hyperlink" Target="https://podminky.urs.cz/item/CS_URS_2021_02/997221875" TargetMode="External" /><Relationship Id="rId79" Type="http://schemas.openxmlformats.org/officeDocument/2006/relationships/hyperlink" Target="https://podminky.urs.cz/item/CS_URS_2021_02/998223011" TargetMode="External" /><Relationship Id="rId80" Type="http://schemas.openxmlformats.org/officeDocument/2006/relationships/hyperlink" Target="https://podminky.urs.cz/item/CS_URS_2021_02/767163221" TargetMode="External" /><Relationship Id="rId81" Type="http://schemas.openxmlformats.org/officeDocument/2006/relationships/hyperlink" Target="https://podminky.urs.cz/item/CS_URS_2021_02/767531111" TargetMode="External" /><Relationship Id="rId82" Type="http://schemas.openxmlformats.org/officeDocument/2006/relationships/hyperlink" Target="https://podminky.urs.cz/item/CS_URS_2021_02/69752003" TargetMode="External" /><Relationship Id="rId83" Type="http://schemas.openxmlformats.org/officeDocument/2006/relationships/hyperlink" Target="https://podminky.urs.cz/item/CS_URS_2021_02/767531121" TargetMode="External" /><Relationship Id="rId84" Type="http://schemas.openxmlformats.org/officeDocument/2006/relationships/hyperlink" Target="https://podminky.urs.cz/item/CS_URS_2021_02/69752161" TargetMode="External" /><Relationship Id="rId8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513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030R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94000" TargetMode="External" /><Relationship Id="rId7" Type="http://schemas.openxmlformats.org/officeDocument/2006/relationships/hyperlink" Target="https://podminky.urs.cz/item/CS_URS_2021_02/032903000" TargetMode="External" /><Relationship Id="rId8" Type="http://schemas.openxmlformats.org/officeDocument/2006/relationships/hyperlink" Target="https://podminky.urs.cz/item/CS_URS_2021_02/0341030R1" TargetMode="External" /><Relationship Id="rId9" Type="http://schemas.openxmlformats.org/officeDocument/2006/relationships/hyperlink" Target="https://podminky.urs.cz/item/CS_URS_2021_02/0341030R2" TargetMode="External" /><Relationship Id="rId10" Type="http://schemas.openxmlformats.org/officeDocument/2006/relationships/hyperlink" Target="https://podminky.urs.cz/item/CS_URS_2021_02/0341030R3" TargetMode="External" /><Relationship Id="rId11" Type="http://schemas.openxmlformats.org/officeDocument/2006/relationships/hyperlink" Target="https://podminky.urs.cz/item/CS_URS_2021_02/03420300R1" TargetMode="External" /><Relationship Id="rId12" Type="http://schemas.openxmlformats.org/officeDocument/2006/relationships/hyperlink" Target="https://podminky.urs.cz/item/CS_URS_2021_02/042903000" TargetMode="External" /><Relationship Id="rId13" Type="http://schemas.openxmlformats.org/officeDocument/2006/relationships/hyperlink" Target="https://podminky.urs.cz/item/CS_URS_2021_02/0429030R1" TargetMode="External" /><Relationship Id="rId14" Type="http://schemas.openxmlformats.org/officeDocument/2006/relationships/hyperlink" Target="https://podminky.urs.cz/item/CS_URS_2021_02/0429030R2" TargetMode="External" /><Relationship Id="rId15" Type="http://schemas.openxmlformats.org/officeDocument/2006/relationships/hyperlink" Target="https://podminky.urs.cz/item/CS_URS_2021_02/045203000" TargetMode="External" /><Relationship Id="rId16" Type="http://schemas.openxmlformats.org/officeDocument/2006/relationships/hyperlink" Target="https://podminky.urs.cz/item/CS_URS_2021_02/045303000" TargetMode="External" /><Relationship Id="rId17" Type="http://schemas.openxmlformats.org/officeDocument/2006/relationships/hyperlink" Target="https://podminky.urs.cz/item/CS_URS_2021_02/049303000" TargetMode="External" /><Relationship Id="rId18" Type="http://schemas.openxmlformats.org/officeDocument/2006/relationships/hyperlink" Target="https://podminky.urs.cz/item/CS_URS_2021_02/071203000" TargetMode="External" /><Relationship Id="rId19" Type="http://schemas.openxmlformats.org/officeDocument/2006/relationships/hyperlink" Target="https://podminky.urs.cz/item/CS_URS_2021_02/0910030R1" TargetMode="External" /><Relationship Id="rId20" Type="http://schemas.openxmlformats.org/officeDocument/2006/relationships/hyperlink" Target="https://podminky.urs.cz/item/CS_URS_2021_02/0910030R2" TargetMode="External" /><Relationship Id="rId21" Type="http://schemas.openxmlformats.org/officeDocument/2006/relationships/hyperlink" Target="https://podminky.urs.cz/item/CS_URS_2021_02/0910030R3" TargetMode="External" /><Relationship Id="rId22" Type="http://schemas.openxmlformats.org/officeDocument/2006/relationships/hyperlink" Target="https://podminky.urs.cz/item/CS_URS_2021_02/0910030R4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20210608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č.p. 2983 U Synagogy - venkovní úpravy a IS SO02-SO04 rev1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Č. Lípa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18. 10. 2021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Č. Lípa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J. Nešněra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ROUND(AG55+AG56+AG60+AG61,2)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ROUND(AS55+AS56+AS60+AS61,2)</f>
        <v>0</v>
      </c>
      <c r="AT54" s="106">
        <f>ROUND(SUM(AV54:AW54),2)</f>
        <v>0</v>
      </c>
      <c r="AU54" s="107">
        <f>ROUND(AU55+AU56+AU60+AU61,5)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ROUND(AZ55+AZ56+AZ60+AZ61,2)</f>
        <v>0</v>
      </c>
      <c r="BA54" s="106">
        <f>ROUND(BA55+BA56+BA60+BA61,2)</f>
        <v>0</v>
      </c>
      <c r="BB54" s="106">
        <f>ROUND(BB55+BB56+BB60+BB61,2)</f>
        <v>0</v>
      </c>
      <c r="BC54" s="106">
        <f>ROUND(BC55+BC56+BC60+BC61,2)</f>
        <v>0</v>
      </c>
      <c r="BD54" s="108">
        <f>ROUND(BD55+BD56+BD60+BD61,2)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SO02 Akumuilace dešť...'!J30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SO02 Akumuilace dešť...'!P90</f>
        <v>0</v>
      </c>
      <c r="AV55" s="120">
        <f>'01 - SO02 Akumuilace dešť...'!J33</f>
        <v>0</v>
      </c>
      <c r="AW55" s="120">
        <f>'01 - SO02 Akumuilace dešť...'!J34</f>
        <v>0</v>
      </c>
      <c r="AX55" s="120">
        <f>'01 - SO02 Akumuilace dešť...'!J35</f>
        <v>0</v>
      </c>
      <c r="AY55" s="120">
        <f>'01 - SO02 Akumuilace dešť...'!J36</f>
        <v>0</v>
      </c>
      <c r="AZ55" s="120">
        <f>'01 - SO02 Akumuilace dešť...'!F33</f>
        <v>0</v>
      </c>
      <c r="BA55" s="120">
        <f>'01 - SO02 Akumuilace dešť...'!F34</f>
        <v>0</v>
      </c>
      <c r="BB55" s="120">
        <f>'01 - SO02 Akumuilace dešť...'!F35</f>
        <v>0</v>
      </c>
      <c r="BC55" s="120">
        <f>'01 - SO02 Akumuilace dešť...'!F36</f>
        <v>0</v>
      </c>
      <c r="BD55" s="122">
        <f>'01 - SO02 Akumuilace dešť...'!F37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7"/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24">
        <f>ROUND(SUM(AG57:AG59),2)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f>ROUND(SUM(AS57:AS59),2)</f>
        <v>0</v>
      </c>
      <c r="AT56" s="120">
        <f>ROUND(SUM(AV56:AW56),2)</f>
        <v>0</v>
      </c>
      <c r="AU56" s="121">
        <f>ROUND(SUM(AU57:AU59),5)</f>
        <v>0</v>
      </c>
      <c r="AV56" s="120">
        <f>ROUND(AZ56*L29,2)</f>
        <v>0</v>
      </c>
      <c r="AW56" s="120">
        <f>ROUND(BA56*L30,2)</f>
        <v>0</v>
      </c>
      <c r="AX56" s="120">
        <f>ROUND(BB56*L29,2)</f>
        <v>0</v>
      </c>
      <c r="AY56" s="120">
        <f>ROUND(BC56*L30,2)</f>
        <v>0</v>
      </c>
      <c r="AZ56" s="120">
        <f>ROUND(SUM(AZ57:AZ59),2)</f>
        <v>0</v>
      </c>
      <c r="BA56" s="120">
        <f>ROUND(SUM(BA57:BA59),2)</f>
        <v>0</v>
      </c>
      <c r="BB56" s="120">
        <f>ROUND(SUM(BB57:BB59),2)</f>
        <v>0</v>
      </c>
      <c r="BC56" s="120">
        <f>ROUND(SUM(BC57:BC59),2)</f>
        <v>0</v>
      </c>
      <c r="BD56" s="122">
        <f>ROUND(SUM(BD57:BD59),2)</f>
        <v>0</v>
      </c>
      <c r="BE56" s="7"/>
      <c r="BS56" s="123" t="s">
        <v>71</v>
      </c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4" customFormat="1" ht="16.5" customHeight="1">
      <c r="A57" s="111" t="s">
        <v>76</v>
      </c>
      <c r="B57" s="63"/>
      <c r="C57" s="125"/>
      <c r="D57" s="125"/>
      <c r="E57" s="126" t="s">
        <v>83</v>
      </c>
      <c r="F57" s="126"/>
      <c r="G57" s="126"/>
      <c r="H57" s="126"/>
      <c r="I57" s="126"/>
      <c r="J57" s="125"/>
      <c r="K57" s="126" t="s">
        <v>84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SO03 fontána'!J30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'02 - SO03 fontána'!P88</f>
        <v>0</v>
      </c>
      <c r="AV57" s="130">
        <f>'02 - SO03 fontána'!J33</f>
        <v>0</v>
      </c>
      <c r="AW57" s="130">
        <f>'02 - SO03 fontána'!J34</f>
        <v>0</v>
      </c>
      <c r="AX57" s="130">
        <f>'02 - SO03 fontána'!J35</f>
        <v>0</v>
      </c>
      <c r="AY57" s="130">
        <f>'02 - SO03 fontána'!J36</f>
        <v>0</v>
      </c>
      <c r="AZ57" s="130">
        <f>'02 - SO03 fontána'!F33</f>
        <v>0</v>
      </c>
      <c r="BA57" s="130">
        <f>'02 - SO03 fontána'!F34</f>
        <v>0</v>
      </c>
      <c r="BB57" s="130">
        <f>'02 - SO03 fontána'!F35</f>
        <v>0</v>
      </c>
      <c r="BC57" s="130">
        <f>'02 - SO03 fontána'!F36</f>
        <v>0</v>
      </c>
      <c r="BD57" s="132">
        <f>'02 - SO03 fontána'!F37</f>
        <v>0</v>
      </c>
      <c r="BE57" s="4"/>
      <c r="BT57" s="133" t="s">
        <v>82</v>
      </c>
      <c r="BU57" s="133" t="s">
        <v>87</v>
      </c>
      <c r="BV57" s="133" t="s">
        <v>74</v>
      </c>
      <c r="BW57" s="133" t="s">
        <v>85</v>
      </c>
      <c r="BX57" s="133" t="s">
        <v>5</v>
      </c>
      <c r="CL57" s="133" t="s">
        <v>19</v>
      </c>
      <c r="CM57" s="133" t="s">
        <v>82</v>
      </c>
    </row>
    <row r="58" s="4" customFormat="1" ht="16.5" customHeight="1">
      <c r="A58" s="111" t="s">
        <v>76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'02a - technologie fontány'!J32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86</v>
      </c>
      <c r="AR58" s="65"/>
      <c r="AS58" s="129">
        <v>0</v>
      </c>
      <c r="AT58" s="130">
        <f>ROUND(SUM(AV58:AW58),2)</f>
        <v>0</v>
      </c>
      <c r="AU58" s="131">
        <f>'02a - technologie fontány'!P87</f>
        <v>0</v>
      </c>
      <c r="AV58" s="130">
        <f>'02a - technologie fontány'!J35</f>
        <v>0</v>
      </c>
      <c r="AW58" s="130">
        <f>'02a - technologie fontány'!J36</f>
        <v>0</v>
      </c>
      <c r="AX58" s="130">
        <f>'02a - technologie fontány'!J37</f>
        <v>0</v>
      </c>
      <c r="AY58" s="130">
        <f>'02a - technologie fontány'!J38</f>
        <v>0</v>
      </c>
      <c r="AZ58" s="130">
        <f>'02a - technologie fontány'!F35</f>
        <v>0</v>
      </c>
      <c r="BA58" s="130">
        <f>'02a - technologie fontány'!F36</f>
        <v>0</v>
      </c>
      <c r="BB58" s="130">
        <f>'02a - technologie fontány'!F37</f>
        <v>0</v>
      </c>
      <c r="BC58" s="130">
        <f>'02a - technologie fontány'!F38</f>
        <v>0</v>
      </c>
      <c r="BD58" s="132">
        <f>'02a - technologie fontány'!F39</f>
        <v>0</v>
      </c>
      <c r="BE58" s="4"/>
      <c r="BT58" s="133" t="s">
        <v>82</v>
      </c>
      <c r="BV58" s="133" t="s">
        <v>74</v>
      </c>
      <c r="BW58" s="133" t="s">
        <v>90</v>
      </c>
      <c r="BX58" s="133" t="s">
        <v>85</v>
      </c>
      <c r="CL58" s="133" t="s">
        <v>19</v>
      </c>
    </row>
    <row r="59" s="4" customFormat="1" ht="16.5" customHeight="1">
      <c r="A59" s="111" t="s">
        <v>76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'02b -  voda, kanalizace'!J32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'02b -  voda, kanalizace'!P91</f>
        <v>0</v>
      </c>
      <c r="AV59" s="130">
        <f>'02b -  voda, kanalizace'!J35</f>
        <v>0</v>
      </c>
      <c r="AW59" s="130">
        <f>'02b -  voda, kanalizace'!J36</f>
        <v>0</v>
      </c>
      <c r="AX59" s="130">
        <f>'02b -  voda, kanalizace'!J37</f>
        <v>0</v>
      </c>
      <c r="AY59" s="130">
        <f>'02b -  voda, kanalizace'!J38</f>
        <v>0</v>
      </c>
      <c r="AZ59" s="130">
        <f>'02b -  voda, kanalizace'!F35</f>
        <v>0</v>
      </c>
      <c r="BA59" s="130">
        <f>'02b -  voda, kanalizace'!F36</f>
        <v>0</v>
      </c>
      <c r="BB59" s="130">
        <f>'02b -  voda, kanalizace'!F37</f>
        <v>0</v>
      </c>
      <c r="BC59" s="130">
        <f>'02b -  voda, kanalizace'!F38</f>
        <v>0</v>
      </c>
      <c r="BD59" s="132">
        <f>'02b -  voda, kanalizace'!F39</f>
        <v>0</v>
      </c>
      <c r="BE59" s="4"/>
      <c r="BT59" s="133" t="s">
        <v>82</v>
      </c>
      <c r="BV59" s="133" t="s">
        <v>74</v>
      </c>
      <c r="BW59" s="133" t="s">
        <v>93</v>
      </c>
      <c r="BX59" s="133" t="s">
        <v>85</v>
      </c>
      <c r="CL59" s="133" t="s">
        <v>19</v>
      </c>
    </row>
    <row r="60" s="7" customFormat="1" ht="16.5" customHeight="1">
      <c r="A60" s="111" t="s">
        <v>76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'03 - SO 04 Komunikace a c...'!J30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'03 - SO 04 Komunikace a c...'!P90</f>
        <v>0</v>
      </c>
      <c r="AV60" s="120">
        <f>'03 - SO 04 Komunikace a c...'!J33</f>
        <v>0</v>
      </c>
      <c r="AW60" s="120">
        <f>'03 - SO 04 Komunikace a c...'!J34</f>
        <v>0</v>
      </c>
      <c r="AX60" s="120">
        <f>'03 - SO 04 Komunikace a c...'!J35</f>
        <v>0</v>
      </c>
      <c r="AY60" s="120">
        <f>'03 - SO 04 Komunikace a c...'!J36</f>
        <v>0</v>
      </c>
      <c r="AZ60" s="120">
        <f>'03 - SO 04 Komunikace a c...'!F33</f>
        <v>0</v>
      </c>
      <c r="BA60" s="120">
        <f>'03 - SO 04 Komunikace a c...'!F34</f>
        <v>0</v>
      </c>
      <c r="BB60" s="120">
        <f>'03 - SO 04 Komunikace a c...'!F35</f>
        <v>0</v>
      </c>
      <c r="BC60" s="120">
        <f>'03 - SO 04 Komunikace a c...'!F36</f>
        <v>0</v>
      </c>
      <c r="BD60" s="122">
        <f>'03 - SO 04 Komunikace a c...'!F37</f>
        <v>0</v>
      </c>
      <c r="BE60" s="7"/>
      <c r="BT60" s="123" t="s">
        <v>80</v>
      </c>
      <c r="BV60" s="123" t="s">
        <v>74</v>
      </c>
      <c r="BW60" s="123" t="s">
        <v>96</v>
      </c>
      <c r="BX60" s="123" t="s">
        <v>5</v>
      </c>
      <c r="CL60" s="123" t="s">
        <v>19</v>
      </c>
      <c r="CM60" s="123" t="s">
        <v>82</v>
      </c>
    </row>
    <row r="61" s="7" customFormat="1" ht="16.5" customHeight="1">
      <c r="A61" s="111" t="s">
        <v>76</v>
      </c>
      <c r="B61" s="112"/>
      <c r="C61" s="113"/>
      <c r="D61" s="114" t="s">
        <v>97</v>
      </c>
      <c r="E61" s="114"/>
      <c r="F61" s="114"/>
      <c r="G61" s="114"/>
      <c r="H61" s="114"/>
      <c r="I61" s="115"/>
      <c r="J61" s="114" t="s">
        <v>98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'04 - Vedlejší rozpočtové 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79</v>
      </c>
      <c r="AR61" s="118"/>
      <c r="AS61" s="134">
        <v>0</v>
      </c>
      <c r="AT61" s="135">
        <f>ROUND(SUM(AV61:AW61),2)</f>
        <v>0</v>
      </c>
      <c r="AU61" s="136">
        <f>'04 - Vedlejší rozpočtové ...'!P86</f>
        <v>0</v>
      </c>
      <c r="AV61" s="135">
        <f>'04 - Vedlejší rozpočtové ...'!J33</f>
        <v>0</v>
      </c>
      <c r="AW61" s="135">
        <f>'04 - Vedlejší rozpočtové ...'!J34</f>
        <v>0</v>
      </c>
      <c r="AX61" s="135">
        <f>'04 - Vedlejší rozpočtové ...'!J35</f>
        <v>0</v>
      </c>
      <c r="AY61" s="135">
        <f>'04 - Vedlejší rozpočtové ...'!J36</f>
        <v>0</v>
      </c>
      <c r="AZ61" s="135">
        <f>'04 - Vedlejší rozpočtové ...'!F33</f>
        <v>0</v>
      </c>
      <c r="BA61" s="135">
        <f>'04 - Vedlejší rozpočtové ...'!F34</f>
        <v>0</v>
      </c>
      <c r="BB61" s="135">
        <f>'04 - Vedlejší rozpočtové ...'!F35</f>
        <v>0</v>
      </c>
      <c r="BC61" s="135">
        <f>'04 - Vedlejší rozpočtové ...'!F36</f>
        <v>0</v>
      </c>
      <c r="BD61" s="137">
        <f>'04 - Vedlejší rozpočtové ...'!F37</f>
        <v>0</v>
      </c>
      <c r="BE61" s="7"/>
      <c r="BT61" s="123" t="s">
        <v>80</v>
      </c>
      <c r="BV61" s="123" t="s">
        <v>74</v>
      </c>
      <c r="BW61" s="123" t="s">
        <v>99</v>
      </c>
      <c r="BX61" s="123" t="s">
        <v>5</v>
      </c>
      <c r="CL61" s="123" t="s">
        <v>19</v>
      </c>
      <c r="CM61" s="123" t="s">
        <v>82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iFS91KORl1BGjXFG9DbwJMipKR13E0k0HHx0VhCACQh1Lvslm+DGvbuETaPSa+grvXe+5KPkt67ye6BslT/1Bg==" hashValue="fxPEtRu2Xdjv7KGAHebp5mskAczdj6Rs8y3RBuFIbnMMHraAOxxRuFeZUvTpUkczs0d24o+Y33LO9bKxEpsK1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- SO02 Akumuilace dešť...'!C2" display="/"/>
    <hyperlink ref="A57" location="'02 - SO03 fontána'!C2" display="/"/>
    <hyperlink ref="A58" location="'02a - technologie fontány'!C2" display="/"/>
    <hyperlink ref="A59" location="'02b -  voda, kanalizace'!C2" display="/"/>
    <hyperlink ref="A60" location="'03 - SO 04 Komunikace a c...'!C2" display="/"/>
    <hyperlink ref="A61" location="'04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103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ROUND((SUM(BE90:BE271)),  2)</f>
        <v>0</v>
      </c>
      <c r="G33" s="38"/>
      <c r="H33" s="38"/>
      <c r="I33" s="157">
        <v>0.20999999999999999</v>
      </c>
      <c r="J33" s="156">
        <f>ROUND(((SUM(BE90:BE271))*I33),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ROUND((SUM(BF90:BF271)),  2)</f>
        <v>0</v>
      </c>
      <c r="G34" s="38"/>
      <c r="H34" s="38"/>
      <c r="I34" s="157">
        <v>0.14999999999999999</v>
      </c>
      <c r="J34" s="156">
        <f>ROUND(((SUM(BF90:BF271))*I34),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ROUND((SUM(BG90:BG271)),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ROUND((SUM(BH90:BH271)),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ROUND((SUM(BI90:BI271)),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SO02 Akumuilace dešťových vod a dešťová kanalizace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Česká Lípa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110</v>
      </c>
      <c r="E62" s="182"/>
      <c r="F62" s="182"/>
      <c r="G62" s="182"/>
      <c r="H62" s="182"/>
      <c r="I62" s="182"/>
      <c r="J62" s="183">
        <f>J137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J144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112</v>
      </c>
      <c r="E64" s="182"/>
      <c r="F64" s="182"/>
      <c r="G64" s="182"/>
      <c r="H64" s="182"/>
      <c r="I64" s="182"/>
      <c r="J64" s="183">
        <f>J149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J153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J242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J249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J260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J264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118</v>
      </c>
      <c r="E70" s="182"/>
      <c r="F70" s="182"/>
      <c r="G70" s="182"/>
      <c r="H70" s="182"/>
      <c r="I70" s="182"/>
      <c r="J70" s="183">
        <f>J265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rev1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01 - SO02 Akumuilace dešťových vod a dešťová kanalizace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Česká Lípa</v>
      </c>
      <c r="G84" s="40"/>
      <c r="H84" s="40"/>
      <c r="I84" s="32" t="s">
        <v>23</v>
      </c>
      <c r="J84" s="72" t="str">
        <f>IF(J12="","",J12)</f>
        <v>18. 10. 2021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Č. Lípa</v>
      </c>
      <c r="G86" s="40"/>
      <c r="H86" s="40"/>
      <c r="I86" s="32" t="s">
        <v>31</v>
      </c>
      <c r="J86" s="36" t="str">
        <f>E21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J. Nešněra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P91+P264</f>
        <v>0</v>
      </c>
      <c r="Q90" s="96"/>
      <c r="R90" s="193">
        <f>R91+R264</f>
        <v>360.66773374999991</v>
      </c>
      <c r="S90" s="96"/>
      <c r="T90" s="194">
        <f>T91+T264</f>
        <v>6.0369299999999999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BK91+BK264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P92+P137+P144+P149+P153+P242+P249+P260</f>
        <v>0</v>
      </c>
      <c r="Q91" s="204"/>
      <c r="R91" s="205">
        <f>R92+R137+R144+R149+R153+R242+R249+R260</f>
        <v>360.66680374999993</v>
      </c>
      <c r="S91" s="204"/>
      <c r="T91" s="206">
        <f>T92+T137+T144+T149+T153+T242+T249+T260</f>
        <v>5.9614199999999995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BK92+BK137+BK144+BK149+BK153+BK242+BK249+BK260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SUM(P93:P136)</f>
        <v>0</v>
      </c>
      <c r="Q92" s="204"/>
      <c r="R92" s="205">
        <f>SUM(R93:R136)</f>
        <v>332.66491999999994</v>
      </c>
      <c r="S92" s="204"/>
      <c r="T92" s="206">
        <f>SUM(T93:T136)</f>
        <v>1.4749999999999999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SUM(BK93:BK136)</f>
        <v>0</v>
      </c>
    </row>
    <row r="93" s="2" customFormat="1" ht="24.15" customHeight="1">
      <c r="A93" s="38"/>
      <c r="B93" s="39"/>
      <c r="C93" s="212" t="s">
        <v>80</v>
      </c>
      <c r="D93" s="212" t="s">
        <v>136</v>
      </c>
      <c r="E93" s="213" t="s">
        <v>137</v>
      </c>
      <c r="F93" s="214" t="s">
        <v>138</v>
      </c>
      <c r="G93" s="215" t="s">
        <v>139</v>
      </c>
      <c r="H93" s="216">
        <v>5</v>
      </c>
      <c r="I93" s="217"/>
      <c r="J93" s="218">
        <f>ROUND(I93*H93,2)</f>
        <v>0</v>
      </c>
      <c r="K93" s="214" t="s">
        <v>140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0.29499999999999998</v>
      </c>
      <c r="T93" s="222">
        <f>S93*H93</f>
        <v>1.4749999999999999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142</v>
      </c>
    </row>
    <row r="94" s="2" customFormat="1">
      <c r="A94" s="38"/>
      <c r="B94" s="39"/>
      <c r="C94" s="40"/>
      <c r="D94" s="225" t="s">
        <v>143</v>
      </c>
      <c r="E94" s="40"/>
      <c r="F94" s="226" t="s">
        <v>144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146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33" customHeight="1">
      <c r="A96" s="38"/>
      <c r="B96" s="39"/>
      <c r="C96" s="212" t="s">
        <v>82</v>
      </c>
      <c r="D96" s="212" t="s">
        <v>136</v>
      </c>
      <c r="E96" s="213" t="s">
        <v>147</v>
      </c>
      <c r="F96" s="214" t="s">
        <v>148</v>
      </c>
      <c r="G96" s="215" t="s">
        <v>149</v>
      </c>
      <c r="H96" s="216">
        <v>178.19999999999999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151</v>
      </c>
    </row>
    <row r="97" s="2" customFormat="1">
      <c r="A97" s="38"/>
      <c r="B97" s="39"/>
      <c r="C97" s="40"/>
      <c r="D97" s="225" t="s">
        <v>143</v>
      </c>
      <c r="E97" s="40"/>
      <c r="F97" s="226" t="s">
        <v>152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153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13" customFormat="1">
      <c r="A99" s="13"/>
      <c r="B99" s="232"/>
      <c r="C99" s="233"/>
      <c r="D99" s="225" t="s">
        <v>154</v>
      </c>
      <c r="E99" s="234" t="s">
        <v>19</v>
      </c>
      <c r="F99" s="235" t="s">
        <v>155</v>
      </c>
      <c r="G99" s="233"/>
      <c r="H99" s="236">
        <v>178.19999999999999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154</v>
      </c>
      <c r="AU99" s="242" t="s">
        <v>82</v>
      </c>
      <c r="AV99" s="13" t="s">
        <v>82</v>
      </c>
      <c r="AW99" s="13" t="s">
        <v>33</v>
      </c>
      <c r="AX99" s="13" t="s">
        <v>72</v>
      </c>
      <c r="AY99" s="242" t="s">
        <v>134</v>
      </c>
    </row>
    <row r="100" s="14" customFormat="1">
      <c r="A100" s="14"/>
      <c r="B100" s="243"/>
      <c r="C100" s="244"/>
      <c r="D100" s="225" t="s">
        <v>154</v>
      </c>
      <c r="E100" s="245" t="s">
        <v>19</v>
      </c>
      <c r="F100" s="246" t="s">
        <v>156</v>
      </c>
      <c r="G100" s="244"/>
      <c r="H100" s="247">
        <v>178.19999999999999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154</v>
      </c>
      <c r="AU100" s="253" t="s">
        <v>82</v>
      </c>
      <c r="AV100" s="14" t="s">
        <v>141</v>
      </c>
      <c r="AW100" s="14" t="s">
        <v>33</v>
      </c>
      <c r="AX100" s="14" t="s">
        <v>80</v>
      </c>
      <c r="AY100" s="253" t="s">
        <v>134</v>
      </c>
    </row>
    <row r="101" s="2" customFormat="1" ht="33" customHeight="1">
      <c r="A101" s="38"/>
      <c r="B101" s="39"/>
      <c r="C101" s="212" t="s">
        <v>157</v>
      </c>
      <c r="D101" s="212" t="s">
        <v>136</v>
      </c>
      <c r="E101" s="213" t="s">
        <v>158</v>
      </c>
      <c r="F101" s="214" t="s">
        <v>159</v>
      </c>
      <c r="G101" s="215" t="s">
        <v>149</v>
      </c>
      <c r="H101" s="216">
        <v>121.45</v>
      </c>
      <c r="I101" s="217"/>
      <c r="J101" s="218">
        <f>ROUND(I101*H101,2)</f>
        <v>0</v>
      </c>
      <c r="K101" s="214" t="s">
        <v>140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160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161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162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163</v>
      </c>
      <c r="G104" s="233"/>
      <c r="H104" s="236">
        <v>104.65000000000001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164</v>
      </c>
      <c r="G105" s="233"/>
      <c r="H105" s="236">
        <v>16.800000000000001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121.45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2" customFormat="1" ht="21.75" customHeight="1">
      <c r="A107" s="38"/>
      <c r="B107" s="39"/>
      <c r="C107" s="212" t="s">
        <v>141</v>
      </c>
      <c r="D107" s="212" t="s">
        <v>136</v>
      </c>
      <c r="E107" s="213" t="s">
        <v>165</v>
      </c>
      <c r="F107" s="214" t="s">
        <v>166</v>
      </c>
      <c r="G107" s="215" t="s">
        <v>139</v>
      </c>
      <c r="H107" s="216">
        <v>28</v>
      </c>
      <c r="I107" s="217"/>
      <c r="J107" s="218">
        <f>ROUND(I107*H107,2)</f>
        <v>0</v>
      </c>
      <c r="K107" s="214" t="s">
        <v>140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0.00084000000000000003</v>
      </c>
      <c r="R107" s="221">
        <f>Q107*H107</f>
        <v>0.023519999999999999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141</v>
      </c>
      <c r="AT107" s="223" t="s">
        <v>136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167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168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2" customFormat="1">
      <c r="A109" s="38"/>
      <c r="B109" s="39"/>
      <c r="C109" s="40"/>
      <c r="D109" s="230" t="s">
        <v>145</v>
      </c>
      <c r="E109" s="40"/>
      <c r="F109" s="231" t="s">
        <v>169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82</v>
      </c>
    </row>
    <row r="110" s="13" customFormat="1">
      <c r="A110" s="13"/>
      <c r="B110" s="232"/>
      <c r="C110" s="233"/>
      <c r="D110" s="225" t="s">
        <v>154</v>
      </c>
      <c r="E110" s="234" t="s">
        <v>19</v>
      </c>
      <c r="F110" s="235" t="s">
        <v>170</v>
      </c>
      <c r="G110" s="233"/>
      <c r="H110" s="236">
        <v>28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154</v>
      </c>
      <c r="AU110" s="242" t="s">
        <v>82</v>
      </c>
      <c r="AV110" s="13" t="s">
        <v>82</v>
      </c>
      <c r="AW110" s="13" t="s">
        <v>33</v>
      </c>
      <c r="AX110" s="13" t="s">
        <v>80</v>
      </c>
      <c r="AY110" s="242" t="s">
        <v>134</v>
      </c>
    </row>
    <row r="111" s="2" customFormat="1" ht="24.15" customHeight="1">
      <c r="A111" s="38"/>
      <c r="B111" s="39"/>
      <c r="C111" s="212" t="s">
        <v>171</v>
      </c>
      <c r="D111" s="212" t="s">
        <v>136</v>
      </c>
      <c r="E111" s="213" t="s">
        <v>172</v>
      </c>
      <c r="F111" s="214" t="s">
        <v>173</v>
      </c>
      <c r="G111" s="215" t="s">
        <v>139</v>
      </c>
      <c r="H111" s="216">
        <v>28</v>
      </c>
      <c r="I111" s="217"/>
      <c r="J111" s="218">
        <f>ROUND(I111*H111,2)</f>
        <v>0</v>
      </c>
      <c r="K111" s="214" t="s">
        <v>140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141</v>
      </c>
      <c r="AT111" s="223" t="s">
        <v>136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141</v>
      </c>
      <c r="BM111" s="223" t="s">
        <v>174</v>
      </c>
    </row>
    <row r="112" s="2" customFormat="1">
      <c r="A112" s="38"/>
      <c r="B112" s="39"/>
      <c r="C112" s="40"/>
      <c r="D112" s="225" t="s">
        <v>143</v>
      </c>
      <c r="E112" s="40"/>
      <c r="F112" s="226" t="s">
        <v>175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143</v>
      </c>
      <c r="AU112" s="17" t="s">
        <v>82</v>
      </c>
    </row>
    <row r="113" s="2" customFormat="1">
      <c r="A113" s="38"/>
      <c r="B113" s="39"/>
      <c r="C113" s="40"/>
      <c r="D113" s="230" t="s">
        <v>145</v>
      </c>
      <c r="E113" s="40"/>
      <c r="F113" s="231" t="s">
        <v>176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145</v>
      </c>
      <c r="AU113" s="17" t="s">
        <v>82</v>
      </c>
    </row>
    <row r="114" s="2" customFormat="1" ht="16.5" customHeight="1">
      <c r="A114" s="38"/>
      <c r="B114" s="39"/>
      <c r="C114" s="212" t="s">
        <v>177</v>
      </c>
      <c r="D114" s="212" t="s">
        <v>136</v>
      </c>
      <c r="E114" s="213" t="s">
        <v>178</v>
      </c>
      <c r="F114" s="214" t="s">
        <v>19</v>
      </c>
      <c r="G114" s="215" t="s">
        <v>149</v>
      </c>
      <c r="H114" s="216">
        <v>240.84999999999999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179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180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182</v>
      </c>
      <c r="F116" s="214" t="s">
        <v>183</v>
      </c>
      <c r="G116" s="215" t="s">
        <v>149</v>
      </c>
      <c r="H116" s="216">
        <v>62.850000000000001</v>
      </c>
      <c r="I116" s="217"/>
      <c r="J116" s="218">
        <f>ROUND(I116*H116,2)</f>
        <v>0</v>
      </c>
      <c r="K116" s="214" t="s">
        <v>140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184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185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186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182</v>
      </c>
      <c r="F119" s="214" t="s">
        <v>183</v>
      </c>
      <c r="G119" s="215" t="s">
        <v>149</v>
      </c>
      <c r="H119" s="216">
        <v>96.599999999999994</v>
      </c>
      <c r="I119" s="217"/>
      <c r="J119" s="218">
        <f>ROUND(I119*H119,2)</f>
        <v>0</v>
      </c>
      <c r="K119" s="214" t="s">
        <v>140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188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185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186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13" customFormat="1">
      <c r="A122" s="13"/>
      <c r="B122" s="232"/>
      <c r="C122" s="233"/>
      <c r="D122" s="225" t="s">
        <v>154</v>
      </c>
      <c r="E122" s="234" t="s">
        <v>19</v>
      </c>
      <c r="F122" s="235" t="s">
        <v>155</v>
      </c>
      <c r="G122" s="233"/>
      <c r="H122" s="236">
        <v>178.19999999999999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154</v>
      </c>
      <c r="AU122" s="242" t="s">
        <v>82</v>
      </c>
      <c r="AV122" s="13" t="s">
        <v>82</v>
      </c>
      <c r="AW122" s="13" t="s">
        <v>33</v>
      </c>
      <c r="AX122" s="13" t="s">
        <v>72</v>
      </c>
      <c r="AY122" s="242" t="s">
        <v>134</v>
      </c>
    </row>
    <row r="123" s="13" customFormat="1">
      <c r="A123" s="13"/>
      <c r="B123" s="232"/>
      <c r="C123" s="233"/>
      <c r="D123" s="225" t="s">
        <v>154</v>
      </c>
      <c r="E123" s="234" t="s">
        <v>19</v>
      </c>
      <c r="F123" s="235" t="s">
        <v>189</v>
      </c>
      <c r="G123" s="233"/>
      <c r="H123" s="236">
        <v>-24.600000000000001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154</v>
      </c>
      <c r="AU123" s="242" t="s">
        <v>82</v>
      </c>
      <c r="AV123" s="13" t="s">
        <v>82</v>
      </c>
      <c r="AW123" s="13" t="s">
        <v>33</v>
      </c>
      <c r="AX123" s="13" t="s">
        <v>72</v>
      </c>
      <c r="AY123" s="242" t="s">
        <v>134</v>
      </c>
    </row>
    <row r="124" s="13" customFormat="1">
      <c r="A124" s="13"/>
      <c r="B124" s="232"/>
      <c r="C124" s="233"/>
      <c r="D124" s="225" t="s">
        <v>154</v>
      </c>
      <c r="E124" s="234" t="s">
        <v>19</v>
      </c>
      <c r="F124" s="235" t="s">
        <v>190</v>
      </c>
      <c r="G124" s="233"/>
      <c r="H124" s="236">
        <v>-57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154</v>
      </c>
      <c r="AU124" s="242" t="s">
        <v>82</v>
      </c>
      <c r="AV124" s="13" t="s">
        <v>82</v>
      </c>
      <c r="AW124" s="13" t="s">
        <v>33</v>
      </c>
      <c r="AX124" s="13" t="s">
        <v>72</v>
      </c>
      <c r="AY124" s="242" t="s">
        <v>134</v>
      </c>
    </row>
    <row r="125" s="14" customFormat="1">
      <c r="A125" s="14"/>
      <c r="B125" s="243"/>
      <c r="C125" s="244"/>
      <c r="D125" s="225" t="s">
        <v>154</v>
      </c>
      <c r="E125" s="245" t="s">
        <v>19</v>
      </c>
      <c r="F125" s="246" t="s">
        <v>156</v>
      </c>
      <c r="G125" s="244"/>
      <c r="H125" s="247">
        <v>96.599999999999994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154</v>
      </c>
      <c r="AU125" s="253" t="s">
        <v>82</v>
      </c>
      <c r="AV125" s="14" t="s">
        <v>141</v>
      </c>
      <c r="AW125" s="14" t="s">
        <v>33</v>
      </c>
      <c r="AX125" s="14" t="s">
        <v>80</v>
      </c>
      <c r="AY125" s="253" t="s">
        <v>134</v>
      </c>
    </row>
    <row r="126" s="2" customFormat="1" ht="16.5" customHeight="1">
      <c r="A126" s="38"/>
      <c r="B126" s="39"/>
      <c r="C126" s="254" t="s">
        <v>191</v>
      </c>
      <c r="D126" s="254" t="s">
        <v>192</v>
      </c>
      <c r="E126" s="255" t="s">
        <v>193</v>
      </c>
      <c r="F126" s="256" t="s">
        <v>194</v>
      </c>
      <c r="G126" s="257" t="s">
        <v>149</v>
      </c>
      <c r="H126" s="258">
        <v>96.599999999999994</v>
      </c>
      <c r="I126" s="259"/>
      <c r="J126" s="260">
        <f>ROUND(I126*H126,2)</f>
        <v>0</v>
      </c>
      <c r="K126" s="256" t="s">
        <v>140</v>
      </c>
      <c r="L126" s="261"/>
      <c r="M126" s="262" t="s">
        <v>19</v>
      </c>
      <c r="N126" s="263" t="s">
        <v>43</v>
      </c>
      <c r="O126" s="84"/>
      <c r="P126" s="221">
        <f>O126*H126</f>
        <v>0</v>
      </c>
      <c r="Q126" s="221">
        <v>2.4289999999999998</v>
      </c>
      <c r="R126" s="221">
        <f>Q126*H126</f>
        <v>234.64139999999998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187</v>
      </c>
      <c r="AT126" s="223" t="s">
        <v>192</v>
      </c>
      <c r="AU126" s="223" t="s">
        <v>82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141</v>
      </c>
      <c r="BM126" s="223" t="s">
        <v>195</v>
      </c>
    </row>
    <row r="127" s="2" customFormat="1">
      <c r="A127" s="38"/>
      <c r="B127" s="39"/>
      <c r="C127" s="40"/>
      <c r="D127" s="225" t="s">
        <v>143</v>
      </c>
      <c r="E127" s="40"/>
      <c r="F127" s="226" t="s">
        <v>194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82</v>
      </c>
    </row>
    <row r="128" s="2" customFormat="1">
      <c r="A128" s="38"/>
      <c r="B128" s="39"/>
      <c r="C128" s="40"/>
      <c r="D128" s="230" t="s">
        <v>145</v>
      </c>
      <c r="E128" s="40"/>
      <c r="F128" s="231" t="s">
        <v>196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82</v>
      </c>
    </row>
    <row r="129" s="2" customFormat="1" ht="24.15" customHeight="1">
      <c r="A129" s="38"/>
      <c r="B129" s="39"/>
      <c r="C129" s="212" t="s">
        <v>197</v>
      </c>
      <c r="D129" s="212" t="s">
        <v>136</v>
      </c>
      <c r="E129" s="213" t="s">
        <v>198</v>
      </c>
      <c r="F129" s="214" t="s">
        <v>199</v>
      </c>
      <c r="G129" s="215" t="s">
        <v>149</v>
      </c>
      <c r="H129" s="216">
        <v>49</v>
      </c>
      <c r="I129" s="217"/>
      <c r="J129" s="218">
        <f>ROUND(I129*H129,2)</f>
        <v>0</v>
      </c>
      <c r="K129" s="214" t="s">
        <v>140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200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201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202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203</v>
      </c>
      <c r="G132" s="233"/>
      <c r="H132" s="236">
        <v>49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16.5" customHeight="1">
      <c r="A133" s="38"/>
      <c r="B133" s="39"/>
      <c r="C133" s="254" t="s">
        <v>204</v>
      </c>
      <c r="D133" s="254" t="s">
        <v>192</v>
      </c>
      <c r="E133" s="255" t="s">
        <v>205</v>
      </c>
      <c r="F133" s="256" t="s">
        <v>206</v>
      </c>
      <c r="G133" s="257" t="s">
        <v>207</v>
      </c>
      <c r="H133" s="258">
        <v>98</v>
      </c>
      <c r="I133" s="259"/>
      <c r="J133" s="260">
        <f>ROUND(I133*H133,2)</f>
        <v>0</v>
      </c>
      <c r="K133" s="256" t="s">
        <v>140</v>
      </c>
      <c r="L133" s="261"/>
      <c r="M133" s="262" t="s">
        <v>19</v>
      </c>
      <c r="N133" s="263" t="s">
        <v>43</v>
      </c>
      <c r="O133" s="84"/>
      <c r="P133" s="221">
        <f>O133*H133</f>
        <v>0</v>
      </c>
      <c r="Q133" s="221">
        <v>1</v>
      </c>
      <c r="R133" s="221">
        <f>Q133*H133</f>
        <v>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187</v>
      </c>
      <c r="AT133" s="223" t="s">
        <v>192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208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206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209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3"/>
      <c r="F136" s="235" t="s">
        <v>210</v>
      </c>
      <c r="G136" s="233"/>
      <c r="H136" s="236">
        <v>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4</v>
      </c>
      <c r="AX136" s="13" t="s">
        <v>80</v>
      </c>
      <c r="AY136" s="242" t="s">
        <v>134</v>
      </c>
    </row>
    <row r="137" s="12" customFormat="1" ht="22.8" customHeight="1">
      <c r="A137" s="12"/>
      <c r="B137" s="196"/>
      <c r="C137" s="197"/>
      <c r="D137" s="198" t="s">
        <v>71</v>
      </c>
      <c r="E137" s="210" t="s">
        <v>157</v>
      </c>
      <c r="F137" s="210" t="s">
        <v>211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SUM(P138:P143)</f>
        <v>0</v>
      </c>
      <c r="Q137" s="204"/>
      <c r="R137" s="205">
        <f>SUM(R138:R143)</f>
        <v>14.50756</v>
      </c>
      <c r="S137" s="204"/>
      <c r="T137" s="206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80</v>
      </c>
      <c r="AT137" s="208" t="s">
        <v>71</v>
      </c>
      <c r="AU137" s="208" t="s">
        <v>80</v>
      </c>
      <c r="AY137" s="207" t="s">
        <v>134</v>
      </c>
      <c r="BK137" s="209">
        <f>SUM(BK138:BK143)</f>
        <v>0</v>
      </c>
    </row>
    <row r="138" s="2" customFormat="1" ht="37.8" customHeight="1">
      <c r="A138" s="38"/>
      <c r="B138" s="39"/>
      <c r="C138" s="212" t="s">
        <v>212</v>
      </c>
      <c r="D138" s="212" t="s">
        <v>136</v>
      </c>
      <c r="E138" s="213" t="s">
        <v>213</v>
      </c>
      <c r="F138" s="214" t="s">
        <v>214</v>
      </c>
      <c r="G138" s="215" t="s">
        <v>215</v>
      </c>
      <c r="H138" s="216">
        <v>1</v>
      </c>
      <c r="I138" s="217"/>
      <c r="J138" s="218">
        <f>ROUND(I138*H138,2)</f>
        <v>0</v>
      </c>
      <c r="K138" s="214" t="s">
        <v>140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3.1071399999999998</v>
      </c>
      <c r="R138" s="221">
        <f>Q138*H138</f>
        <v>3.1071399999999998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141</v>
      </c>
      <c r="AT138" s="223" t="s">
        <v>136</v>
      </c>
      <c r="AU138" s="223" t="s">
        <v>82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141</v>
      </c>
      <c r="BM138" s="223" t="s">
        <v>216</v>
      </c>
    </row>
    <row r="139" s="2" customFormat="1">
      <c r="A139" s="38"/>
      <c r="B139" s="39"/>
      <c r="C139" s="40"/>
      <c r="D139" s="225" t="s">
        <v>143</v>
      </c>
      <c r="E139" s="40"/>
      <c r="F139" s="226" t="s">
        <v>217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82</v>
      </c>
    </row>
    <row r="140" s="2" customFormat="1">
      <c r="A140" s="38"/>
      <c r="B140" s="39"/>
      <c r="C140" s="40"/>
      <c r="D140" s="230" t="s">
        <v>145</v>
      </c>
      <c r="E140" s="40"/>
      <c r="F140" s="231" t="s">
        <v>218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82</v>
      </c>
    </row>
    <row r="141" s="2" customFormat="1" ht="37.8" customHeight="1">
      <c r="A141" s="38"/>
      <c r="B141" s="39"/>
      <c r="C141" s="212" t="s">
        <v>219</v>
      </c>
      <c r="D141" s="212" t="s">
        <v>136</v>
      </c>
      <c r="E141" s="213" t="s">
        <v>220</v>
      </c>
      <c r="F141" s="214" t="s">
        <v>221</v>
      </c>
      <c r="G141" s="215" t="s">
        <v>215</v>
      </c>
      <c r="H141" s="216">
        <v>3</v>
      </c>
      <c r="I141" s="217"/>
      <c r="J141" s="218">
        <f>ROUND(I141*H141,2)</f>
        <v>0</v>
      </c>
      <c r="K141" s="214" t="s">
        <v>140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3.8001399999999999</v>
      </c>
      <c r="R141" s="221">
        <f>Q141*H141</f>
        <v>11.40042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141</v>
      </c>
      <c r="AT141" s="223" t="s">
        <v>136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141</v>
      </c>
      <c r="BM141" s="223" t="s">
        <v>222</v>
      </c>
    </row>
    <row r="142" s="2" customFormat="1">
      <c r="A142" s="38"/>
      <c r="B142" s="39"/>
      <c r="C142" s="40"/>
      <c r="D142" s="225" t="s">
        <v>143</v>
      </c>
      <c r="E142" s="40"/>
      <c r="F142" s="226" t="s">
        <v>223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2" customFormat="1">
      <c r="A143" s="38"/>
      <c r="B143" s="39"/>
      <c r="C143" s="40"/>
      <c r="D143" s="230" t="s">
        <v>145</v>
      </c>
      <c r="E143" s="40"/>
      <c r="F143" s="231" t="s">
        <v>224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82</v>
      </c>
    </row>
    <row r="144" s="12" customFormat="1" ht="22.8" customHeight="1">
      <c r="A144" s="12"/>
      <c r="B144" s="196"/>
      <c r="C144" s="197"/>
      <c r="D144" s="198" t="s">
        <v>71</v>
      </c>
      <c r="E144" s="210" t="s">
        <v>141</v>
      </c>
      <c r="F144" s="210" t="s">
        <v>225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SUM(P145:P148)</f>
        <v>0</v>
      </c>
      <c r="Q144" s="204"/>
      <c r="R144" s="205">
        <f>SUM(R145:R148)</f>
        <v>0</v>
      </c>
      <c r="S144" s="204"/>
      <c r="T144" s="206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80</v>
      </c>
      <c r="AT144" s="208" t="s">
        <v>71</v>
      </c>
      <c r="AU144" s="208" t="s">
        <v>80</v>
      </c>
      <c r="AY144" s="207" t="s">
        <v>134</v>
      </c>
      <c r="BK144" s="209">
        <f>SUM(BK145:BK148)</f>
        <v>0</v>
      </c>
    </row>
    <row r="145" s="2" customFormat="1" ht="24.15" customHeight="1">
      <c r="A145" s="38"/>
      <c r="B145" s="39"/>
      <c r="C145" s="212" t="s">
        <v>226</v>
      </c>
      <c r="D145" s="212" t="s">
        <v>136</v>
      </c>
      <c r="E145" s="213" t="s">
        <v>227</v>
      </c>
      <c r="F145" s="214" t="s">
        <v>228</v>
      </c>
      <c r="G145" s="215" t="s">
        <v>149</v>
      </c>
      <c r="H145" s="216">
        <v>9.8000000000000007</v>
      </c>
      <c r="I145" s="217"/>
      <c r="J145" s="218">
        <f>ROUND(I145*H145,2)</f>
        <v>0</v>
      </c>
      <c r="K145" s="214" t="s">
        <v>140</v>
      </c>
      <c r="L145" s="44"/>
      <c r="M145" s="219" t="s">
        <v>19</v>
      </c>
      <c r="N145" s="220" t="s">
        <v>43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141</v>
      </c>
      <c r="AT145" s="223" t="s">
        <v>136</v>
      </c>
      <c r="AU145" s="223" t="s">
        <v>82</v>
      </c>
      <c r="AY145" s="17" t="s">
        <v>134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80</v>
      </c>
      <c r="BK145" s="224">
        <f>ROUND(I145*H145,2)</f>
        <v>0</v>
      </c>
      <c r="BL145" s="17" t="s">
        <v>141</v>
      </c>
      <c r="BM145" s="223" t="s">
        <v>229</v>
      </c>
    </row>
    <row r="146" s="2" customFormat="1">
      <c r="A146" s="38"/>
      <c r="B146" s="39"/>
      <c r="C146" s="40"/>
      <c r="D146" s="225" t="s">
        <v>143</v>
      </c>
      <c r="E146" s="40"/>
      <c r="F146" s="226" t="s">
        <v>230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82</v>
      </c>
    </row>
    <row r="147" s="2" customFormat="1">
      <c r="A147" s="38"/>
      <c r="B147" s="39"/>
      <c r="C147" s="40"/>
      <c r="D147" s="230" t="s">
        <v>145</v>
      </c>
      <c r="E147" s="40"/>
      <c r="F147" s="231" t="s">
        <v>231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82</v>
      </c>
    </row>
    <row r="148" s="13" customFormat="1">
      <c r="A148" s="13"/>
      <c r="B148" s="232"/>
      <c r="C148" s="233"/>
      <c r="D148" s="225" t="s">
        <v>154</v>
      </c>
      <c r="E148" s="234" t="s">
        <v>19</v>
      </c>
      <c r="F148" s="235" t="s">
        <v>232</v>
      </c>
      <c r="G148" s="233"/>
      <c r="H148" s="236">
        <v>9.8000000000000007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82</v>
      </c>
      <c r="AV148" s="13" t="s">
        <v>82</v>
      </c>
      <c r="AW148" s="13" t="s">
        <v>33</v>
      </c>
      <c r="AX148" s="13" t="s">
        <v>80</v>
      </c>
      <c r="AY148" s="242" t="s">
        <v>134</v>
      </c>
    </row>
    <row r="149" s="12" customFormat="1" ht="22.8" customHeight="1">
      <c r="A149" s="12"/>
      <c r="B149" s="196"/>
      <c r="C149" s="197"/>
      <c r="D149" s="198" t="s">
        <v>71</v>
      </c>
      <c r="E149" s="210" t="s">
        <v>171</v>
      </c>
      <c r="F149" s="210" t="s">
        <v>233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SUM(P150:P152)</f>
        <v>0</v>
      </c>
      <c r="Q149" s="204"/>
      <c r="R149" s="205">
        <f>SUM(R150:R152)</f>
        <v>0.42825000000000002</v>
      </c>
      <c r="S149" s="204"/>
      <c r="T149" s="206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80</v>
      </c>
      <c r="AT149" s="208" t="s">
        <v>71</v>
      </c>
      <c r="AU149" s="208" t="s">
        <v>80</v>
      </c>
      <c r="AY149" s="207" t="s">
        <v>134</v>
      </c>
      <c r="BK149" s="209">
        <f>SUM(BK150:BK152)</f>
        <v>0</v>
      </c>
    </row>
    <row r="150" s="2" customFormat="1" ht="24.15" customHeight="1">
      <c r="A150" s="38"/>
      <c r="B150" s="39"/>
      <c r="C150" s="212" t="s">
        <v>8</v>
      </c>
      <c r="D150" s="212" t="s">
        <v>136</v>
      </c>
      <c r="E150" s="213" t="s">
        <v>234</v>
      </c>
      <c r="F150" s="214" t="s">
        <v>235</v>
      </c>
      <c r="G150" s="215" t="s">
        <v>139</v>
      </c>
      <c r="H150" s="216">
        <v>5</v>
      </c>
      <c r="I150" s="217"/>
      <c r="J150" s="218">
        <f>ROUND(I150*H150,2)</f>
        <v>0</v>
      </c>
      <c r="K150" s="214" t="s">
        <v>140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0.085650000000000004</v>
      </c>
      <c r="R150" s="221">
        <f>Q150*H150</f>
        <v>0.42825000000000002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236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237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238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12" customFormat="1" ht="22.8" customHeight="1">
      <c r="A153" s="12"/>
      <c r="B153" s="196"/>
      <c r="C153" s="197"/>
      <c r="D153" s="198" t="s">
        <v>71</v>
      </c>
      <c r="E153" s="210" t="s">
        <v>187</v>
      </c>
      <c r="F153" s="210" t="s">
        <v>239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SUM(P154:P241)</f>
        <v>0</v>
      </c>
      <c r="Q153" s="204"/>
      <c r="R153" s="205">
        <f>SUM(R154:R241)</f>
        <v>13.065221749999999</v>
      </c>
      <c r="S153" s="204"/>
      <c r="T153" s="206">
        <f>SUM(T154:T241)</f>
        <v>4.43872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80</v>
      </c>
      <c r="AT153" s="208" t="s">
        <v>71</v>
      </c>
      <c r="AU153" s="208" t="s">
        <v>80</v>
      </c>
      <c r="AY153" s="207" t="s">
        <v>134</v>
      </c>
      <c r="BK153" s="209">
        <f>SUM(BK154:BK241)</f>
        <v>0</v>
      </c>
    </row>
    <row r="154" s="2" customFormat="1" ht="21.75" customHeight="1">
      <c r="A154" s="38"/>
      <c r="B154" s="39"/>
      <c r="C154" s="212" t="s">
        <v>240</v>
      </c>
      <c r="D154" s="212" t="s">
        <v>136</v>
      </c>
      <c r="E154" s="213" t="s">
        <v>241</v>
      </c>
      <c r="F154" s="214" t="s">
        <v>242</v>
      </c>
      <c r="G154" s="215" t="s">
        <v>243</v>
      </c>
      <c r="H154" s="216">
        <v>8</v>
      </c>
      <c r="I154" s="217"/>
      <c r="J154" s="218">
        <f>ROUND(I154*H154,2)</f>
        <v>0</v>
      </c>
      <c r="K154" s="214" t="s">
        <v>140</v>
      </c>
      <c r="L154" s="44"/>
      <c r="M154" s="219" t="s">
        <v>19</v>
      </c>
      <c r="N154" s="220" t="s">
        <v>43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0.029000000000000001</v>
      </c>
      <c r="T154" s="222">
        <f>S154*H154</f>
        <v>0.23200000000000001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141</v>
      </c>
      <c r="AT154" s="223" t="s">
        <v>136</v>
      </c>
      <c r="AU154" s="223" t="s">
        <v>82</v>
      </c>
      <c r="AY154" s="17" t="s">
        <v>134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80</v>
      </c>
      <c r="BK154" s="224">
        <f>ROUND(I154*H154,2)</f>
        <v>0</v>
      </c>
      <c r="BL154" s="17" t="s">
        <v>141</v>
      </c>
      <c r="BM154" s="223" t="s">
        <v>244</v>
      </c>
    </row>
    <row r="155" s="2" customFormat="1">
      <c r="A155" s="38"/>
      <c r="B155" s="39"/>
      <c r="C155" s="40"/>
      <c r="D155" s="225" t="s">
        <v>143</v>
      </c>
      <c r="E155" s="40"/>
      <c r="F155" s="226" t="s">
        <v>245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82</v>
      </c>
    </row>
    <row r="156" s="2" customFormat="1">
      <c r="A156" s="38"/>
      <c r="B156" s="39"/>
      <c r="C156" s="40"/>
      <c r="D156" s="230" t="s">
        <v>145</v>
      </c>
      <c r="E156" s="40"/>
      <c r="F156" s="231" t="s">
        <v>246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82</v>
      </c>
    </row>
    <row r="157" s="2" customFormat="1" ht="24.15" customHeight="1">
      <c r="A157" s="38"/>
      <c r="B157" s="39"/>
      <c r="C157" s="212" t="s">
        <v>247</v>
      </c>
      <c r="D157" s="212" t="s">
        <v>136</v>
      </c>
      <c r="E157" s="213" t="s">
        <v>248</v>
      </c>
      <c r="F157" s="214" t="s">
        <v>249</v>
      </c>
      <c r="G157" s="215" t="s">
        <v>215</v>
      </c>
      <c r="H157" s="216">
        <v>1</v>
      </c>
      <c r="I157" s="217"/>
      <c r="J157" s="218">
        <f>ROUND(I157*H157,2)</f>
        <v>0</v>
      </c>
      <c r="K157" s="214" t="s">
        <v>140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6.0000000000000002E-05</v>
      </c>
      <c r="R157" s="221">
        <f>Q157*H157</f>
        <v>6.0000000000000002E-05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250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251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252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2" customFormat="1" ht="24.15" customHeight="1">
      <c r="A160" s="38"/>
      <c r="B160" s="39"/>
      <c r="C160" s="254" t="s">
        <v>253</v>
      </c>
      <c r="D160" s="254" t="s">
        <v>192</v>
      </c>
      <c r="E160" s="255" t="s">
        <v>254</v>
      </c>
      <c r="F160" s="256" t="s">
        <v>255</v>
      </c>
      <c r="G160" s="257" t="s">
        <v>215</v>
      </c>
      <c r="H160" s="258">
        <v>1.0149999999999999</v>
      </c>
      <c r="I160" s="259"/>
      <c r="J160" s="260">
        <f>ROUND(I160*H160,2)</f>
        <v>0</v>
      </c>
      <c r="K160" s="256" t="s">
        <v>140</v>
      </c>
      <c r="L160" s="261"/>
      <c r="M160" s="262" t="s">
        <v>19</v>
      </c>
      <c r="N160" s="263" t="s">
        <v>43</v>
      </c>
      <c r="O160" s="84"/>
      <c r="P160" s="221">
        <f>O160*H160</f>
        <v>0</v>
      </c>
      <c r="Q160" s="221">
        <v>0.0030000000000000001</v>
      </c>
      <c r="R160" s="221">
        <f>Q160*H160</f>
        <v>0.003045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187</v>
      </c>
      <c r="AT160" s="223" t="s">
        <v>192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141</v>
      </c>
      <c r="BM160" s="223" t="s">
        <v>256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255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257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82</v>
      </c>
    </row>
    <row r="163" s="13" customFormat="1">
      <c r="A163" s="13"/>
      <c r="B163" s="232"/>
      <c r="C163" s="233"/>
      <c r="D163" s="225" t="s">
        <v>154</v>
      </c>
      <c r="E163" s="233"/>
      <c r="F163" s="235" t="s">
        <v>258</v>
      </c>
      <c r="G163" s="233"/>
      <c r="H163" s="236">
        <v>1.0149999999999999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82</v>
      </c>
      <c r="AV163" s="13" t="s">
        <v>82</v>
      </c>
      <c r="AW163" s="13" t="s">
        <v>4</v>
      </c>
      <c r="AX163" s="13" t="s">
        <v>80</v>
      </c>
      <c r="AY163" s="242" t="s">
        <v>134</v>
      </c>
    </row>
    <row r="164" s="2" customFormat="1" ht="24.15" customHeight="1">
      <c r="A164" s="38"/>
      <c r="B164" s="39"/>
      <c r="C164" s="212" t="s">
        <v>259</v>
      </c>
      <c r="D164" s="212" t="s">
        <v>136</v>
      </c>
      <c r="E164" s="213" t="s">
        <v>260</v>
      </c>
      <c r="F164" s="214" t="s">
        <v>261</v>
      </c>
      <c r="G164" s="215" t="s">
        <v>215</v>
      </c>
      <c r="H164" s="216">
        <v>3</v>
      </c>
      <c r="I164" s="217"/>
      <c r="J164" s="218">
        <f>ROUND(I164*H164,2)</f>
        <v>0</v>
      </c>
      <c r="K164" s="214" t="s">
        <v>140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6.9999999999999994E-05</v>
      </c>
      <c r="R164" s="221">
        <f>Q164*H164</f>
        <v>0.00020999999999999998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262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263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2" customFormat="1">
      <c r="A166" s="38"/>
      <c r="B166" s="39"/>
      <c r="C166" s="40"/>
      <c r="D166" s="230" t="s">
        <v>145</v>
      </c>
      <c r="E166" s="40"/>
      <c r="F166" s="231" t="s">
        <v>264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82</v>
      </c>
    </row>
    <row r="167" s="2" customFormat="1" ht="21.75" customHeight="1">
      <c r="A167" s="38"/>
      <c r="B167" s="39"/>
      <c r="C167" s="254" t="s">
        <v>265</v>
      </c>
      <c r="D167" s="254" t="s">
        <v>192</v>
      </c>
      <c r="E167" s="255" t="s">
        <v>266</v>
      </c>
      <c r="F167" s="256" t="s">
        <v>267</v>
      </c>
      <c r="G167" s="257" t="s">
        <v>215</v>
      </c>
      <c r="H167" s="258">
        <v>3.0449999999999999</v>
      </c>
      <c r="I167" s="259"/>
      <c r="J167" s="260">
        <f>ROUND(I167*H167,2)</f>
        <v>0</v>
      </c>
      <c r="K167" s="256" t="s">
        <v>140</v>
      </c>
      <c r="L167" s="261"/>
      <c r="M167" s="262" t="s">
        <v>19</v>
      </c>
      <c r="N167" s="263" t="s">
        <v>43</v>
      </c>
      <c r="O167" s="84"/>
      <c r="P167" s="221">
        <f>O167*H167</f>
        <v>0</v>
      </c>
      <c r="Q167" s="221">
        <v>0.00064999999999999997</v>
      </c>
      <c r="R167" s="221">
        <f>Q167*H167</f>
        <v>0.0019792499999999997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187</v>
      </c>
      <c r="AT167" s="223" t="s">
        <v>192</v>
      </c>
      <c r="AU167" s="223" t="s">
        <v>82</v>
      </c>
      <c r="AY167" s="17" t="s">
        <v>134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141</v>
      </c>
      <c r="BM167" s="223" t="s">
        <v>268</v>
      </c>
    </row>
    <row r="168" s="2" customFormat="1">
      <c r="A168" s="38"/>
      <c r="B168" s="39"/>
      <c r="C168" s="40"/>
      <c r="D168" s="225" t="s">
        <v>143</v>
      </c>
      <c r="E168" s="40"/>
      <c r="F168" s="226" t="s">
        <v>267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143</v>
      </c>
      <c r="AU168" s="17" t="s">
        <v>82</v>
      </c>
    </row>
    <row r="169" s="2" customFormat="1">
      <c r="A169" s="38"/>
      <c r="B169" s="39"/>
      <c r="C169" s="40"/>
      <c r="D169" s="230" t="s">
        <v>145</v>
      </c>
      <c r="E169" s="40"/>
      <c r="F169" s="231" t="s">
        <v>269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82</v>
      </c>
    </row>
    <row r="170" s="13" customFormat="1">
      <c r="A170" s="13"/>
      <c r="B170" s="232"/>
      <c r="C170" s="233"/>
      <c r="D170" s="225" t="s">
        <v>154</v>
      </c>
      <c r="E170" s="233"/>
      <c r="F170" s="235" t="s">
        <v>270</v>
      </c>
      <c r="G170" s="233"/>
      <c r="H170" s="236">
        <v>3.0449999999999999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154</v>
      </c>
      <c r="AU170" s="242" t="s">
        <v>82</v>
      </c>
      <c r="AV170" s="13" t="s">
        <v>82</v>
      </c>
      <c r="AW170" s="13" t="s">
        <v>4</v>
      </c>
      <c r="AX170" s="13" t="s">
        <v>80</v>
      </c>
      <c r="AY170" s="242" t="s">
        <v>134</v>
      </c>
    </row>
    <row r="171" s="2" customFormat="1" ht="24.15" customHeight="1">
      <c r="A171" s="38"/>
      <c r="B171" s="39"/>
      <c r="C171" s="212" t="s">
        <v>7</v>
      </c>
      <c r="D171" s="212" t="s">
        <v>136</v>
      </c>
      <c r="E171" s="213" t="s">
        <v>271</v>
      </c>
      <c r="F171" s="214" t="s">
        <v>272</v>
      </c>
      <c r="G171" s="215" t="s">
        <v>243</v>
      </c>
      <c r="H171" s="216">
        <v>5</v>
      </c>
      <c r="I171" s="217"/>
      <c r="J171" s="218">
        <f>ROUND(I171*H171,2)</f>
        <v>0</v>
      </c>
      <c r="K171" s="214" t="s">
        <v>140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141</v>
      </c>
      <c r="AT171" s="223" t="s">
        <v>136</v>
      </c>
      <c r="AU171" s="223" t="s">
        <v>82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141</v>
      </c>
      <c r="BM171" s="223" t="s">
        <v>273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274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2" customFormat="1">
      <c r="A173" s="38"/>
      <c r="B173" s="39"/>
      <c r="C173" s="40"/>
      <c r="D173" s="230" t="s">
        <v>145</v>
      </c>
      <c r="E173" s="40"/>
      <c r="F173" s="231" t="s">
        <v>275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2" customFormat="1" ht="24.15" customHeight="1">
      <c r="A174" s="38"/>
      <c r="B174" s="39"/>
      <c r="C174" s="254" t="s">
        <v>276</v>
      </c>
      <c r="D174" s="254" t="s">
        <v>192</v>
      </c>
      <c r="E174" s="255" t="s">
        <v>277</v>
      </c>
      <c r="F174" s="256" t="s">
        <v>278</v>
      </c>
      <c r="G174" s="257" t="s">
        <v>243</v>
      </c>
      <c r="H174" s="258">
        <v>5.0750000000000002</v>
      </c>
      <c r="I174" s="259"/>
      <c r="J174" s="260">
        <f>ROUND(I174*H174,2)</f>
        <v>0</v>
      </c>
      <c r="K174" s="256" t="s">
        <v>140</v>
      </c>
      <c r="L174" s="261"/>
      <c r="M174" s="262" t="s">
        <v>19</v>
      </c>
      <c r="N174" s="263" t="s">
        <v>43</v>
      </c>
      <c r="O174" s="84"/>
      <c r="P174" s="221">
        <f>O174*H174</f>
        <v>0</v>
      </c>
      <c r="Q174" s="221">
        <v>0.00106</v>
      </c>
      <c r="R174" s="221">
        <f>Q174*H174</f>
        <v>0.0053794999999999997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187</v>
      </c>
      <c r="AT174" s="223" t="s">
        <v>192</v>
      </c>
      <c r="AU174" s="223" t="s">
        <v>82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141</v>
      </c>
      <c r="BM174" s="223" t="s">
        <v>279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278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82</v>
      </c>
    </row>
    <row r="176" s="2" customFormat="1">
      <c r="A176" s="38"/>
      <c r="B176" s="39"/>
      <c r="C176" s="40"/>
      <c r="D176" s="230" t="s">
        <v>145</v>
      </c>
      <c r="E176" s="40"/>
      <c r="F176" s="231" t="s">
        <v>280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82</v>
      </c>
    </row>
    <row r="177" s="13" customFormat="1">
      <c r="A177" s="13"/>
      <c r="B177" s="232"/>
      <c r="C177" s="233"/>
      <c r="D177" s="225" t="s">
        <v>154</v>
      </c>
      <c r="E177" s="233"/>
      <c r="F177" s="235" t="s">
        <v>281</v>
      </c>
      <c r="G177" s="233"/>
      <c r="H177" s="236">
        <v>5.0750000000000002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154</v>
      </c>
      <c r="AU177" s="242" t="s">
        <v>82</v>
      </c>
      <c r="AV177" s="13" t="s">
        <v>82</v>
      </c>
      <c r="AW177" s="13" t="s">
        <v>4</v>
      </c>
      <c r="AX177" s="13" t="s">
        <v>80</v>
      </c>
      <c r="AY177" s="242" t="s">
        <v>134</v>
      </c>
    </row>
    <row r="178" s="2" customFormat="1" ht="24.15" customHeight="1">
      <c r="A178" s="38"/>
      <c r="B178" s="39"/>
      <c r="C178" s="212" t="s">
        <v>282</v>
      </c>
      <c r="D178" s="212" t="s">
        <v>136</v>
      </c>
      <c r="E178" s="213" t="s">
        <v>283</v>
      </c>
      <c r="F178" s="214" t="s">
        <v>284</v>
      </c>
      <c r="G178" s="215" t="s">
        <v>243</v>
      </c>
      <c r="H178" s="216">
        <v>8</v>
      </c>
      <c r="I178" s="217"/>
      <c r="J178" s="218">
        <f>ROUND(I178*H178,2)</f>
        <v>0</v>
      </c>
      <c r="K178" s="214" t="s">
        <v>140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0.00131</v>
      </c>
      <c r="R178" s="221">
        <f>Q178*H178</f>
        <v>0.01048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141</v>
      </c>
      <c r="AT178" s="223" t="s">
        <v>136</v>
      </c>
      <c r="AU178" s="223" t="s">
        <v>82</v>
      </c>
      <c r="AY178" s="17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141</v>
      </c>
      <c r="BM178" s="223" t="s">
        <v>285</v>
      </c>
    </row>
    <row r="179" s="2" customFormat="1">
      <c r="A179" s="38"/>
      <c r="B179" s="39"/>
      <c r="C179" s="40"/>
      <c r="D179" s="225" t="s">
        <v>143</v>
      </c>
      <c r="E179" s="40"/>
      <c r="F179" s="226" t="s">
        <v>286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82</v>
      </c>
    </row>
    <row r="180" s="2" customFormat="1">
      <c r="A180" s="38"/>
      <c r="B180" s="39"/>
      <c r="C180" s="40"/>
      <c r="D180" s="230" t="s">
        <v>145</v>
      </c>
      <c r="E180" s="40"/>
      <c r="F180" s="231" t="s">
        <v>287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82</v>
      </c>
    </row>
    <row r="181" s="2" customFormat="1" ht="24.15" customHeight="1">
      <c r="A181" s="38"/>
      <c r="B181" s="39"/>
      <c r="C181" s="212" t="s">
        <v>288</v>
      </c>
      <c r="D181" s="212" t="s">
        <v>136</v>
      </c>
      <c r="E181" s="213" t="s">
        <v>289</v>
      </c>
      <c r="F181" s="214" t="s">
        <v>290</v>
      </c>
      <c r="G181" s="215" t="s">
        <v>243</v>
      </c>
      <c r="H181" s="216">
        <v>37.299999999999997</v>
      </c>
      <c r="I181" s="217"/>
      <c r="J181" s="218">
        <f>ROUND(I181*H181,2)</f>
        <v>0</v>
      </c>
      <c r="K181" s="214" t="s">
        <v>140</v>
      </c>
      <c r="L181" s="44"/>
      <c r="M181" s="219" t="s">
        <v>19</v>
      </c>
      <c r="N181" s="220" t="s">
        <v>43</v>
      </c>
      <c r="O181" s="84"/>
      <c r="P181" s="221">
        <f>O181*H181</f>
        <v>0</v>
      </c>
      <c r="Q181" s="221">
        <v>0.0027599999999999999</v>
      </c>
      <c r="R181" s="221">
        <f>Q181*H181</f>
        <v>0.10294799999999998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141</v>
      </c>
      <c r="AT181" s="223" t="s">
        <v>136</v>
      </c>
      <c r="AU181" s="223" t="s">
        <v>82</v>
      </c>
      <c r="AY181" s="17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80</v>
      </c>
      <c r="BK181" s="224">
        <f>ROUND(I181*H181,2)</f>
        <v>0</v>
      </c>
      <c r="BL181" s="17" t="s">
        <v>141</v>
      </c>
      <c r="BM181" s="223" t="s">
        <v>291</v>
      </c>
    </row>
    <row r="182" s="2" customFormat="1">
      <c r="A182" s="38"/>
      <c r="B182" s="39"/>
      <c r="C182" s="40"/>
      <c r="D182" s="225" t="s">
        <v>143</v>
      </c>
      <c r="E182" s="40"/>
      <c r="F182" s="226" t="s">
        <v>292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82</v>
      </c>
    </row>
    <row r="183" s="2" customFormat="1">
      <c r="A183" s="38"/>
      <c r="B183" s="39"/>
      <c r="C183" s="40"/>
      <c r="D183" s="230" t="s">
        <v>145</v>
      </c>
      <c r="E183" s="40"/>
      <c r="F183" s="231" t="s">
        <v>293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82</v>
      </c>
    </row>
    <row r="184" s="2" customFormat="1" ht="24.15" customHeight="1">
      <c r="A184" s="38"/>
      <c r="B184" s="39"/>
      <c r="C184" s="212" t="s">
        <v>294</v>
      </c>
      <c r="D184" s="212" t="s">
        <v>136</v>
      </c>
      <c r="E184" s="213" t="s">
        <v>295</v>
      </c>
      <c r="F184" s="214" t="s">
        <v>296</v>
      </c>
      <c r="G184" s="215" t="s">
        <v>243</v>
      </c>
      <c r="H184" s="216">
        <v>60.899999999999999</v>
      </c>
      <c r="I184" s="217"/>
      <c r="J184" s="218">
        <f>ROUND(I184*H184,2)</f>
        <v>0</v>
      </c>
      <c r="K184" s="214" t="s">
        <v>140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0.0044000000000000003</v>
      </c>
      <c r="R184" s="221">
        <f>Q184*H184</f>
        <v>0.26796000000000003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82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141</v>
      </c>
      <c r="BM184" s="223" t="s">
        <v>297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298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82</v>
      </c>
    </row>
    <row r="186" s="2" customFormat="1">
      <c r="A186" s="38"/>
      <c r="B186" s="39"/>
      <c r="C186" s="40"/>
      <c r="D186" s="230" t="s">
        <v>145</v>
      </c>
      <c r="E186" s="40"/>
      <c r="F186" s="231" t="s">
        <v>299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2" customFormat="1" ht="16.5" customHeight="1">
      <c r="A187" s="38"/>
      <c r="B187" s="39"/>
      <c r="C187" s="212" t="s">
        <v>300</v>
      </c>
      <c r="D187" s="212" t="s">
        <v>136</v>
      </c>
      <c r="E187" s="213" t="s">
        <v>301</v>
      </c>
      <c r="F187" s="214" t="s">
        <v>302</v>
      </c>
      <c r="G187" s="215" t="s">
        <v>215</v>
      </c>
      <c r="H187" s="216">
        <v>1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141</v>
      </c>
      <c r="AT187" s="223" t="s">
        <v>136</v>
      </c>
      <c r="AU187" s="223" t="s">
        <v>82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141</v>
      </c>
      <c r="BM187" s="223" t="s">
        <v>303</v>
      </c>
    </row>
    <row r="188" s="2" customFormat="1">
      <c r="A188" s="38"/>
      <c r="B188" s="39"/>
      <c r="C188" s="40"/>
      <c r="D188" s="225" t="s">
        <v>143</v>
      </c>
      <c r="E188" s="40"/>
      <c r="F188" s="226" t="s">
        <v>302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82</v>
      </c>
    </row>
    <row r="189" s="2" customFormat="1" ht="24.15" customHeight="1">
      <c r="A189" s="38"/>
      <c r="B189" s="39"/>
      <c r="C189" s="212" t="s">
        <v>304</v>
      </c>
      <c r="D189" s="212" t="s">
        <v>136</v>
      </c>
      <c r="E189" s="213" t="s">
        <v>305</v>
      </c>
      <c r="F189" s="214" t="s">
        <v>306</v>
      </c>
      <c r="G189" s="215" t="s">
        <v>215</v>
      </c>
      <c r="H189" s="216">
        <v>4</v>
      </c>
      <c r="I189" s="217"/>
      <c r="J189" s="218">
        <f>ROUND(I189*H189,2)</f>
        <v>0</v>
      </c>
      <c r="K189" s="214" t="s">
        <v>140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141</v>
      </c>
      <c r="AT189" s="223" t="s">
        <v>136</v>
      </c>
      <c r="AU189" s="223" t="s">
        <v>82</v>
      </c>
      <c r="AY189" s="17" t="s">
        <v>134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80</v>
      </c>
      <c r="BK189" s="224">
        <f>ROUND(I189*H189,2)</f>
        <v>0</v>
      </c>
      <c r="BL189" s="17" t="s">
        <v>141</v>
      </c>
      <c r="BM189" s="223" t="s">
        <v>307</v>
      </c>
    </row>
    <row r="190" s="2" customFormat="1">
      <c r="A190" s="38"/>
      <c r="B190" s="39"/>
      <c r="C190" s="40"/>
      <c r="D190" s="225" t="s">
        <v>143</v>
      </c>
      <c r="E190" s="40"/>
      <c r="F190" s="226" t="s">
        <v>308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143</v>
      </c>
      <c r="AU190" s="17" t="s">
        <v>82</v>
      </c>
    </row>
    <row r="191" s="2" customFormat="1">
      <c r="A191" s="38"/>
      <c r="B191" s="39"/>
      <c r="C191" s="40"/>
      <c r="D191" s="230" t="s">
        <v>145</v>
      </c>
      <c r="E191" s="40"/>
      <c r="F191" s="231" t="s">
        <v>309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82</v>
      </c>
    </row>
    <row r="192" s="2" customFormat="1" ht="24.15" customHeight="1">
      <c r="A192" s="38"/>
      <c r="B192" s="39"/>
      <c r="C192" s="254" t="s">
        <v>310</v>
      </c>
      <c r="D192" s="254" t="s">
        <v>192</v>
      </c>
      <c r="E192" s="255" t="s">
        <v>311</v>
      </c>
      <c r="F192" s="256" t="s">
        <v>312</v>
      </c>
      <c r="G192" s="257" t="s">
        <v>215</v>
      </c>
      <c r="H192" s="258">
        <v>4</v>
      </c>
      <c r="I192" s="259"/>
      <c r="J192" s="260">
        <f>ROUND(I192*H192,2)</f>
        <v>0</v>
      </c>
      <c r="K192" s="256" t="s">
        <v>140</v>
      </c>
      <c r="L192" s="261"/>
      <c r="M192" s="262" t="s">
        <v>19</v>
      </c>
      <c r="N192" s="263" t="s">
        <v>43</v>
      </c>
      <c r="O192" s="84"/>
      <c r="P192" s="221">
        <f>O192*H192</f>
        <v>0</v>
      </c>
      <c r="Q192" s="221">
        <v>0.0015</v>
      </c>
      <c r="R192" s="221">
        <f>Q192*H192</f>
        <v>0.0060000000000000001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187</v>
      </c>
      <c r="AT192" s="223" t="s">
        <v>192</v>
      </c>
      <c r="AU192" s="223" t="s">
        <v>82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141</v>
      </c>
      <c r="BM192" s="223" t="s">
        <v>313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312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82</v>
      </c>
    </row>
    <row r="194" s="2" customFormat="1">
      <c r="A194" s="38"/>
      <c r="B194" s="39"/>
      <c r="C194" s="40"/>
      <c r="D194" s="230" t="s">
        <v>145</v>
      </c>
      <c r="E194" s="40"/>
      <c r="F194" s="231" t="s">
        <v>314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82</v>
      </c>
    </row>
    <row r="195" s="2" customFormat="1" ht="24.15" customHeight="1">
      <c r="A195" s="38"/>
      <c r="B195" s="39"/>
      <c r="C195" s="212" t="s">
        <v>315</v>
      </c>
      <c r="D195" s="212" t="s">
        <v>136</v>
      </c>
      <c r="E195" s="213" t="s">
        <v>316</v>
      </c>
      <c r="F195" s="214" t="s">
        <v>317</v>
      </c>
      <c r="G195" s="215" t="s">
        <v>149</v>
      </c>
      <c r="H195" s="216">
        <v>2.1909999999999998</v>
      </c>
      <c r="I195" s="217"/>
      <c r="J195" s="218">
        <f>ROUND(I195*H195,2)</f>
        <v>0</v>
      </c>
      <c r="K195" s="214" t="s">
        <v>140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1.9199999999999999</v>
      </c>
      <c r="T195" s="222">
        <f>S195*H195</f>
        <v>4.2067199999999998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141</v>
      </c>
      <c r="AT195" s="223" t="s">
        <v>136</v>
      </c>
      <c r="AU195" s="223" t="s">
        <v>82</v>
      </c>
      <c r="AY195" s="17" t="s">
        <v>134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80</v>
      </c>
      <c r="BK195" s="224">
        <f>ROUND(I195*H195,2)</f>
        <v>0</v>
      </c>
      <c r="BL195" s="17" t="s">
        <v>141</v>
      </c>
      <c r="BM195" s="223" t="s">
        <v>318</v>
      </c>
    </row>
    <row r="196" s="2" customFormat="1">
      <c r="A196" s="38"/>
      <c r="B196" s="39"/>
      <c r="C196" s="40"/>
      <c r="D196" s="225" t="s">
        <v>143</v>
      </c>
      <c r="E196" s="40"/>
      <c r="F196" s="226" t="s">
        <v>319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143</v>
      </c>
      <c r="AU196" s="17" t="s">
        <v>82</v>
      </c>
    </row>
    <row r="197" s="2" customFormat="1">
      <c r="A197" s="38"/>
      <c r="B197" s="39"/>
      <c r="C197" s="40"/>
      <c r="D197" s="230" t="s">
        <v>145</v>
      </c>
      <c r="E197" s="40"/>
      <c r="F197" s="231" t="s">
        <v>320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82</v>
      </c>
    </row>
    <row r="198" s="13" customFormat="1">
      <c r="A198" s="13"/>
      <c r="B198" s="232"/>
      <c r="C198" s="233"/>
      <c r="D198" s="225" t="s">
        <v>154</v>
      </c>
      <c r="E198" s="234" t="s">
        <v>19</v>
      </c>
      <c r="F198" s="235" t="s">
        <v>321</v>
      </c>
      <c r="G198" s="233"/>
      <c r="H198" s="236">
        <v>0.76600000000000001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154</v>
      </c>
      <c r="AU198" s="242" t="s">
        <v>82</v>
      </c>
      <c r="AV198" s="13" t="s">
        <v>82</v>
      </c>
      <c r="AW198" s="13" t="s">
        <v>33</v>
      </c>
      <c r="AX198" s="13" t="s">
        <v>72</v>
      </c>
      <c r="AY198" s="242" t="s">
        <v>134</v>
      </c>
    </row>
    <row r="199" s="13" customFormat="1">
      <c r="A199" s="13"/>
      <c r="B199" s="232"/>
      <c r="C199" s="233"/>
      <c r="D199" s="225" t="s">
        <v>154</v>
      </c>
      <c r="E199" s="234" t="s">
        <v>19</v>
      </c>
      <c r="F199" s="235" t="s">
        <v>322</v>
      </c>
      <c r="G199" s="233"/>
      <c r="H199" s="236">
        <v>1.425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154</v>
      </c>
      <c r="AU199" s="242" t="s">
        <v>82</v>
      </c>
      <c r="AV199" s="13" t="s">
        <v>82</v>
      </c>
      <c r="AW199" s="13" t="s">
        <v>33</v>
      </c>
      <c r="AX199" s="13" t="s">
        <v>72</v>
      </c>
      <c r="AY199" s="242" t="s">
        <v>134</v>
      </c>
    </row>
    <row r="200" s="14" customFormat="1">
      <c r="A200" s="14"/>
      <c r="B200" s="243"/>
      <c r="C200" s="244"/>
      <c r="D200" s="225" t="s">
        <v>154</v>
      </c>
      <c r="E200" s="245" t="s">
        <v>19</v>
      </c>
      <c r="F200" s="246" t="s">
        <v>156</v>
      </c>
      <c r="G200" s="244"/>
      <c r="H200" s="247">
        <v>2.1909999999999998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154</v>
      </c>
      <c r="AU200" s="253" t="s">
        <v>82</v>
      </c>
      <c r="AV200" s="14" t="s">
        <v>141</v>
      </c>
      <c r="AW200" s="14" t="s">
        <v>33</v>
      </c>
      <c r="AX200" s="14" t="s">
        <v>80</v>
      </c>
      <c r="AY200" s="253" t="s">
        <v>134</v>
      </c>
    </row>
    <row r="201" s="2" customFormat="1" ht="21.75" customHeight="1">
      <c r="A201" s="38"/>
      <c r="B201" s="39"/>
      <c r="C201" s="212" t="s">
        <v>323</v>
      </c>
      <c r="D201" s="212" t="s">
        <v>136</v>
      </c>
      <c r="E201" s="213" t="s">
        <v>324</v>
      </c>
      <c r="F201" s="214" t="s">
        <v>325</v>
      </c>
      <c r="G201" s="215" t="s">
        <v>243</v>
      </c>
      <c r="H201" s="216">
        <v>106.2</v>
      </c>
      <c r="I201" s="217"/>
      <c r="J201" s="218">
        <f>ROUND(I201*H201,2)</f>
        <v>0</v>
      </c>
      <c r="K201" s="214" t="s">
        <v>140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141</v>
      </c>
      <c r="AT201" s="223" t="s">
        <v>136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326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327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328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2" customFormat="1" ht="24.15" customHeight="1">
      <c r="A204" s="38"/>
      <c r="B204" s="39"/>
      <c r="C204" s="212" t="s">
        <v>329</v>
      </c>
      <c r="D204" s="212" t="s">
        <v>136</v>
      </c>
      <c r="E204" s="213" t="s">
        <v>330</v>
      </c>
      <c r="F204" s="214" t="s">
        <v>331</v>
      </c>
      <c r="G204" s="215" t="s">
        <v>215</v>
      </c>
      <c r="H204" s="216">
        <v>7</v>
      </c>
      <c r="I204" s="217"/>
      <c r="J204" s="218">
        <f>ROUND(I204*H204,2)</f>
        <v>0</v>
      </c>
      <c r="K204" s="214" t="s">
        <v>140</v>
      </c>
      <c r="L204" s="44"/>
      <c r="M204" s="219" t="s">
        <v>19</v>
      </c>
      <c r="N204" s="220" t="s">
        <v>43</v>
      </c>
      <c r="O204" s="84"/>
      <c r="P204" s="221">
        <f>O204*H204</f>
        <v>0</v>
      </c>
      <c r="Q204" s="221">
        <v>0.010189999999999999</v>
      </c>
      <c r="R204" s="221">
        <f>Q204*H204</f>
        <v>0.071329999999999991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141</v>
      </c>
      <c r="AT204" s="223" t="s">
        <v>136</v>
      </c>
      <c r="AU204" s="223" t="s">
        <v>82</v>
      </c>
      <c r="AY204" s="17" t="s">
        <v>134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80</v>
      </c>
      <c r="BK204" s="224">
        <f>ROUND(I204*H204,2)</f>
        <v>0</v>
      </c>
      <c r="BL204" s="17" t="s">
        <v>141</v>
      </c>
      <c r="BM204" s="223" t="s">
        <v>332</v>
      </c>
    </row>
    <row r="205" s="2" customFormat="1">
      <c r="A205" s="38"/>
      <c r="B205" s="39"/>
      <c r="C205" s="40"/>
      <c r="D205" s="225" t="s">
        <v>143</v>
      </c>
      <c r="E205" s="40"/>
      <c r="F205" s="226" t="s">
        <v>331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82</v>
      </c>
    </row>
    <row r="206" s="2" customFormat="1">
      <c r="A206" s="38"/>
      <c r="B206" s="39"/>
      <c r="C206" s="40"/>
      <c r="D206" s="230" t="s">
        <v>145</v>
      </c>
      <c r="E206" s="40"/>
      <c r="F206" s="231" t="s">
        <v>333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82</v>
      </c>
    </row>
    <row r="207" s="2" customFormat="1" ht="16.5" customHeight="1">
      <c r="A207" s="38"/>
      <c r="B207" s="39"/>
      <c r="C207" s="254" t="s">
        <v>334</v>
      </c>
      <c r="D207" s="254" t="s">
        <v>192</v>
      </c>
      <c r="E207" s="255" t="s">
        <v>335</v>
      </c>
      <c r="F207" s="256" t="s">
        <v>336</v>
      </c>
      <c r="G207" s="257" t="s">
        <v>215</v>
      </c>
      <c r="H207" s="258">
        <v>7</v>
      </c>
      <c r="I207" s="259"/>
      <c r="J207" s="260">
        <f>ROUND(I207*H207,2)</f>
        <v>0</v>
      </c>
      <c r="K207" s="256" t="s">
        <v>140</v>
      </c>
      <c r="L207" s="261"/>
      <c r="M207" s="262" t="s">
        <v>19</v>
      </c>
      <c r="N207" s="263" t="s">
        <v>43</v>
      </c>
      <c r="O207" s="84"/>
      <c r="P207" s="221">
        <f>O207*H207</f>
        <v>0</v>
      </c>
      <c r="Q207" s="221">
        <v>0.26200000000000001</v>
      </c>
      <c r="R207" s="221">
        <f>Q207*H207</f>
        <v>1.8340000000000001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187</v>
      </c>
      <c r="AT207" s="223" t="s">
        <v>192</v>
      </c>
      <c r="AU207" s="223" t="s">
        <v>82</v>
      </c>
      <c r="AY207" s="17" t="s">
        <v>134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141</v>
      </c>
      <c r="BM207" s="223" t="s">
        <v>337</v>
      </c>
    </row>
    <row r="208" s="2" customFormat="1">
      <c r="A208" s="38"/>
      <c r="B208" s="39"/>
      <c r="C208" s="40"/>
      <c r="D208" s="225" t="s">
        <v>143</v>
      </c>
      <c r="E208" s="40"/>
      <c r="F208" s="226" t="s">
        <v>336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82</v>
      </c>
    </row>
    <row r="209" s="2" customFormat="1">
      <c r="A209" s="38"/>
      <c r="B209" s="39"/>
      <c r="C209" s="40"/>
      <c r="D209" s="230" t="s">
        <v>145</v>
      </c>
      <c r="E209" s="40"/>
      <c r="F209" s="231" t="s">
        <v>338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82</v>
      </c>
    </row>
    <row r="210" s="2" customFormat="1" ht="24.15" customHeight="1">
      <c r="A210" s="38"/>
      <c r="B210" s="39"/>
      <c r="C210" s="212" t="s">
        <v>339</v>
      </c>
      <c r="D210" s="212" t="s">
        <v>136</v>
      </c>
      <c r="E210" s="213" t="s">
        <v>340</v>
      </c>
      <c r="F210" s="214" t="s">
        <v>341</v>
      </c>
      <c r="G210" s="215" t="s">
        <v>215</v>
      </c>
      <c r="H210" s="216">
        <v>4</v>
      </c>
      <c r="I210" s="217"/>
      <c r="J210" s="218">
        <f>ROUND(I210*H210,2)</f>
        <v>0</v>
      </c>
      <c r="K210" s="214" t="s">
        <v>140</v>
      </c>
      <c r="L210" s="44"/>
      <c r="M210" s="219" t="s">
        <v>19</v>
      </c>
      <c r="N210" s="220" t="s">
        <v>43</v>
      </c>
      <c r="O210" s="84"/>
      <c r="P210" s="221">
        <f>O210*H210</f>
        <v>0</v>
      </c>
      <c r="Q210" s="221">
        <v>0.01248</v>
      </c>
      <c r="R210" s="221">
        <f>Q210*H210</f>
        <v>0.049919999999999999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141</v>
      </c>
      <c r="AT210" s="223" t="s">
        <v>136</v>
      </c>
      <c r="AU210" s="223" t="s">
        <v>82</v>
      </c>
      <c r="AY210" s="17" t="s">
        <v>134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80</v>
      </c>
      <c r="BK210" s="224">
        <f>ROUND(I210*H210,2)</f>
        <v>0</v>
      </c>
      <c r="BL210" s="17" t="s">
        <v>141</v>
      </c>
      <c r="BM210" s="223" t="s">
        <v>342</v>
      </c>
    </row>
    <row r="211" s="2" customFormat="1">
      <c r="A211" s="38"/>
      <c r="B211" s="39"/>
      <c r="C211" s="40"/>
      <c r="D211" s="225" t="s">
        <v>143</v>
      </c>
      <c r="E211" s="40"/>
      <c r="F211" s="226" t="s">
        <v>341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143</v>
      </c>
      <c r="AU211" s="17" t="s">
        <v>82</v>
      </c>
    </row>
    <row r="212" s="2" customFormat="1">
      <c r="A212" s="38"/>
      <c r="B212" s="39"/>
      <c r="C212" s="40"/>
      <c r="D212" s="230" t="s">
        <v>145</v>
      </c>
      <c r="E212" s="40"/>
      <c r="F212" s="231" t="s">
        <v>343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145</v>
      </c>
      <c r="AU212" s="17" t="s">
        <v>82</v>
      </c>
    </row>
    <row r="213" s="2" customFormat="1" ht="24.15" customHeight="1">
      <c r="A213" s="38"/>
      <c r="B213" s="39"/>
      <c r="C213" s="254" t="s">
        <v>344</v>
      </c>
      <c r="D213" s="254" t="s">
        <v>192</v>
      </c>
      <c r="E213" s="255" t="s">
        <v>345</v>
      </c>
      <c r="F213" s="256" t="s">
        <v>346</v>
      </c>
      <c r="G213" s="257" t="s">
        <v>215</v>
      </c>
      <c r="H213" s="258">
        <v>4</v>
      </c>
      <c r="I213" s="259"/>
      <c r="J213" s="260">
        <f>ROUND(I213*H213,2)</f>
        <v>0</v>
      </c>
      <c r="K213" s="256" t="s">
        <v>140</v>
      </c>
      <c r="L213" s="261"/>
      <c r="M213" s="262" t="s">
        <v>19</v>
      </c>
      <c r="N213" s="263" t="s">
        <v>43</v>
      </c>
      <c r="O213" s="84"/>
      <c r="P213" s="221">
        <f>O213*H213</f>
        <v>0</v>
      </c>
      <c r="Q213" s="221">
        <v>0.54800000000000004</v>
      </c>
      <c r="R213" s="221">
        <f>Q213*H213</f>
        <v>2.1920000000000002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187</v>
      </c>
      <c r="AT213" s="223" t="s">
        <v>192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347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346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348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2" customFormat="1" ht="24.15" customHeight="1">
      <c r="A216" s="38"/>
      <c r="B216" s="39"/>
      <c r="C216" s="212" t="s">
        <v>349</v>
      </c>
      <c r="D216" s="212" t="s">
        <v>136</v>
      </c>
      <c r="E216" s="213" t="s">
        <v>350</v>
      </c>
      <c r="F216" s="214" t="s">
        <v>351</v>
      </c>
      <c r="G216" s="215" t="s">
        <v>215</v>
      </c>
      <c r="H216" s="216">
        <v>4</v>
      </c>
      <c r="I216" s="217"/>
      <c r="J216" s="218">
        <f>ROUND(I216*H216,2)</f>
        <v>0</v>
      </c>
      <c r="K216" s="214" t="s">
        <v>140</v>
      </c>
      <c r="L216" s="44"/>
      <c r="M216" s="219" t="s">
        <v>19</v>
      </c>
      <c r="N216" s="220" t="s">
        <v>43</v>
      </c>
      <c r="O216" s="84"/>
      <c r="P216" s="221">
        <f>O216*H216</f>
        <v>0</v>
      </c>
      <c r="Q216" s="221">
        <v>0.028539999999999999</v>
      </c>
      <c r="R216" s="221">
        <f>Q216*H216</f>
        <v>0.11416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141</v>
      </c>
      <c r="AT216" s="223" t="s">
        <v>136</v>
      </c>
      <c r="AU216" s="223" t="s">
        <v>82</v>
      </c>
      <c r="AY216" s="17" t="s">
        <v>134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80</v>
      </c>
      <c r="BK216" s="224">
        <f>ROUND(I216*H216,2)</f>
        <v>0</v>
      </c>
      <c r="BL216" s="17" t="s">
        <v>141</v>
      </c>
      <c r="BM216" s="223" t="s">
        <v>352</v>
      </c>
    </row>
    <row r="217" s="2" customFormat="1">
      <c r="A217" s="38"/>
      <c r="B217" s="39"/>
      <c r="C217" s="40"/>
      <c r="D217" s="225" t="s">
        <v>143</v>
      </c>
      <c r="E217" s="40"/>
      <c r="F217" s="226" t="s">
        <v>351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143</v>
      </c>
      <c r="AU217" s="17" t="s">
        <v>82</v>
      </c>
    </row>
    <row r="218" s="2" customFormat="1">
      <c r="A218" s="38"/>
      <c r="B218" s="39"/>
      <c r="C218" s="40"/>
      <c r="D218" s="230" t="s">
        <v>145</v>
      </c>
      <c r="E218" s="40"/>
      <c r="F218" s="231" t="s">
        <v>353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82</v>
      </c>
    </row>
    <row r="219" s="2" customFormat="1" ht="21.75" customHeight="1">
      <c r="A219" s="38"/>
      <c r="B219" s="39"/>
      <c r="C219" s="254" t="s">
        <v>354</v>
      </c>
      <c r="D219" s="254" t="s">
        <v>192</v>
      </c>
      <c r="E219" s="255" t="s">
        <v>355</v>
      </c>
      <c r="F219" s="256" t="s">
        <v>356</v>
      </c>
      <c r="G219" s="257" t="s">
        <v>215</v>
      </c>
      <c r="H219" s="258">
        <v>4</v>
      </c>
      <c r="I219" s="259"/>
      <c r="J219" s="260">
        <f>ROUND(I219*H219,2)</f>
        <v>0</v>
      </c>
      <c r="K219" s="256" t="s">
        <v>140</v>
      </c>
      <c r="L219" s="261"/>
      <c r="M219" s="262" t="s">
        <v>19</v>
      </c>
      <c r="N219" s="263" t="s">
        <v>43</v>
      </c>
      <c r="O219" s="84"/>
      <c r="P219" s="221">
        <f>O219*H219</f>
        <v>0</v>
      </c>
      <c r="Q219" s="221">
        <v>1.8700000000000001</v>
      </c>
      <c r="R219" s="221">
        <f>Q219*H219</f>
        <v>7.4800000000000004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187</v>
      </c>
      <c r="AT219" s="223" t="s">
        <v>192</v>
      </c>
      <c r="AU219" s="223" t="s">
        <v>82</v>
      </c>
      <c r="AY219" s="17" t="s">
        <v>134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141</v>
      </c>
      <c r="BM219" s="223" t="s">
        <v>357</v>
      </c>
    </row>
    <row r="220" s="2" customFormat="1">
      <c r="A220" s="38"/>
      <c r="B220" s="39"/>
      <c r="C220" s="40"/>
      <c r="D220" s="225" t="s">
        <v>143</v>
      </c>
      <c r="E220" s="40"/>
      <c r="F220" s="226" t="s">
        <v>356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82</v>
      </c>
    </row>
    <row r="221" s="2" customFormat="1">
      <c r="A221" s="38"/>
      <c r="B221" s="39"/>
      <c r="C221" s="40"/>
      <c r="D221" s="230" t="s">
        <v>145</v>
      </c>
      <c r="E221" s="40"/>
      <c r="F221" s="231" t="s">
        <v>358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82</v>
      </c>
    </row>
    <row r="222" s="2" customFormat="1" ht="16.5" customHeight="1">
      <c r="A222" s="38"/>
      <c r="B222" s="39"/>
      <c r="C222" s="212" t="s">
        <v>359</v>
      </c>
      <c r="D222" s="212" t="s">
        <v>136</v>
      </c>
      <c r="E222" s="213" t="s">
        <v>360</v>
      </c>
      <c r="F222" s="214" t="s">
        <v>361</v>
      </c>
      <c r="G222" s="215" t="s">
        <v>362</v>
      </c>
      <c r="H222" s="216">
        <v>1</v>
      </c>
      <c r="I222" s="217"/>
      <c r="J222" s="218">
        <f>ROUND(I222*H222,2)</f>
        <v>0</v>
      </c>
      <c r="K222" s="214" t="s">
        <v>19</v>
      </c>
      <c r="L222" s="44"/>
      <c r="M222" s="219" t="s">
        <v>19</v>
      </c>
      <c r="N222" s="220" t="s">
        <v>43</v>
      </c>
      <c r="O222" s="84"/>
      <c r="P222" s="221">
        <f>O222*H222</f>
        <v>0</v>
      </c>
      <c r="Q222" s="221">
        <v>0.18226999999999999</v>
      </c>
      <c r="R222" s="221">
        <f>Q222*H222</f>
        <v>0.18226999999999999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141</v>
      </c>
      <c r="AT222" s="223" t="s">
        <v>136</v>
      </c>
      <c r="AU222" s="223" t="s">
        <v>82</v>
      </c>
      <c r="AY222" s="17" t="s">
        <v>134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141</v>
      </c>
      <c r="BM222" s="223" t="s">
        <v>363</v>
      </c>
    </row>
    <row r="223" s="2" customFormat="1">
      <c r="A223" s="38"/>
      <c r="B223" s="39"/>
      <c r="C223" s="40"/>
      <c r="D223" s="225" t="s">
        <v>143</v>
      </c>
      <c r="E223" s="40"/>
      <c r="F223" s="226" t="s">
        <v>361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143</v>
      </c>
      <c r="AU223" s="17" t="s">
        <v>82</v>
      </c>
    </row>
    <row r="224" s="2" customFormat="1" ht="24.15" customHeight="1">
      <c r="A224" s="38"/>
      <c r="B224" s="39"/>
      <c r="C224" s="212" t="s">
        <v>364</v>
      </c>
      <c r="D224" s="212" t="s">
        <v>136</v>
      </c>
      <c r="E224" s="213" t="s">
        <v>365</v>
      </c>
      <c r="F224" s="214" t="s">
        <v>366</v>
      </c>
      <c r="G224" s="215" t="s">
        <v>215</v>
      </c>
      <c r="H224" s="216">
        <v>1</v>
      </c>
      <c r="I224" s="217"/>
      <c r="J224" s="218">
        <f>ROUND(I224*H224,2)</f>
        <v>0</v>
      </c>
      <c r="K224" s="214" t="s">
        <v>140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0.04027</v>
      </c>
      <c r="R224" s="221">
        <f>Q224*H224</f>
        <v>0.04027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141</v>
      </c>
      <c r="AT224" s="223" t="s">
        <v>136</v>
      </c>
      <c r="AU224" s="223" t="s">
        <v>82</v>
      </c>
      <c r="AY224" s="17" t="s">
        <v>134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141</v>
      </c>
      <c r="BM224" s="223" t="s">
        <v>367</v>
      </c>
    </row>
    <row r="225" s="2" customFormat="1">
      <c r="A225" s="38"/>
      <c r="B225" s="39"/>
      <c r="C225" s="40"/>
      <c r="D225" s="225" t="s">
        <v>143</v>
      </c>
      <c r="E225" s="40"/>
      <c r="F225" s="226" t="s">
        <v>368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143</v>
      </c>
      <c r="AU225" s="17" t="s">
        <v>82</v>
      </c>
    </row>
    <row r="226" s="2" customFormat="1">
      <c r="A226" s="38"/>
      <c r="B226" s="39"/>
      <c r="C226" s="40"/>
      <c r="D226" s="230" t="s">
        <v>145</v>
      </c>
      <c r="E226" s="40"/>
      <c r="F226" s="231" t="s">
        <v>369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82</v>
      </c>
    </row>
    <row r="227" s="2" customFormat="1" ht="24.15" customHeight="1">
      <c r="A227" s="38"/>
      <c r="B227" s="39"/>
      <c r="C227" s="212" t="s">
        <v>370</v>
      </c>
      <c r="D227" s="212" t="s">
        <v>136</v>
      </c>
      <c r="E227" s="213" t="s">
        <v>371</v>
      </c>
      <c r="F227" s="214" t="s">
        <v>372</v>
      </c>
      <c r="G227" s="215" t="s">
        <v>215</v>
      </c>
      <c r="H227" s="216">
        <v>4</v>
      </c>
      <c r="I227" s="217"/>
      <c r="J227" s="218">
        <f>ROUND(I227*H227,2)</f>
        <v>0</v>
      </c>
      <c r="K227" s="214" t="s">
        <v>140</v>
      </c>
      <c r="L227" s="44"/>
      <c r="M227" s="219" t="s">
        <v>19</v>
      </c>
      <c r="N227" s="220" t="s">
        <v>43</v>
      </c>
      <c r="O227" s="84"/>
      <c r="P227" s="221">
        <f>O227*H227</f>
        <v>0</v>
      </c>
      <c r="Q227" s="221">
        <v>0.0070200000000000002</v>
      </c>
      <c r="R227" s="221">
        <f>Q227*H227</f>
        <v>0.028080000000000001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141</v>
      </c>
      <c r="AT227" s="223" t="s">
        <v>136</v>
      </c>
      <c r="AU227" s="223" t="s">
        <v>82</v>
      </c>
      <c r="AY227" s="17" t="s">
        <v>134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80</v>
      </c>
      <c r="BK227" s="224">
        <f>ROUND(I227*H227,2)</f>
        <v>0</v>
      </c>
      <c r="BL227" s="17" t="s">
        <v>141</v>
      </c>
      <c r="BM227" s="223" t="s">
        <v>373</v>
      </c>
    </row>
    <row r="228" s="2" customFormat="1">
      <c r="A228" s="38"/>
      <c r="B228" s="39"/>
      <c r="C228" s="40"/>
      <c r="D228" s="225" t="s">
        <v>143</v>
      </c>
      <c r="E228" s="40"/>
      <c r="F228" s="226" t="s">
        <v>374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143</v>
      </c>
      <c r="AU228" s="17" t="s">
        <v>82</v>
      </c>
    </row>
    <row r="229" s="2" customFormat="1">
      <c r="A229" s="38"/>
      <c r="B229" s="39"/>
      <c r="C229" s="40"/>
      <c r="D229" s="230" t="s">
        <v>145</v>
      </c>
      <c r="E229" s="40"/>
      <c r="F229" s="231" t="s">
        <v>375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145</v>
      </c>
      <c r="AU229" s="17" t="s">
        <v>82</v>
      </c>
    </row>
    <row r="230" s="2" customFormat="1" ht="24.15" customHeight="1">
      <c r="A230" s="38"/>
      <c r="B230" s="39"/>
      <c r="C230" s="254" t="s">
        <v>376</v>
      </c>
      <c r="D230" s="254" t="s">
        <v>192</v>
      </c>
      <c r="E230" s="255" t="s">
        <v>377</v>
      </c>
      <c r="F230" s="256" t="s">
        <v>378</v>
      </c>
      <c r="G230" s="257" t="s">
        <v>215</v>
      </c>
      <c r="H230" s="258">
        <v>4</v>
      </c>
      <c r="I230" s="259"/>
      <c r="J230" s="260">
        <f>ROUND(I230*H230,2)</f>
        <v>0</v>
      </c>
      <c r="K230" s="256" t="s">
        <v>140</v>
      </c>
      <c r="L230" s="261"/>
      <c r="M230" s="262" t="s">
        <v>19</v>
      </c>
      <c r="N230" s="263" t="s">
        <v>43</v>
      </c>
      <c r="O230" s="84"/>
      <c r="P230" s="221">
        <f>O230*H230</f>
        <v>0</v>
      </c>
      <c r="Q230" s="221">
        <v>0.16200000000000001</v>
      </c>
      <c r="R230" s="221">
        <f>Q230*H230</f>
        <v>0.64800000000000002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187</v>
      </c>
      <c r="AT230" s="223" t="s">
        <v>192</v>
      </c>
      <c r="AU230" s="223" t="s">
        <v>82</v>
      </c>
      <c r="AY230" s="17" t="s">
        <v>134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141</v>
      </c>
      <c r="BM230" s="223" t="s">
        <v>379</v>
      </c>
    </row>
    <row r="231" s="2" customFormat="1">
      <c r="A231" s="38"/>
      <c r="B231" s="39"/>
      <c r="C231" s="40"/>
      <c r="D231" s="225" t="s">
        <v>143</v>
      </c>
      <c r="E231" s="40"/>
      <c r="F231" s="226" t="s">
        <v>378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143</v>
      </c>
      <c r="AU231" s="17" t="s">
        <v>82</v>
      </c>
    </row>
    <row r="232" s="2" customFormat="1">
      <c r="A232" s="38"/>
      <c r="B232" s="39"/>
      <c r="C232" s="40"/>
      <c r="D232" s="230" t="s">
        <v>145</v>
      </c>
      <c r="E232" s="40"/>
      <c r="F232" s="231" t="s">
        <v>380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82</v>
      </c>
    </row>
    <row r="233" s="2" customFormat="1" ht="24.15" customHeight="1">
      <c r="A233" s="38"/>
      <c r="B233" s="39"/>
      <c r="C233" s="212" t="s">
        <v>381</v>
      </c>
      <c r="D233" s="212" t="s">
        <v>136</v>
      </c>
      <c r="E233" s="213" t="s">
        <v>382</v>
      </c>
      <c r="F233" s="214" t="s">
        <v>383</v>
      </c>
      <c r="G233" s="215" t="s">
        <v>215</v>
      </c>
      <c r="H233" s="216">
        <v>13</v>
      </c>
      <c r="I233" s="217"/>
      <c r="J233" s="218">
        <f>ROUND(I233*H233,2)</f>
        <v>0</v>
      </c>
      <c r="K233" s="214" t="s">
        <v>140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0.0013600000000000001</v>
      </c>
      <c r="R233" s="221">
        <f>Q233*H233</f>
        <v>0.017680000000000001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141</v>
      </c>
      <c r="AT233" s="223" t="s">
        <v>136</v>
      </c>
      <c r="AU233" s="223" t="s">
        <v>82</v>
      </c>
      <c r="AY233" s="17" t="s">
        <v>134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141</v>
      </c>
      <c r="BM233" s="223" t="s">
        <v>384</v>
      </c>
    </row>
    <row r="234" s="2" customFormat="1">
      <c r="A234" s="38"/>
      <c r="B234" s="39"/>
      <c r="C234" s="40"/>
      <c r="D234" s="225" t="s">
        <v>143</v>
      </c>
      <c r="E234" s="40"/>
      <c r="F234" s="226" t="s">
        <v>385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82</v>
      </c>
    </row>
    <row r="235" s="2" customFormat="1">
      <c r="A235" s="38"/>
      <c r="B235" s="39"/>
      <c r="C235" s="40"/>
      <c r="D235" s="230" t="s">
        <v>145</v>
      </c>
      <c r="E235" s="40"/>
      <c r="F235" s="231" t="s">
        <v>386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82</v>
      </c>
    </row>
    <row r="236" s="2" customFormat="1" ht="21.75" customHeight="1">
      <c r="A236" s="38"/>
      <c r="B236" s="39"/>
      <c r="C236" s="212" t="s">
        <v>387</v>
      </c>
      <c r="D236" s="212" t="s">
        <v>136</v>
      </c>
      <c r="E236" s="213" t="s">
        <v>388</v>
      </c>
      <c r="F236" s="214" t="s">
        <v>389</v>
      </c>
      <c r="G236" s="215" t="s">
        <v>243</v>
      </c>
      <c r="H236" s="216">
        <v>105</v>
      </c>
      <c r="I236" s="217"/>
      <c r="J236" s="218">
        <f>ROUND(I236*H236,2)</f>
        <v>0</v>
      </c>
      <c r="K236" s="214" t="s">
        <v>140</v>
      </c>
      <c r="L236" s="44"/>
      <c r="M236" s="219" t="s">
        <v>19</v>
      </c>
      <c r="N236" s="220" t="s">
        <v>43</v>
      </c>
      <c r="O236" s="84"/>
      <c r="P236" s="221">
        <f>O236*H236</f>
        <v>0</v>
      </c>
      <c r="Q236" s="221">
        <v>9.0000000000000006E-05</v>
      </c>
      <c r="R236" s="221">
        <f>Q236*H236</f>
        <v>0.0094500000000000001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141</v>
      </c>
      <c r="AT236" s="223" t="s">
        <v>136</v>
      </c>
      <c r="AU236" s="223" t="s">
        <v>82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141</v>
      </c>
      <c r="BM236" s="223" t="s">
        <v>390</v>
      </c>
    </row>
    <row r="237" s="2" customFormat="1">
      <c r="A237" s="38"/>
      <c r="B237" s="39"/>
      <c r="C237" s="40"/>
      <c r="D237" s="225" t="s">
        <v>143</v>
      </c>
      <c r="E237" s="40"/>
      <c r="F237" s="226" t="s">
        <v>391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82</v>
      </c>
    </row>
    <row r="238" s="2" customFormat="1">
      <c r="A238" s="38"/>
      <c r="B238" s="39"/>
      <c r="C238" s="40"/>
      <c r="D238" s="230" t="s">
        <v>145</v>
      </c>
      <c r="E238" s="40"/>
      <c r="F238" s="231" t="s">
        <v>392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82</v>
      </c>
    </row>
    <row r="239" s="2" customFormat="1" ht="16.5" customHeight="1">
      <c r="A239" s="38"/>
      <c r="B239" s="39"/>
      <c r="C239" s="212" t="s">
        <v>393</v>
      </c>
      <c r="D239" s="212" t="s">
        <v>136</v>
      </c>
      <c r="E239" s="213" t="s">
        <v>394</v>
      </c>
      <c r="F239" s="214" t="s">
        <v>395</v>
      </c>
      <c r="G239" s="215" t="s">
        <v>362</v>
      </c>
      <c r="H239" s="216">
        <v>1</v>
      </c>
      <c r="I239" s="217"/>
      <c r="J239" s="218">
        <f>ROUND(I239*H239,2)</f>
        <v>0</v>
      </c>
      <c r="K239" s="214" t="s">
        <v>19</v>
      </c>
      <c r="L239" s="44"/>
      <c r="M239" s="219" t="s">
        <v>19</v>
      </c>
      <c r="N239" s="220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141</v>
      </c>
      <c r="AT239" s="223" t="s">
        <v>136</v>
      </c>
      <c r="AU239" s="223" t="s">
        <v>82</v>
      </c>
      <c r="AY239" s="17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80</v>
      </c>
      <c r="BK239" s="224">
        <f>ROUND(I239*H239,2)</f>
        <v>0</v>
      </c>
      <c r="BL239" s="17" t="s">
        <v>141</v>
      </c>
      <c r="BM239" s="223" t="s">
        <v>396</v>
      </c>
    </row>
    <row r="240" s="2" customFormat="1">
      <c r="A240" s="38"/>
      <c r="B240" s="39"/>
      <c r="C240" s="40"/>
      <c r="D240" s="225" t="s">
        <v>143</v>
      </c>
      <c r="E240" s="40"/>
      <c r="F240" s="226" t="s">
        <v>395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143</v>
      </c>
      <c r="AU240" s="17" t="s">
        <v>82</v>
      </c>
    </row>
    <row r="241" s="2" customFormat="1">
      <c r="A241" s="38"/>
      <c r="B241" s="39"/>
      <c r="C241" s="40"/>
      <c r="D241" s="225" t="s">
        <v>397</v>
      </c>
      <c r="E241" s="40"/>
      <c r="F241" s="264" t="s">
        <v>398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397</v>
      </c>
      <c r="AU241" s="17" t="s">
        <v>82</v>
      </c>
    </row>
    <row r="242" s="12" customFormat="1" ht="22.8" customHeight="1">
      <c r="A242" s="12"/>
      <c r="B242" s="196"/>
      <c r="C242" s="197"/>
      <c r="D242" s="198" t="s">
        <v>71</v>
      </c>
      <c r="E242" s="210" t="s">
        <v>191</v>
      </c>
      <c r="F242" s="210" t="s">
        <v>399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SUM(P243:P248)</f>
        <v>0</v>
      </c>
      <c r="Q242" s="204"/>
      <c r="R242" s="205">
        <f>SUM(R243:R248)</f>
        <v>0.000852</v>
      </c>
      <c r="S242" s="204"/>
      <c r="T242" s="206">
        <f>SUM(T243:T248)</f>
        <v>0.047699999999999999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80</v>
      </c>
      <c r="AT242" s="208" t="s">
        <v>71</v>
      </c>
      <c r="AU242" s="208" t="s">
        <v>80</v>
      </c>
      <c r="AY242" s="207" t="s">
        <v>134</v>
      </c>
      <c r="BK242" s="209">
        <f>SUM(BK243:BK248)</f>
        <v>0</v>
      </c>
    </row>
    <row r="243" s="2" customFormat="1" ht="24.15" customHeight="1">
      <c r="A243" s="38"/>
      <c r="B243" s="39"/>
      <c r="C243" s="212" t="s">
        <v>400</v>
      </c>
      <c r="D243" s="212" t="s">
        <v>136</v>
      </c>
      <c r="E243" s="213" t="s">
        <v>401</v>
      </c>
      <c r="F243" s="214" t="s">
        <v>402</v>
      </c>
      <c r="G243" s="215" t="s">
        <v>243</v>
      </c>
      <c r="H243" s="216">
        <v>0.29999999999999999</v>
      </c>
      <c r="I243" s="217"/>
      <c r="J243" s="218">
        <f>ROUND(I243*H243,2)</f>
        <v>0</v>
      </c>
      <c r="K243" s="214" t="s">
        <v>140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0.0028400000000000001</v>
      </c>
      <c r="R243" s="221">
        <f>Q243*H243</f>
        <v>0.000852</v>
      </c>
      <c r="S243" s="221">
        <v>0.159</v>
      </c>
      <c r="T243" s="222">
        <f>S243*H243</f>
        <v>0.047699999999999999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141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141</v>
      </c>
      <c r="BM243" s="223" t="s">
        <v>403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404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405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2" customFormat="1" ht="33" customHeight="1">
      <c r="A246" s="38"/>
      <c r="B246" s="39"/>
      <c r="C246" s="212" t="s">
        <v>406</v>
      </c>
      <c r="D246" s="212" t="s">
        <v>136</v>
      </c>
      <c r="E246" s="213" t="s">
        <v>407</v>
      </c>
      <c r="F246" s="214" t="s">
        <v>408</v>
      </c>
      <c r="G246" s="215" t="s">
        <v>139</v>
      </c>
      <c r="H246" s="216">
        <v>5</v>
      </c>
      <c r="I246" s="217"/>
      <c r="J246" s="218">
        <f>ROUND(I246*H246,2)</f>
        <v>0</v>
      </c>
      <c r="K246" s="214" t="s">
        <v>140</v>
      </c>
      <c r="L246" s="44"/>
      <c r="M246" s="219" t="s">
        <v>19</v>
      </c>
      <c r="N246" s="220" t="s">
        <v>43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141</v>
      </c>
      <c r="AT246" s="223" t="s">
        <v>136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141</v>
      </c>
      <c r="BM246" s="223" t="s">
        <v>409</v>
      </c>
    </row>
    <row r="247" s="2" customFormat="1">
      <c r="A247" s="38"/>
      <c r="B247" s="39"/>
      <c r="C247" s="40"/>
      <c r="D247" s="225" t="s">
        <v>143</v>
      </c>
      <c r="E247" s="40"/>
      <c r="F247" s="226" t="s">
        <v>410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82</v>
      </c>
    </row>
    <row r="248" s="2" customFormat="1">
      <c r="A248" s="38"/>
      <c r="B248" s="39"/>
      <c r="C248" s="40"/>
      <c r="D248" s="230" t="s">
        <v>145</v>
      </c>
      <c r="E248" s="40"/>
      <c r="F248" s="231" t="s">
        <v>411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82</v>
      </c>
    </row>
    <row r="249" s="12" customFormat="1" ht="22.8" customHeight="1">
      <c r="A249" s="12"/>
      <c r="B249" s="196"/>
      <c r="C249" s="197"/>
      <c r="D249" s="198" t="s">
        <v>71</v>
      </c>
      <c r="E249" s="210" t="s">
        <v>412</v>
      </c>
      <c r="F249" s="210" t="s">
        <v>413</v>
      </c>
      <c r="G249" s="197"/>
      <c r="H249" s="197"/>
      <c r="I249" s="200"/>
      <c r="J249" s="211">
        <f>BK249</f>
        <v>0</v>
      </c>
      <c r="K249" s="197"/>
      <c r="L249" s="202"/>
      <c r="M249" s="203"/>
      <c r="N249" s="204"/>
      <c r="O249" s="204"/>
      <c r="P249" s="205">
        <f>SUM(P250:P259)</f>
        <v>0</v>
      </c>
      <c r="Q249" s="204"/>
      <c r="R249" s="205">
        <f>SUM(R250:R259)</f>
        <v>0</v>
      </c>
      <c r="S249" s="204"/>
      <c r="T249" s="206">
        <f>SUM(T250:T259)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7" t="s">
        <v>80</v>
      </c>
      <c r="AT249" s="208" t="s">
        <v>71</v>
      </c>
      <c r="AU249" s="208" t="s">
        <v>80</v>
      </c>
      <c r="AY249" s="207" t="s">
        <v>134</v>
      </c>
      <c r="BK249" s="209">
        <f>SUM(BK250:BK259)</f>
        <v>0</v>
      </c>
    </row>
    <row r="250" s="2" customFormat="1" ht="24.15" customHeight="1">
      <c r="A250" s="38"/>
      <c r="B250" s="39"/>
      <c r="C250" s="212" t="s">
        <v>414</v>
      </c>
      <c r="D250" s="212" t="s">
        <v>136</v>
      </c>
      <c r="E250" s="213" t="s">
        <v>415</v>
      </c>
      <c r="F250" s="214" t="s">
        <v>416</v>
      </c>
      <c r="G250" s="215" t="s">
        <v>207</v>
      </c>
      <c r="H250" s="216">
        <v>6.0369999999999999</v>
      </c>
      <c r="I250" s="217"/>
      <c r="J250" s="218">
        <f>ROUND(I250*H250,2)</f>
        <v>0</v>
      </c>
      <c r="K250" s="214" t="s">
        <v>140</v>
      </c>
      <c r="L250" s="44"/>
      <c r="M250" s="219" t="s">
        <v>19</v>
      </c>
      <c r="N250" s="220" t="s">
        <v>43</v>
      </c>
      <c r="O250" s="84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141</v>
      </c>
      <c r="AT250" s="223" t="s">
        <v>136</v>
      </c>
      <c r="AU250" s="223" t="s">
        <v>82</v>
      </c>
      <c r="AY250" s="17" t="s">
        <v>134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80</v>
      </c>
      <c r="BK250" s="224">
        <f>ROUND(I250*H250,2)</f>
        <v>0</v>
      </c>
      <c r="BL250" s="17" t="s">
        <v>141</v>
      </c>
      <c r="BM250" s="223" t="s">
        <v>417</v>
      </c>
    </row>
    <row r="251" s="2" customFormat="1">
      <c r="A251" s="38"/>
      <c r="B251" s="39"/>
      <c r="C251" s="40"/>
      <c r="D251" s="225" t="s">
        <v>143</v>
      </c>
      <c r="E251" s="40"/>
      <c r="F251" s="226" t="s">
        <v>418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82</v>
      </c>
    </row>
    <row r="252" s="2" customFormat="1">
      <c r="A252" s="38"/>
      <c r="B252" s="39"/>
      <c r="C252" s="40"/>
      <c r="D252" s="230" t="s">
        <v>145</v>
      </c>
      <c r="E252" s="40"/>
      <c r="F252" s="231" t="s">
        <v>419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82</v>
      </c>
    </row>
    <row r="253" s="2" customFormat="1" ht="24.15" customHeight="1">
      <c r="A253" s="38"/>
      <c r="B253" s="39"/>
      <c r="C253" s="212" t="s">
        <v>420</v>
      </c>
      <c r="D253" s="212" t="s">
        <v>136</v>
      </c>
      <c r="E253" s="213" t="s">
        <v>421</v>
      </c>
      <c r="F253" s="214" t="s">
        <v>422</v>
      </c>
      <c r="G253" s="215" t="s">
        <v>207</v>
      </c>
      <c r="H253" s="216">
        <v>54.332999999999998</v>
      </c>
      <c r="I253" s="217"/>
      <c r="J253" s="218">
        <f>ROUND(I253*H253,2)</f>
        <v>0</v>
      </c>
      <c r="K253" s="214" t="s">
        <v>140</v>
      </c>
      <c r="L253" s="44"/>
      <c r="M253" s="219" t="s">
        <v>19</v>
      </c>
      <c r="N253" s="220" t="s">
        <v>43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141</v>
      </c>
      <c r="AT253" s="223" t="s">
        <v>136</v>
      </c>
      <c r="AU253" s="223" t="s">
        <v>82</v>
      </c>
      <c r="AY253" s="17" t="s">
        <v>134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141</v>
      </c>
      <c r="BM253" s="223" t="s">
        <v>423</v>
      </c>
    </row>
    <row r="254" s="2" customFormat="1">
      <c r="A254" s="38"/>
      <c r="B254" s="39"/>
      <c r="C254" s="40"/>
      <c r="D254" s="225" t="s">
        <v>143</v>
      </c>
      <c r="E254" s="40"/>
      <c r="F254" s="226" t="s">
        <v>424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143</v>
      </c>
      <c r="AU254" s="17" t="s">
        <v>82</v>
      </c>
    </row>
    <row r="255" s="2" customFormat="1">
      <c r="A255" s="38"/>
      <c r="B255" s="39"/>
      <c r="C255" s="40"/>
      <c r="D255" s="230" t="s">
        <v>145</v>
      </c>
      <c r="E255" s="40"/>
      <c r="F255" s="231" t="s">
        <v>425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145</v>
      </c>
      <c r="AU255" s="17" t="s">
        <v>82</v>
      </c>
    </row>
    <row r="256" s="13" customFormat="1">
      <c r="A256" s="13"/>
      <c r="B256" s="232"/>
      <c r="C256" s="233"/>
      <c r="D256" s="225" t="s">
        <v>154</v>
      </c>
      <c r="E256" s="233"/>
      <c r="F256" s="235" t="s">
        <v>426</v>
      </c>
      <c r="G256" s="233"/>
      <c r="H256" s="236">
        <v>54.332999999999998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154</v>
      </c>
      <c r="AU256" s="242" t="s">
        <v>82</v>
      </c>
      <c r="AV256" s="13" t="s">
        <v>82</v>
      </c>
      <c r="AW256" s="13" t="s">
        <v>4</v>
      </c>
      <c r="AX256" s="13" t="s">
        <v>80</v>
      </c>
      <c r="AY256" s="242" t="s">
        <v>134</v>
      </c>
    </row>
    <row r="257" s="2" customFormat="1" ht="33" customHeight="1">
      <c r="A257" s="38"/>
      <c r="B257" s="39"/>
      <c r="C257" s="212" t="s">
        <v>427</v>
      </c>
      <c r="D257" s="212" t="s">
        <v>136</v>
      </c>
      <c r="E257" s="213" t="s">
        <v>428</v>
      </c>
      <c r="F257" s="214" t="s">
        <v>429</v>
      </c>
      <c r="G257" s="215" t="s">
        <v>207</v>
      </c>
      <c r="H257" s="216">
        <v>6.0369999999999999</v>
      </c>
      <c r="I257" s="217"/>
      <c r="J257" s="218">
        <f>ROUND(I257*H257,2)</f>
        <v>0</v>
      </c>
      <c r="K257" s="214" t="s">
        <v>19</v>
      </c>
      <c r="L257" s="44"/>
      <c r="M257" s="219" t="s">
        <v>19</v>
      </c>
      <c r="N257" s="220" t="s">
        <v>43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141</v>
      </c>
      <c r="AT257" s="223" t="s">
        <v>136</v>
      </c>
      <c r="AU257" s="223" t="s">
        <v>82</v>
      </c>
      <c r="AY257" s="17" t="s">
        <v>134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80</v>
      </c>
      <c r="BK257" s="224">
        <f>ROUND(I257*H257,2)</f>
        <v>0</v>
      </c>
      <c r="BL257" s="17" t="s">
        <v>141</v>
      </c>
      <c r="BM257" s="223" t="s">
        <v>430</v>
      </c>
    </row>
    <row r="258" s="2" customFormat="1">
      <c r="A258" s="38"/>
      <c r="B258" s="39"/>
      <c r="C258" s="40"/>
      <c r="D258" s="225" t="s">
        <v>143</v>
      </c>
      <c r="E258" s="40"/>
      <c r="F258" s="226" t="s">
        <v>431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143</v>
      </c>
      <c r="AU258" s="17" t="s">
        <v>82</v>
      </c>
    </row>
    <row r="259" s="2" customFormat="1">
      <c r="A259" s="38"/>
      <c r="B259" s="39"/>
      <c r="C259" s="40"/>
      <c r="D259" s="225" t="s">
        <v>397</v>
      </c>
      <c r="E259" s="40"/>
      <c r="F259" s="264" t="s">
        <v>432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397</v>
      </c>
      <c r="AU259" s="17" t="s">
        <v>82</v>
      </c>
    </row>
    <row r="260" s="12" customFormat="1" ht="22.8" customHeight="1">
      <c r="A260" s="12"/>
      <c r="B260" s="196"/>
      <c r="C260" s="197"/>
      <c r="D260" s="198" t="s">
        <v>71</v>
      </c>
      <c r="E260" s="210" t="s">
        <v>433</v>
      </c>
      <c r="F260" s="210" t="s">
        <v>434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SUM(P261:P263)</f>
        <v>0</v>
      </c>
      <c r="Q260" s="204"/>
      <c r="R260" s="205">
        <f>SUM(R261:R263)</f>
        <v>0</v>
      </c>
      <c r="S260" s="204"/>
      <c r="T260" s="206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80</v>
      </c>
      <c r="AT260" s="208" t="s">
        <v>71</v>
      </c>
      <c r="AU260" s="208" t="s">
        <v>80</v>
      </c>
      <c r="AY260" s="207" t="s">
        <v>134</v>
      </c>
      <c r="BK260" s="209">
        <f>SUM(BK261:BK263)</f>
        <v>0</v>
      </c>
    </row>
    <row r="261" s="2" customFormat="1" ht="24.15" customHeight="1">
      <c r="A261" s="38"/>
      <c r="B261" s="39"/>
      <c r="C261" s="212" t="s">
        <v>435</v>
      </c>
      <c r="D261" s="212" t="s">
        <v>136</v>
      </c>
      <c r="E261" s="213" t="s">
        <v>436</v>
      </c>
      <c r="F261" s="214" t="s">
        <v>437</v>
      </c>
      <c r="G261" s="215" t="s">
        <v>207</v>
      </c>
      <c r="H261" s="216">
        <v>360.66699999999997</v>
      </c>
      <c r="I261" s="217"/>
      <c r="J261" s="218">
        <f>ROUND(I261*H261,2)</f>
        <v>0</v>
      </c>
      <c r="K261" s="214" t="s">
        <v>140</v>
      </c>
      <c r="L261" s="44"/>
      <c r="M261" s="219" t="s">
        <v>19</v>
      </c>
      <c r="N261" s="220" t="s">
        <v>43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141</v>
      </c>
      <c r="AT261" s="223" t="s">
        <v>136</v>
      </c>
      <c r="AU261" s="223" t="s">
        <v>82</v>
      </c>
      <c r="AY261" s="17" t="s">
        <v>134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80</v>
      </c>
      <c r="BK261" s="224">
        <f>ROUND(I261*H261,2)</f>
        <v>0</v>
      </c>
      <c r="BL261" s="17" t="s">
        <v>141</v>
      </c>
      <c r="BM261" s="223" t="s">
        <v>438</v>
      </c>
    </row>
    <row r="262" s="2" customFormat="1">
      <c r="A262" s="38"/>
      <c r="B262" s="39"/>
      <c r="C262" s="40"/>
      <c r="D262" s="225" t="s">
        <v>143</v>
      </c>
      <c r="E262" s="40"/>
      <c r="F262" s="226" t="s">
        <v>439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143</v>
      </c>
      <c r="AU262" s="17" t="s">
        <v>82</v>
      </c>
    </row>
    <row r="263" s="2" customFormat="1">
      <c r="A263" s="38"/>
      <c r="B263" s="39"/>
      <c r="C263" s="40"/>
      <c r="D263" s="230" t="s">
        <v>145</v>
      </c>
      <c r="E263" s="40"/>
      <c r="F263" s="231" t="s">
        <v>440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145</v>
      </c>
      <c r="AU263" s="17" t="s">
        <v>82</v>
      </c>
    </row>
    <row r="264" s="12" customFormat="1" ht="25.92" customHeight="1">
      <c r="A264" s="12"/>
      <c r="B264" s="196"/>
      <c r="C264" s="197"/>
      <c r="D264" s="198" t="s">
        <v>71</v>
      </c>
      <c r="E264" s="199" t="s">
        <v>441</v>
      </c>
      <c r="F264" s="199" t="s">
        <v>442</v>
      </c>
      <c r="G264" s="197"/>
      <c r="H264" s="197"/>
      <c r="I264" s="200"/>
      <c r="J264" s="201">
        <f>BK264</f>
        <v>0</v>
      </c>
      <c r="K264" s="197"/>
      <c r="L264" s="202"/>
      <c r="M264" s="203"/>
      <c r="N264" s="204"/>
      <c r="O264" s="204"/>
      <c r="P264" s="205">
        <f>P265</f>
        <v>0</v>
      </c>
      <c r="Q264" s="204"/>
      <c r="R264" s="205">
        <f>R265</f>
        <v>0.00093000000000000005</v>
      </c>
      <c r="S264" s="204"/>
      <c r="T264" s="206">
        <f>T265</f>
        <v>0.075510000000000008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82</v>
      </c>
      <c r="AT264" s="208" t="s">
        <v>71</v>
      </c>
      <c r="AU264" s="208" t="s">
        <v>72</v>
      </c>
      <c r="AY264" s="207" t="s">
        <v>134</v>
      </c>
      <c r="BK264" s="209">
        <f>BK265</f>
        <v>0</v>
      </c>
    </row>
    <row r="265" s="12" customFormat="1" ht="22.8" customHeight="1">
      <c r="A265" s="12"/>
      <c r="B265" s="196"/>
      <c r="C265" s="197"/>
      <c r="D265" s="198" t="s">
        <v>71</v>
      </c>
      <c r="E265" s="210" t="s">
        <v>443</v>
      </c>
      <c r="F265" s="210" t="s">
        <v>444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SUM(P266:P271)</f>
        <v>0</v>
      </c>
      <c r="Q265" s="204"/>
      <c r="R265" s="205">
        <f>SUM(R266:R271)</f>
        <v>0.00093000000000000005</v>
      </c>
      <c r="S265" s="204"/>
      <c r="T265" s="206">
        <f>SUM(T266:T271)</f>
        <v>0.075510000000000008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82</v>
      </c>
      <c r="AT265" s="208" t="s">
        <v>71</v>
      </c>
      <c r="AU265" s="208" t="s">
        <v>80</v>
      </c>
      <c r="AY265" s="207" t="s">
        <v>134</v>
      </c>
      <c r="BK265" s="209">
        <f>SUM(BK266:BK271)</f>
        <v>0</v>
      </c>
    </row>
    <row r="266" s="2" customFormat="1" ht="24.15" customHeight="1">
      <c r="A266" s="38"/>
      <c r="B266" s="39"/>
      <c r="C266" s="212" t="s">
        <v>445</v>
      </c>
      <c r="D266" s="212" t="s">
        <v>136</v>
      </c>
      <c r="E266" s="213" t="s">
        <v>446</v>
      </c>
      <c r="F266" s="214" t="s">
        <v>447</v>
      </c>
      <c r="G266" s="215" t="s">
        <v>215</v>
      </c>
      <c r="H266" s="216">
        <v>1</v>
      </c>
      <c r="I266" s="217"/>
      <c r="J266" s="218">
        <f>ROUND(I266*H266,2)</f>
        <v>0</v>
      </c>
      <c r="K266" s="214" t="s">
        <v>140</v>
      </c>
      <c r="L266" s="44"/>
      <c r="M266" s="219" t="s">
        <v>19</v>
      </c>
      <c r="N266" s="220" t="s">
        <v>43</v>
      </c>
      <c r="O266" s="84"/>
      <c r="P266" s="221">
        <f>O266*H266</f>
        <v>0</v>
      </c>
      <c r="Q266" s="221">
        <v>0.00093000000000000005</v>
      </c>
      <c r="R266" s="221">
        <f>Q266*H266</f>
        <v>0.00093000000000000005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240</v>
      </c>
      <c r="AT266" s="223" t="s">
        <v>136</v>
      </c>
      <c r="AU266" s="223" t="s">
        <v>82</v>
      </c>
      <c r="AY266" s="17" t="s">
        <v>134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80</v>
      </c>
      <c r="BK266" s="224">
        <f>ROUND(I266*H266,2)</f>
        <v>0</v>
      </c>
      <c r="BL266" s="17" t="s">
        <v>240</v>
      </c>
      <c r="BM266" s="223" t="s">
        <v>448</v>
      </c>
    </row>
    <row r="267" s="2" customFormat="1">
      <c r="A267" s="38"/>
      <c r="B267" s="39"/>
      <c r="C267" s="40"/>
      <c r="D267" s="225" t="s">
        <v>143</v>
      </c>
      <c r="E267" s="40"/>
      <c r="F267" s="226" t="s">
        <v>449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143</v>
      </c>
      <c r="AU267" s="17" t="s">
        <v>82</v>
      </c>
    </row>
    <row r="268" s="2" customFormat="1">
      <c r="A268" s="38"/>
      <c r="B268" s="39"/>
      <c r="C268" s="40"/>
      <c r="D268" s="230" t="s">
        <v>145</v>
      </c>
      <c r="E268" s="40"/>
      <c r="F268" s="231" t="s">
        <v>450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82</v>
      </c>
    </row>
    <row r="269" s="2" customFormat="1" ht="16.5" customHeight="1">
      <c r="A269" s="38"/>
      <c r="B269" s="39"/>
      <c r="C269" s="212" t="s">
        <v>451</v>
      </c>
      <c r="D269" s="212" t="s">
        <v>136</v>
      </c>
      <c r="E269" s="213" t="s">
        <v>452</v>
      </c>
      <c r="F269" s="214" t="s">
        <v>453</v>
      </c>
      <c r="G269" s="215" t="s">
        <v>215</v>
      </c>
      <c r="H269" s="216">
        <v>3</v>
      </c>
      <c r="I269" s="217"/>
      <c r="J269" s="218">
        <f>ROUND(I269*H269,2)</f>
        <v>0</v>
      </c>
      <c r="K269" s="214" t="s">
        <v>140</v>
      </c>
      <c r="L269" s="44"/>
      <c r="M269" s="219" t="s">
        <v>19</v>
      </c>
      <c r="N269" s="220" t="s">
        <v>43</v>
      </c>
      <c r="O269" s="84"/>
      <c r="P269" s="221">
        <f>O269*H269</f>
        <v>0</v>
      </c>
      <c r="Q269" s="221">
        <v>0</v>
      </c>
      <c r="R269" s="221">
        <f>Q269*H269</f>
        <v>0</v>
      </c>
      <c r="S269" s="221">
        <v>0.025170000000000001</v>
      </c>
      <c r="T269" s="222">
        <f>S269*H269</f>
        <v>0.075510000000000008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3" t="s">
        <v>240</v>
      </c>
      <c r="AT269" s="223" t="s">
        <v>136</v>
      </c>
      <c r="AU269" s="223" t="s">
        <v>82</v>
      </c>
      <c r="AY269" s="17" t="s">
        <v>134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80</v>
      </c>
      <c r="BK269" s="224">
        <f>ROUND(I269*H269,2)</f>
        <v>0</v>
      </c>
      <c r="BL269" s="17" t="s">
        <v>240</v>
      </c>
      <c r="BM269" s="223" t="s">
        <v>454</v>
      </c>
    </row>
    <row r="270" s="2" customFormat="1">
      <c r="A270" s="38"/>
      <c r="B270" s="39"/>
      <c r="C270" s="40"/>
      <c r="D270" s="225" t="s">
        <v>143</v>
      </c>
      <c r="E270" s="40"/>
      <c r="F270" s="226" t="s">
        <v>455</v>
      </c>
      <c r="G270" s="40"/>
      <c r="H270" s="40"/>
      <c r="I270" s="227"/>
      <c r="J270" s="40"/>
      <c r="K270" s="40"/>
      <c r="L270" s="44"/>
      <c r="M270" s="228"/>
      <c r="N270" s="229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143</v>
      </c>
      <c r="AU270" s="17" t="s">
        <v>82</v>
      </c>
    </row>
    <row r="271" s="2" customFormat="1">
      <c r="A271" s="38"/>
      <c r="B271" s="39"/>
      <c r="C271" s="40"/>
      <c r="D271" s="230" t="s">
        <v>145</v>
      </c>
      <c r="E271" s="40"/>
      <c r="F271" s="231" t="s">
        <v>456</v>
      </c>
      <c r="G271" s="40"/>
      <c r="H271" s="40"/>
      <c r="I271" s="227"/>
      <c r="J271" s="40"/>
      <c r="K271" s="40"/>
      <c r="L271" s="44"/>
      <c r="M271" s="265"/>
      <c r="N271" s="266"/>
      <c r="O271" s="267"/>
      <c r="P271" s="267"/>
      <c r="Q271" s="267"/>
      <c r="R271" s="267"/>
      <c r="S271" s="267"/>
      <c r="T271" s="26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145</v>
      </c>
      <c r="AU271" s="17" t="s">
        <v>82</v>
      </c>
    </row>
    <row r="272" s="2" customFormat="1" ht="6.96" customHeight="1">
      <c r="A272" s="38"/>
      <c r="B272" s="59"/>
      <c r="C272" s="60"/>
      <c r="D272" s="60"/>
      <c r="E272" s="60"/>
      <c r="F272" s="60"/>
      <c r="G272" s="60"/>
      <c r="H272" s="60"/>
      <c r="I272" s="60"/>
      <c r="J272" s="60"/>
      <c r="K272" s="60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JoFZ19Lg06TTbHnSJhHAsaP4vFEL12v1ibqUUMg47BGJ2+pitQPq04bLiDDP6Cv0uTtQBv/v68LintL0Sg2/qw==" hashValue="Ux9wTe9xRTJVRFFshjqJC6qJ+F3T9/iglKOaUaNXkWEIsVMOMn2lZETqodUXGCQ+JtiGLxo+ShkjHv0mfR2axg==" algorithmName="SHA-512" password="CC35"/>
  <autoFilter ref="C89:K27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1/113106071"/>
    <hyperlink ref="F98" r:id="rId2" display="https://podminky.urs.cz/item/CS_URS_2021_02/131251104"/>
    <hyperlink ref="F103" r:id="rId3" display="https://podminky.urs.cz/item/CS_URS_2021_01/132251254"/>
    <hyperlink ref="F109" r:id="rId4" display="https://podminky.urs.cz/item/CS_URS_2021_01/151101101"/>
    <hyperlink ref="F113" r:id="rId5" display="https://podminky.urs.cz/item/CS_URS_2021_01/151101111"/>
    <hyperlink ref="F118" r:id="rId6" display="https://podminky.urs.cz/item/CS_URS_2021_01/174151101"/>
    <hyperlink ref="F121" r:id="rId7" display="https://podminky.urs.cz/item/CS_URS_2021_01/174151101"/>
    <hyperlink ref="F128" r:id="rId8" display="https://podminky.urs.cz/item/CS_URS_2021_01/58932910"/>
    <hyperlink ref="F131" r:id="rId9" display="https://podminky.urs.cz/item/CS_URS_2021_01/175151101"/>
    <hyperlink ref="F135" r:id="rId10" display="https://podminky.urs.cz/item/CS_URS_2021_01/58337310"/>
    <hyperlink ref="F140" r:id="rId11" display="https://podminky.urs.cz/item/CS_URS_2021_01/382411213"/>
    <hyperlink ref="F143" r:id="rId12" display="https://podminky.urs.cz/item/CS_URS_2021_01/382411215"/>
    <hyperlink ref="F147" r:id="rId13" display="https://podminky.urs.cz/item/CS_URS_2021_01/451572111"/>
    <hyperlink ref="F152" r:id="rId14" display="https://podminky.urs.cz/item/CS_URS_2021_01/596211210"/>
    <hyperlink ref="F156" r:id="rId15" display="https://podminky.urs.cz/item/CS_URS_2021_01/830311811"/>
    <hyperlink ref="F159" r:id="rId16" display="https://podminky.urs.cz/item/CS_URS_2021_01/837272221"/>
    <hyperlink ref="F162" r:id="rId17" display="https://podminky.urs.cz/item/CS_URS_2021_01/59711852"/>
    <hyperlink ref="F166" r:id="rId18" display="https://podminky.urs.cz/item/CS_URS_2021_01/837312221"/>
    <hyperlink ref="F169" r:id="rId19" display="https://podminky.urs.cz/item/CS_URS_2021_01/28611546"/>
    <hyperlink ref="F173" r:id="rId20" display="https://podminky.urs.cz/item/CS_URS_2021_01/871211211"/>
    <hyperlink ref="F176" r:id="rId21" display="https://podminky.urs.cz/item/CS_URS_2021_01/28613173"/>
    <hyperlink ref="F180" r:id="rId22" display="https://podminky.urs.cz/item/CS_URS_2021_01/871265211"/>
    <hyperlink ref="F183" r:id="rId23" display="https://podminky.urs.cz/item/CS_URS_2021_01/871315221"/>
    <hyperlink ref="F186" r:id="rId24" display="https://podminky.urs.cz/item/CS_URS_2021_01/871355221"/>
    <hyperlink ref="F191" r:id="rId25" display="https://podminky.urs.cz/item/CS_URS_2021_01/877265271"/>
    <hyperlink ref="F194" r:id="rId26" display="https://podminky.urs.cz/item/CS_URS_2021_01/28341110"/>
    <hyperlink ref="F197" r:id="rId27" display="https://podminky.urs.cz/item/CS_URS_2021_01/890311811"/>
    <hyperlink ref="F203" r:id="rId28" display="https://podminky.urs.cz/item/CS_URS_2021_01/892351111"/>
    <hyperlink ref="F206" r:id="rId29" display="https://podminky.urs.cz/item/CS_URS_2021_01/894411311"/>
    <hyperlink ref="F209" r:id="rId30" display="https://podminky.urs.cz/item/CS_URS_2021_01/59224065"/>
    <hyperlink ref="F212" r:id="rId31" display="https://podminky.urs.cz/item/CS_URS_2021_01/894412411"/>
    <hyperlink ref="F215" r:id="rId32" display="https://podminky.urs.cz/item/CS_URS_2021_01/59224168"/>
    <hyperlink ref="F218" r:id="rId33" display="https://podminky.urs.cz/item/CS_URS_2021_01/894414111"/>
    <hyperlink ref="F221" r:id="rId34" display="https://podminky.urs.cz/item/CS_URS_2021_01/59224338"/>
    <hyperlink ref="F226" r:id="rId35" display="https://podminky.urs.cz/item/CS_URS_2021_01/894811133"/>
    <hyperlink ref="F229" r:id="rId36" display="https://podminky.urs.cz/item/CS_URS_2021_01/899304111"/>
    <hyperlink ref="F232" r:id="rId37" display="https://podminky.urs.cz/item/CS_URS_2021_01/59224660"/>
    <hyperlink ref="F235" r:id="rId38" display="https://podminky.urs.cz/item/CS_URS_2021_01/899501221"/>
    <hyperlink ref="F238" r:id="rId39" display="https://podminky.urs.cz/item/CS_URS_2021_01/899722113"/>
    <hyperlink ref="F245" r:id="rId40" display="https://podminky.urs.cz/item/CS_URS_2021_01/977151126"/>
    <hyperlink ref="F248" r:id="rId41" display="https://podminky.urs.cz/item/CS_URS_2021_01/979051121"/>
    <hyperlink ref="F252" r:id="rId42" display="https://podminky.urs.cz/item/CS_URS_2021_01/997013501"/>
    <hyperlink ref="F255" r:id="rId43" display="https://podminky.urs.cz/item/CS_URS_2021_01/997013509"/>
    <hyperlink ref="F263" r:id="rId44" display="https://podminky.urs.cz/item/CS_URS_2021_01/998276101"/>
    <hyperlink ref="F268" r:id="rId45" display="https://podminky.urs.cz/item/CS_URS_2021_01/721211431"/>
    <hyperlink ref="F271" r:id="rId46" display="https://podminky.urs.cz/item/CS_URS_2021_01/72124280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ROUND(J88,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ROUND((SUM(BE88:BE260)),  2)</f>
        <v>0</v>
      </c>
      <c r="G33" s="38"/>
      <c r="H33" s="38"/>
      <c r="I33" s="157">
        <v>0.20999999999999999</v>
      </c>
      <c r="J33" s="156">
        <f>ROUND(((SUM(BE88:BE260))*I33),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ROUND((SUM(BF88:BF260)),  2)</f>
        <v>0</v>
      </c>
      <c r="G34" s="38"/>
      <c r="H34" s="38"/>
      <c r="I34" s="157">
        <v>0.14999999999999999</v>
      </c>
      <c r="J34" s="156">
        <f>ROUND(((SUM(BF88:BF260))*I34),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ROUND((SUM(BG88:BG260)),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ROUND((SUM(BH88:BH260)),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ROUND((SUM(BI88:BI260)),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SO03 fontána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Č. Lípa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Č. Lípa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J. Nešněra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J89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458</v>
      </c>
      <c r="E62" s="182"/>
      <c r="F62" s="182"/>
      <c r="G62" s="182"/>
      <c r="H62" s="182"/>
      <c r="I62" s="182"/>
      <c r="J62" s="183">
        <f>J107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459</v>
      </c>
      <c r="E63" s="182"/>
      <c r="F63" s="182"/>
      <c r="G63" s="182"/>
      <c r="H63" s="182"/>
      <c r="I63" s="182"/>
      <c r="J63" s="183">
        <f>J212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114</v>
      </c>
      <c r="E64" s="182"/>
      <c r="F64" s="182"/>
      <c r="G64" s="182"/>
      <c r="H64" s="182"/>
      <c r="I64" s="182"/>
      <c r="J64" s="183">
        <f>J219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116</v>
      </c>
      <c r="E65" s="182"/>
      <c r="F65" s="182"/>
      <c r="G65" s="182"/>
      <c r="H65" s="182"/>
      <c r="I65" s="182"/>
      <c r="J65" s="183">
        <f>J227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117</v>
      </c>
      <c r="E66" s="177"/>
      <c r="F66" s="177"/>
      <c r="G66" s="177"/>
      <c r="H66" s="177"/>
      <c r="I66" s="177"/>
      <c r="J66" s="178">
        <f>J231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460</v>
      </c>
      <c r="E67" s="182"/>
      <c r="F67" s="182"/>
      <c r="G67" s="182"/>
      <c r="H67" s="182"/>
      <c r="I67" s="182"/>
      <c r="J67" s="183">
        <f>J232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461</v>
      </c>
      <c r="E68" s="182"/>
      <c r="F68" s="182"/>
      <c r="G68" s="182"/>
      <c r="H68" s="182"/>
      <c r="I68" s="182"/>
      <c r="J68" s="183">
        <f>J242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119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9" t="str">
        <f>E7</f>
        <v>Rekonstrukce č.p. 2983 U Synagogy - venkovní úpravy a IS SO02-SO04 rev1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101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SO03 fontána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Č. Lípa</v>
      </c>
      <c r="G82" s="40"/>
      <c r="H82" s="40"/>
      <c r="I82" s="32" t="s">
        <v>23</v>
      </c>
      <c r="J82" s="72" t="str">
        <f>IF(J12="","",J12)</f>
        <v>18. 10. 2021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Město Č. Lípa</v>
      </c>
      <c r="G84" s="40"/>
      <c r="H84" s="40"/>
      <c r="I84" s="32" t="s">
        <v>31</v>
      </c>
      <c r="J84" s="36" t="str">
        <f>E21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J. Nešněra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120</v>
      </c>
      <c r="D87" s="188" t="s">
        <v>57</v>
      </c>
      <c r="E87" s="188" t="s">
        <v>53</v>
      </c>
      <c r="F87" s="188" t="s">
        <v>54</v>
      </c>
      <c r="G87" s="188" t="s">
        <v>121</v>
      </c>
      <c r="H87" s="188" t="s">
        <v>122</v>
      </c>
      <c r="I87" s="188" t="s">
        <v>123</v>
      </c>
      <c r="J87" s="188" t="s">
        <v>106</v>
      </c>
      <c r="K87" s="189" t="s">
        <v>124</v>
      </c>
      <c r="L87" s="190"/>
      <c r="M87" s="92" t="s">
        <v>19</v>
      </c>
      <c r="N87" s="93" t="s">
        <v>42</v>
      </c>
      <c r="O87" s="93" t="s">
        <v>125</v>
      </c>
      <c r="P87" s="93" t="s">
        <v>126</v>
      </c>
      <c r="Q87" s="93" t="s">
        <v>127</v>
      </c>
      <c r="R87" s="93" t="s">
        <v>128</v>
      </c>
      <c r="S87" s="93" t="s">
        <v>129</v>
      </c>
      <c r="T87" s="94" t="s">
        <v>130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131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P89+P231</f>
        <v>0</v>
      </c>
      <c r="Q88" s="96"/>
      <c r="R88" s="193">
        <f>R89+R231</f>
        <v>178.51987484999995</v>
      </c>
      <c r="S88" s="96"/>
      <c r="T88" s="194">
        <f>T89+T231</f>
        <v>0.018874999999999999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107</v>
      </c>
      <c r="BK88" s="195">
        <f>BK89+BK231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132</v>
      </c>
      <c r="F89" s="199" t="s">
        <v>133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P90+P107+P212+P219+P227</f>
        <v>0</v>
      </c>
      <c r="Q89" s="204"/>
      <c r="R89" s="205">
        <f>R90+R107+R212+R219+R227</f>
        <v>178.03411384999995</v>
      </c>
      <c r="S89" s="204"/>
      <c r="T89" s="206">
        <f>T90+T107+T212+T219+T227</f>
        <v>0.018874999999999999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80</v>
      </c>
      <c r="AT89" s="208" t="s">
        <v>71</v>
      </c>
      <c r="AU89" s="208" t="s">
        <v>72</v>
      </c>
      <c r="AY89" s="207" t="s">
        <v>134</v>
      </c>
      <c r="BK89" s="209">
        <f>BK90+BK107+BK212+BK219+BK227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80</v>
      </c>
      <c r="F90" s="210" t="s">
        <v>135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SUM(P91:P106)</f>
        <v>0</v>
      </c>
      <c r="Q90" s="204"/>
      <c r="R90" s="205">
        <f>SUM(R91:R106)</f>
        <v>0</v>
      </c>
      <c r="S90" s="204"/>
      <c r="T90" s="206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80</v>
      </c>
      <c r="AT90" s="208" t="s">
        <v>71</v>
      </c>
      <c r="AU90" s="208" t="s">
        <v>80</v>
      </c>
      <c r="AY90" s="207" t="s">
        <v>134</v>
      </c>
      <c r="BK90" s="209">
        <f>SUM(BK91:BK106)</f>
        <v>0</v>
      </c>
    </row>
    <row r="91" s="2" customFormat="1" ht="33" customHeight="1">
      <c r="A91" s="38"/>
      <c r="B91" s="39"/>
      <c r="C91" s="212" t="s">
        <v>80</v>
      </c>
      <c r="D91" s="212" t="s">
        <v>136</v>
      </c>
      <c r="E91" s="213" t="s">
        <v>147</v>
      </c>
      <c r="F91" s="214" t="s">
        <v>148</v>
      </c>
      <c r="G91" s="215" t="s">
        <v>149</v>
      </c>
      <c r="H91" s="216">
        <v>174.14400000000001</v>
      </c>
      <c r="I91" s="217"/>
      <c r="J91" s="218">
        <f>ROUND(I91*H91,2)</f>
        <v>0</v>
      </c>
      <c r="K91" s="214" t="s">
        <v>150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141</v>
      </c>
      <c r="AT91" s="223" t="s">
        <v>136</v>
      </c>
      <c r="AU91" s="223" t="s">
        <v>82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141</v>
      </c>
      <c r="BM91" s="223" t="s">
        <v>462</v>
      </c>
    </row>
    <row r="92" s="2" customFormat="1">
      <c r="A92" s="38"/>
      <c r="B92" s="39"/>
      <c r="C92" s="40"/>
      <c r="D92" s="225" t="s">
        <v>143</v>
      </c>
      <c r="E92" s="40"/>
      <c r="F92" s="226" t="s">
        <v>152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82</v>
      </c>
    </row>
    <row r="93" s="2" customFormat="1">
      <c r="A93" s="38"/>
      <c r="B93" s="39"/>
      <c r="C93" s="40"/>
      <c r="D93" s="230" t="s">
        <v>145</v>
      </c>
      <c r="E93" s="40"/>
      <c r="F93" s="231" t="s">
        <v>153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145</v>
      </c>
      <c r="AU93" s="17" t="s">
        <v>82</v>
      </c>
    </row>
    <row r="94" s="13" customFormat="1">
      <c r="A94" s="13"/>
      <c r="B94" s="232"/>
      <c r="C94" s="233"/>
      <c r="D94" s="225" t="s">
        <v>154</v>
      </c>
      <c r="E94" s="234" t="s">
        <v>19</v>
      </c>
      <c r="F94" s="235" t="s">
        <v>463</v>
      </c>
      <c r="G94" s="233"/>
      <c r="H94" s="236">
        <v>35.100000000000001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154</v>
      </c>
      <c r="AU94" s="242" t="s">
        <v>82</v>
      </c>
      <c r="AV94" s="13" t="s">
        <v>82</v>
      </c>
      <c r="AW94" s="13" t="s">
        <v>33</v>
      </c>
      <c r="AX94" s="13" t="s">
        <v>72</v>
      </c>
      <c r="AY94" s="242" t="s">
        <v>134</v>
      </c>
    </row>
    <row r="95" s="13" customFormat="1">
      <c r="A95" s="13"/>
      <c r="B95" s="232"/>
      <c r="C95" s="233"/>
      <c r="D95" s="225" t="s">
        <v>154</v>
      </c>
      <c r="E95" s="234" t="s">
        <v>19</v>
      </c>
      <c r="F95" s="235" t="s">
        <v>464</v>
      </c>
      <c r="G95" s="233"/>
      <c r="H95" s="236">
        <v>95.849999999999994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154</v>
      </c>
      <c r="AU95" s="242" t="s">
        <v>82</v>
      </c>
      <c r="AV95" s="13" t="s">
        <v>82</v>
      </c>
      <c r="AW95" s="13" t="s">
        <v>33</v>
      </c>
      <c r="AX95" s="13" t="s">
        <v>72</v>
      </c>
      <c r="AY95" s="242" t="s">
        <v>134</v>
      </c>
    </row>
    <row r="96" s="13" customFormat="1">
      <c r="A96" s="13"/>
      <c r="B96" s="232"/>
      <c r="C96" s="233"/>
      <c r="D96" s="225" t="s">
        <v>154</v>
      </c>
      <c r="E96" s="234" t="s">
        <v>19</v>
      </c>
      <c r="F96" s="235" t="s">
        <v>465</v>
      </c>
      <c r="G96" s="233"/>
      <c r="H96" s="236">
        <v>42.329999999999998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154</v>
      </c>
      <c r="AU96" s="242" t="s">
        <v>82</v>
      </c>
      <c r="AV96" s="13" t="s">
        <v>82</v>
      </c>
      <c r="AW96" s="13" t="s">
        <v>33</v>
      </c>
      <c r="AX96" s="13" t="s">
        <v>72</v>
      </c>
      <c r="AY96" s="242" t="s">
        <v>134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466</v>
      </c>
      <c r="G97" s="233"/>
      <c r="H97" s="236">
        <v>0.86399999999999999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72</v>
      </c>
      <c r="AY97" s="242" t="s">
        <v>134</v>
      </c>
    </row>
    <row r="98" s="14" customFormat="1">
      <c r="A98" s="14"/>
      <c r="B98" s="243"/>
      <c r="C98" s="244"/>
      <c r="D98" s="225" t="s">
        <v>154</v>
      </c>
      <c r="E98" s="245" t="s">
        <v>19</v>
      </c>
      <c r="F98" s="246" t="s">
        <v>156</v>
      </c>
      <c r="G98" s="244"/>
      <c r="H98" s="247">
        <v>174.14399999999998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154</v>
      </c>
      <c r="AU98" s="253" t="s">
        <v>82</v>
      </c>
      <c r="AV98" s="14" t="s">
        <v>141</v>
      </c>
      <c r="AW98" s="14" t="s">
        <v>33</v>
      </c>
      <c r="AX98" s="14" t="s">
        <v>80</v>
      </c>
      <c r="AY98" s="253" t="s">
        <v>134</v>
      </c>
    </row>
    <row r="99" s="2" customFormat="1" ht="16.5" customHeight="1">
      <c r="A99" s="38"/>
      <c r="B99" s="39"/>
      <c r="C99" s="212" t="s">
        <v>82</v>
      </c>
      <c r="D99" s="212" t="s">
        <v>136</v>
      </c>
      <c r="E99" s="213" t="s">
        <v>178</v>
      </c>
      <c r="F99" s="214" t="s">
        <v>19</v>
      </c>
      <c r="G99" s="215" t="s">
        <v>149</v>
      </c>
      <c r="H99" s="216">
        <v>106.294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467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180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 ht="24.15" customHeight="1">
      <c r="A101" s="38"/>
      <c r="B101" s="39"/>
      <c r="C101" s="212" t="s">
        <v>157</v>
      </c>
      <c r="D101" s="212" t="s">
        <v>136</v>
      </c>
      <c r="E101" s="213" t="s">
        <v>182</v>
      </c>
      <c r="F101" s="214" t="s">
        <v>183</v>
      </c>
      <c r="G101" s="215" t="s">
        <v>149</v>
      </c>
      <c r="H101" s="216">
        <v>67.849999999999994</v>
      </c>
      <c r="I101" s="217"/>
      <c r="J101" s="218">
        <f>ROUND(I101*H101,2)</f>
        <v>0</v>
      </c>
      <c r="K101" s="214" t="s">
        <v>150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141</v>
      </c>
      <c r="BM101" s="223" t="s">
        <v>468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185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82</v>
      </c>
    </row>
    <row r="103" s="2" customFormat="1">
      <c r="A103" s="38"/>
      <c r="B103" s="39"/>
      <c r="C103" s="40"/>
      <c r="D103" s="230" t="s">
        <v>145</v>
      </c>
      <c r="E103" s="40"/>
      <c r="F103" s="231" t="s">
        <v>469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145</v>
      </c>
      <c r="AU103" s="17" t="s">
        <v>82</v>
      </c>
    </row>
    <row r="104" s="13" customFormat="1">
      <c r="A104" s="13"/>
      <c r="B104" s="232"/>
      <c r="C104" s="233"/>
      <c r="D104" s="225" t="s">
        <v>154</v>
      </c>
      <c r="E104" s="234" t="s">
        <v>19</v>
      </c>
      <c r="F104" s="235" t="s">
        <v>464</v>
      </c>
      <c r="G104" s="233"/>
      <c r="H104" s="236">
        <v>95.849999999999994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154</v>
      </c>
      <c r="AU104" s="242" t="s">
        <v>82</v>
      </c>
      <c r="AV104" s="13" t="s">
        <v>82</v>
      </c>
      <c r="AW104" s="13" t="s">
        <v>33</v>
      </c>
      <c r="AX104" s="13" t="s">
        <v>72</v>
      </c>
      <c r="AY104" s="242" t="s">
        <v>134</v>
      </c>
    </row>
    <row r="105" s="13" customFormat="1">
      <c r="A105" s="13"/>
      <c r="B105" s="232"/>
      <c r="C105" s="233"/>
      <c r="D105" s="225" t="s">
        <v>154</v>
      </c>
      <c r="E105" s="234" t="s">
        <v>19</v>
      </c>
      <c r="F105" s="235" t="s">
        <v>470</v>
      </c>
      <c r="G105" s="233"/>
      <c r="H105" s="236">
        <v>-28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4" customFormat="1">
      <c r="A106" s="14"/>
      <c r="B106" s="243"/>
      <c r="C106" s="244"/>
      <c r="D106" s="225" t="s">
        <v>154</v>
      </c>
      <c r="E106" s="245" t="s">
        <v>19</v>
      </c>
      <c r="F106" s="246" t="s">
        <v>156</v>
      </c>
      <c r="G106" s="244"/>
      <c r="H106" s="247">
        <v>67.849999999999994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154</v>
      </c>
      <c r="AU106" s="253" t="s">
        <v>82</v>
      </c>
      <c r="AV106" s="14" t="s">
        <v>141</v>
      </c>
      <c r="AW106" s="14" t="s">
        <v>33</v>
      </c>
      <c r="AX106" s="14" t="s">
        <v>80</v>
      </c>
      <c r="AY106" s="253" t="s">
        <v>134</v>
      </c>
    </row>
    <row r="107" s="12" customFormat="1" ht="22.8" customHeight="1">
      <c r="A107" s="12"/>
      <c r="B107" s="196"/>
      <c r="C107" s="197"/>
      <c r="D107" s="198" t="s">
        <v>71</v>
      </c>
      <c r="E107" s="210" t="s">
        <v>82</v>
      </c>
      <c r="F107" s="210" t="s">
        <v>471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SUM(P108:P211)</f>
        <v>0</v>
      </c>
      <c r="Q107" s="204"/>
      <c r="R107" s="205">
        <f>SUM(R108:R211)</f>
        <v>169.19834984999997</v>
      </c>
      <c r="S107" s="204"/>
      <c r="T107" s="206">
        <f>SUM(T108:T211)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7" t="s">
        <v>80</v>
      </c>
      <c r="AT107" s="208" t="s">
        <v>71</v>
      </c>
      <c r="AU107" s="208" t="s">
        <v>80</v>
      </c>
      <c r="AY107" s="207" t="s">
        <v>134</v>
      </c>
      <c r="BK107" s="209">
        <f>SUM(BK108:BK211)</f>
        <v>0</v>
      </c>
    </row>
    <row r="108" s="2" customFormat="1" ht="24.15" customHeight="1">
      <c r="A108" s="38"/>
      <c r="B108" s="39"/>
      <c r="C108" s="212" t="s">
        <v>141</v>
      </c>
      <c r="D108" s="212" t="s">
        <v>136</v>
      </c>
      <c r="E108" s="213" t="s">
        <v>472</v>
      </c>
      <c r="F108" s="214" t="s">
        <v>473</v>
      </c>
      <c r="G108" s="215" t="s">
        <v>243</v>
      </c>
      <c r="H108" s="216">
        <v>21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0.00048999999999999998</v>
      </c>
      <c r="R108" s="221">
        <f>Q108*H108</f>
        <v>0.010290000000000001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474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475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476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477</v>
      </c>
      <c r="G111" s="233"/>
      <c r="H111" s="236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16.5" customHeight="1">
      <c r="A112" s="38"/>
      <c r="B112" s="39"/>
      <c r="C112" s="212" t="s">
        <v>171</v>
      </c>
      <c r="D112" s="212" t="s">
        <v>136</v>
      </c>
      <c r="E112" s="213" t="s">
        <v>478</v>
      </c>
      <c r="F112" s="214" t="s">
        <v>479</v>
      </c>
      <c r="G112" s="215" t="s">
        <v>362</v>
      </c>
      <c r="H112" s="216">
        <v>1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480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479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 ht="33" customHeight="1">
      <c r="A114" s="38"/>
      <c r="B114" s="39"/>
      <c r="C114" s="212" t="s">
        <v>177</v>
      </c>
      <c r="D114" s="212" t="s">
        <v>136</v>
      </c>
      <c r="E114" s="213" t="s">
        <v>481</v>
      </c>
      <c r="F114" s="214" t="s">
        <v>482</v>
      </c>
      <c r="G114" s="215" t="s">
        <v>243</v>
      </c>
      <c r="H114" s="216">
        <v>24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0.00044000000000000002</v>
      </c>
      <c r="R114" s="221">
        <f>Q114*H114</f>
        <v>0.01056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141</v>
      </c>
      <c r="AT114" s="223" t="s">
        <v>136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141</v>
      </c>
      <c r="BM114" s="223" t="s">
        <v>483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484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82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485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82</v>
      </c>
    </row>
    <row r="117" s="13" customFormat="1">
      <c r="A117" s="13"/>
      <c r="B117" s="232"/>
      <c r="C117" s="233"/>
      <c r="D117" s="225" t="s">
        <v>154</v>
      </c>
      <c r="E117" s="234" t="s">
        <v>19</v>
      </c>
      <c r="F117" s="235" t="s">
        <v>486</v>
      </c>
      <c r="G117" s="233"/>
      <c r="H117" s="236">
        <v>24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154</v>
      </c>
      <c r="AU117" s="242" t="s">
        <v>82</v>
      </c>
      <c r="AV117" s="13" t="s">
        <v>82</v>
      </c>
      <c r="AW117" s="13" t="s">
        <v>33</v>
      </c>
      <c r="AX117" s="13" t="s">
        <v>80</v>
      </c>
      <c r="AY117" s="242" t="s">
        <v>134</v>
      </c>
    </row>
    <row r="118" s="2" customFormat="1" ht="24.15" customHeight="1">
      <c r="A118" s="38"/>
      <c r="B118" s="39"/>
      <c r="C118" s="212" t="s">
        <v>181</v>
      </c>
      <c r="D118" s="212" t="s">
        <v>136</v>
      </c>
      <c r="E118" s="213" t="s">
        <v>487</v>
      </c>
      <c r="F118" s="214" t="s">
        <v>488</v>
      </c>
      <c r="G118" s="215" t="s">
        <v>149</v>
      </c>
      <c r="H118" s="216">
        <v>1.663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1.98</v>
      </c>
      <c r="R118" s="221">
        <f>Q118*H118</f>
        <v>3.2927400000000002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82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141</v>
      </c>
      <c r="BM118" s="223" t="s">
        <v>489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490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82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491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82</v>
      </c>
    </row>
    <row r="121" s="13" customFormat="1">
      <c r="A121" s="13"/>
      <c r="B121" s="232"/>
      <c r="C121" s="233"/>
      <c r="D121" s="225" t="s">
        <v>154</v>
      </c>
      <c r="E121" s="234" t="s">
        <v>19</v>
      </c>
      <c r="F121" s="235" t="s">
        <v>492</v>
      </c>
      <c r="G121" s="233"/>
      <c r="H121" s="236">
        <v>1.663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154</v>
      </c>
      <c r="AU121" s="242" t="s">
        <v>82</v>
      </c>
      <c r="AV121" s="13" t="s">
        <v>82</v>
      </c>
      <c r="AW121" s="13" t="s">
        <v>33</v>
      </c>
      <c r="AX121" s="13" t="s">
        <v>80</v>
      </c>
      <c r="AY121" s="242" t="s">
        <v>134</v>
      </c>
    </row>
    <row r="122" s="2" customFormat="1" ht="16.5" customHeight="1">
      <c r="A122" s="38"/>
      <c r="B122" s="39"/>
      <c r="C122" s="212" t="s">
        <v>187</v>
      </c>
      <c r="D122" s="212" t="s">
        <v>136</v>
      </c>
      <c r="E122" s="213" t="s">
        <v>493</v>
      </c>
      <c r="F122" s="214" t="s">
        <v>494</v>
      </c>
      <c r="G122" s="215" t="s">
        <v>149</v>
      </c>
      <c r="H122" s="216">
        <v>6.8129999999999997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2.2563399999999998</v>
      </c>
      <c r="R122" s="221">
        <f>Q122*H122</f>
        <v>15.372444419999997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495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496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497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13" customFormat="1">
      <c r="A125" s="13"/>
      <c r="B125" s="232"/>
      <c r="C125" s="233"/>
      <c r="D125" s="225" t="s">
        <v>154</v>
      </c>
      <c r="E125" s="234" t="s">
        <v>19</v>
      </c>
      <c r="F125" s="235" t="s">
        <v>498</v>
      </c>
      <c r="G125" s="233"/>
      <c r="H125" s="236">
        <v>1.663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154</v>
      </c>
      <c r="AU125" s="242" t="s">
        <v>82</v>
      </c>
      <c r="AV125" s="13" t="s">
        <v>82</v>
      </c>
      <c r="AW125" s="13" t="s">
        <v>33</v>
      </c>
      <c r="AX125" s="13" t="s">
        <v>72</v>
      </c>
      <c r="AY125" s="242" t="s">
        <v>134</v>
      </c>
    </row>
    <row r="126" s="13" customFormat="1">
      <c r="A126" s="13"/>
      <c r="B126" s="232"/>
      <c r="C126" s="233"/>
      <c r="D126" s="225" t="s">
        <v>154</v>
      </c>
      <c r="E126" s="234" t="s">
        <v>19</v>
      </c>
      <c r="F126" s="235" t="s">
        <v>499</v>
      </c>
      <c r="G126" s="233"/>
      <c r="H126" s="236">
        <v>3.7000000000000002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154</v>
      </c>
      <c r="AU126" s="242" t="s">
        <v>82</v>
      </c>
      <c r="AV126" s="13" t="s">
        <v>82</v>
      </c>
      <c r="AW126" s="13" t="s">
        <v>33</v>
      </c>
      <c r="AX126" s="13" t="s">
        <v>72</v>
      </c>
      <c r="AY126" s="242" t="s">
        <v>134</v>
      </c>
    </row>
    <row r="127" s="13" customFormat="1">
      <c r="A127" s="13"/>
      <c r="B127" s="232"/>
      <c r="C127" s="233"/>
      <c r="D127" s="225" t="s">
        <v>154</v>
      </c>
      <c r="E127" s="234" t="s">
        <v>19</v>
      </c>
      <c r="F127" s="235" t="s">
        <v>500</v>
      </c>
      <c r="G127" s="233"/>
      <c r="H127" s="236">
        <v>1.45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82</v>
      </c>
      <c r="AV127" s="13" t="s">
        <v>82</v>
      </c>
      <c r="AW127" s="13" t="s">
        <v>33</v>
      </c>
      <c r="AX127" s="13" t="s">
        <v>72</v>
      </c>
      <c r="AY127" s="242" t="s">
        <v>134</v>
      </c>
    </row>
    <row r="128" s="14" customFormat="1">
      <c r="A128" s="14"/>
      <c r="B128" s="243"/>
      <c r="C128" s="244"/>
      <c r="D128" s="225" t="s">
        <v>154</v>
      </c>
      <c r="E128" s="245" t="s">
        <v>19</v>
      </c>
      <c r="F128" s="246" t="s">
        <v>156</v>
      </c>
      <c r="G128" s="244"/>
      <c r="H128" s="247">
        <v>6.8130000000000006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154</v>
      </c>
      <c r="AU128" s="253" t="s">
        <v>82</v>
      </c>
      <c r="AV128" s="14" t="s">
        <v>141</v>
      </c>
      <c r="AW128" s="14" t="s">
        <v>33</v>
      </c>
      <c r="AX128" s="14" t="s">
        <v>80</v>
      </c>
      <c r="AY128" s="253" t="s">
        <v>134</v>
      </c>
    </row>
    <row r="129" s="2" customFormat="1" ht="16.5" customHeight="1">
      <c r="A129" s="38"/>
      <c r="B129" s="39"/>
      <c r="C129" s="212" t="s">
        <v>191</v>
      </c>
      <c r="D129" s="212" t="s">
        <v>136</v>
      </c>
      <c r="E129" s="213" t="s">
        <v>501</v>
      </c>
      <c r="F129" s="214" t="s">
        <v>502</v>
      </c>
      <c r="G129" s="215" t="s">
        <v>149</v>
      </c>
      <c r="H129" s="216">
        <v>2.7000000000000002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2.45329</v>
      </c>
      <c r="R129" s="221">
        <f>Q129*H129</f>
        <v>6.6238830000000002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503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504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505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506</v>
      </c>
      <c r="G132" s="233"/>
      <c r="H132" s="236">
        <v>2.7000000000000002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24.15" customHeight="1">
      <c r="A133" s="38"/>
      <c r="B133" s="39"/>
      <c r="C133" s="212" t="s">
        <v>197</v>
      </c>
      <c r="D133" s="212" t="s">
        <v>136</v>
      </c>
      <c r="E133" s="213" t="s">
        <v>507</v>
      </c>
      <c r="F133" s="214" t="s">
        <v>508</v>
      </c>
      <c r="G133" s="215" t="s">
        <v>149</v>
      </c>
      <c r="H133" s="216">
        <v>20.5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2.2563399999999998</v>
      </c>
      <c r="R133" s="221">
        <f>Q133*H133</f>
        <v>46.254969999999993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509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510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511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19</v>
      </c>
      <c r="F136" s="235" t="s">
        <v>512</v>
      </c>
      <c r="G136" s="233"/>
      <c r="H136" s="236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72</v>
      </c>
      <c r="AY136" s="242" t="s">
        <v>134</v>
      </c>
    </row>
    <row r="137" s="13" customFormat="1">
      <c r="A137" s="13"/>
      <c r="B137" s="232"/>
      <c r="C137" s="233"/>
      <c r="D137" s="225" t="s">
        <v>154</v>
      </c>
      <c r="E137" s="234" t="s">
        <v>19</v>
      </c>
      <c r="F137" s="235" t="s">
        <v>513</v>
      </c>
      <c r="G137" s="233"/>
      <c r="H137" s="236">
        <v>1.5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82</v>
      </c>
      <c r="AV137" s="13" t="s">
        <v>82</v>
      </c>
      <c r="AW137" s="13" t="s">
        <v>33</v>
      </c>
      <c r="AX137" s="13" t="s">
        <v>72</v>
      </c>
      <c r="AY137" s="242" t="s">
        <v>134</v>
      </c>
    </row>
    <row r="138" s="14" customFormat="1">
      <c r="A138" s="14"/>
      <c r="B138" s="243"/>
      <c r="C138" s="244"/>
      <c r="D138" s="225" t="s">
        <v>154</v>
      </c>
      <c r="E138" s="245" t="s">
        <v>19</v>
      </c>
      <c r="F138" s="246" t="s">
        <v>156</v>
      </c>
      <c r="G138" s="244"/>
      <c r="H138" s="247">
        <v>20.5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82</v>
      </c>
      <c r="AV138" s="14" t="s">
        <v>141</v>
      </c>
      <c r="AW138" s="14" t="s">
        <v>33</v>
      </c>
      <c r="AX138" s="14" t="s">
        <v>80</v>
      </c>
      <c r="AY138" s="253" t="s">
        <v>134</v>
      </c>
    </row>
    <row r="139" s="2" customFormat="1" ht="24.15" customHeight="1">
      <c r="A139" s="38"/>
      <c r="B139" s="39"/>
      <c r="C139" s="212" t="s">
        <v>204</v>
      </c>
      <c r="D139" s="212" t="s">
        <v>136</v>
      </c>
      <c r="E139" s="213" t="s">
        <v>514</v>
      </c>
      <c r="F139" s="214" t="s">
        <v>515</v>
      </c>
      <c r="G139" s="215" t="s">
        <v>149</v>
      </c>
      <c r="H139" s="216">
        <v>3.3260000000000001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2.45329</v>
      </c>
      <c r="R139" s="221">
        <f>Q139*H139</f>
        <v>8.1596425400000001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141</v>
      </c>
      <c r="AT139" s="223" t="s">
        <v>136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141</v>
      </c>
      <c r="BM139" s="223" t="s">
        <v>516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517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82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518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82</v>
      </c>
    </row>
    <row r="142" s="13" customFormat="1">
      <c r="A142" s="13"/>
      <c r="B142" s="232"/>
      <c r="C142" s="233"/>
      <c r="D142" s="225" t="s">
        <v>154</v>
      </c>
      <c r="E142" s="234" t="s">
        <v>19</v>
      </c>
      <c r="F142" s="235" t="s">
        <v>519</v>
      </c>
      <c r="G142" s="233"/>
      <c r="H142" s="236">
        <v>3.3260000000000001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154</v>
      </c>
      <c r="AU142" s="242" t="s">
        <v>82</v>
      </c>
      <c r="AV142" s="13" t="s">
        <v>82</v>
      </c>
      <c r="AW142" s="13" t="s">
        <v>33</v>
      </c>
      <c r="AX142" s="13" t="s">
        <v>80</v>
      </c>
      <c r="AY142" s="242" t="s">
        <v>134</v>
      </c>
    </row>
    <row r="143" s="2" customFormat="1" ht="24.15" customHeight="1">
      <c r="A143" s="38"/>
      <c r="B143" s="39"/>
      <c r="C143" s="212" t="s">
        <v>212</v>
      </c>
      <c r="D143" s="212" t="s">
        <v>136</v>
      </c>
      <c r="E143" s="213" t="s">
        <v>520</v>
      </c>
      <c r="F143" s="214" t="s">
        <v>521</v>
      </c>
      <c r="G143" s="215" t="s">
        <v>149</v>
      </c>
      <c r="H143" s="216">
        <v>17.715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2.45329</v>
      </c>
      <c r="R143" s="221">
        <f>Q143*H143</f>
        <v>43.460032349999999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522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523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524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82</v>
      </c>
    </row>
    <row r="146" s="13" customFormat="1">
      <c r="A146" s="13"/>
      <c r="B146" s="232"/>
      <c r="C146" s="233"/>
      <c r="D146" s="225" t="s">
        <v>154</v>
      </c>
      <c r="E146" s="234" t="s">
        <v>19</v>
      </c>
      <c r="F146" s="235" t="s">
        <v>525</v>
      </c>
      <c r="G146" s="233"/>
      <c r="H146" s="236">
        <v>10.140000000000001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154</v>
      </c>
      <c r="AU146" s="242" t="s">
        <v>82</v>
      </c>
      <c r="AV146" s="13" t="s">
        <v>82</v>
      </c>
      <c r="AW146" s="13" t="s">
        <v>33</v>
      </c>
      <c r="AX146" s="13" t="s">
        <v>72</v>
      </c>
      <c r="AY146" s="242" t="s">
        <v>134</v>
      </c>
    </row>
    <row r="147" s="13" customFormat="1">
      <c r="A147" s="13"/>
      <c r="B147" s="232"/>
      <c r="C147" s="233"/>
      <c r="D147" s="225" t="s">
        <v>154</v>
      </c>
      <c r="E147" s="234" t="s">
        <v>19</v>
      </c>
      <c r="F147" s="235" t="s">
        <v>526</v>
      </c>
      <c r="G147" s="233"/>
      <c r="H147" s="236">
        <v>4.5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82</v>
      </c>
      <c r="AV147" s="13" t="s">
        <v>82</v>
      </c>
      <c r="AW147" s="13" t="s">
        <v>33</v>
      </c>
      <c r="AX147" s="13" t="s">
        <v>72</v>
      </c>
      <c r="AY147" s="242" t="s">
        <v>134</v>
      </c>
    </row>
    <row r="148" s="13" customFormat="1">
      <c r="A148" s="13"/>
      <c r="B148" s="232"/>
      <c r="C148" s="233"/>
      <c r="D148" s="225" t="s">
        <v>154</v>
      </c>
      <c r="E148" s="234" t="s">
        <v>19</v>
      </c>
      <c r="F148" s="235" t="s">
        <v>527</v>
      </c>
      <c r="G148" s="233"/>
      <c r="H148" s="236">
        <v>3.0750000000000002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82</v>
      </c>
      <c r="AV148" s="13" t="s">
        <v>82</v>
      </c>
      <c r="AW148" s="13" t="s">
        <v>33</v>
      </c>
      <c r="AX148" s="13" t="s">
        <v>72</v>
      </c>
      <c r="AY148" s="242" t="s">
        <v>134</v>
      </c>
    </row>
    <row r="149" s="14" customFormat="1">
      <c r="A149" s="14"/>
      <c r="B149" s="243"/>
      <c r="C149" s="244"/>
      <c r="D149" s="225" t="s">
        <v>154</v>
      </c>
      <c r="E149" s="245" t="s">
        <v>19</v>
      </c>
      <c r="F149" s="246" t="s">
        <v>156</v>
      </c>
      <c r="G149" s="244"/>
      <c r="H149" s="247">
        <v>17.715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154</v>
      </c>
      <c r="AU149" s="253" t="s">
        <v>82</v>
      </c>
      <c r="AV149" s="14" t="s">
        <v>141</v>
      </c>
      <c r="AW149" s="14" t="s">
        <v>33</v>
      </c>
      <c r="AX149" s="14" t="s">
        <v>80</v>
      </c>
      <c r="AY149" s="253" t="s">
        <v>134</v>
      </c>
    </row>
    <row r="150" s="2" customFormat="1" ht="16.5" customHeight="1">
      <c r="A150" s="38"/>
      <c r="B150" s="39"/>
      <c r="C150" s="212" t="s">
        <v>219</v>
      </c>
      <c r="D150" s="212" t="s">
        <v>136</v>
      </c>
      <c r="E150" s="213" t="s">
        <v>528</v>
      </c>
      <c r="F150" s="214" t="s">
        <v>529</v>
      </c>
      <c r="G150" s="215" t="s">
        <v>139</v>
      </c>
      <c r="H150" s="216">
        <v>91.799999999999997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0.0026900000000000001</v>
      </c>
      <c r="R150" s="221">
        <f>Q150*H150</f>
        <v>0.246942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530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531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532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13" customFormat="1">
      <c r="A153" s="13"/>
      <c r="B153" s="232"/>
      <c r="C153" s="233"/>
      <c r="D153" s="225" t="s">
        <v>154</v>
      </c>
      <c r="E153" s="234" t="s">
        <v>19</v>
      </c>
      <c r="F153" s="235" t="s">
        <v>533</v>
      </c>
      <c r="G153" s="233"/>
      <c r="H153" s="236">
        <v>31.199999999999999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154</v>
      </c>
      <c r="AU153" s="242" t="s">
        <v>82</v>
      </c>
      <c r="AV153" s="13" t="s">
        <v>82</v>
      </c>
      <c r="AW153" s="13" t="s">
        <v>33</v>
      </c>
      <c r="AX153" s="13" t="s">
        <v>72</v>
      </c>
      <c r="AY153" s="242" t="s">
        <v>134</v>
      </c>
    </row>
    <row r="154" s="13" customFormat="1">
      <c r="A154" s="13"/>
      <c r="B154" s="232"/>
      <c r="C154" s="233"/>
      <c r="D154" s="225" t="s">
        <v>154</v>
      </c>
      <c r="E154" s="234" t="s">
        <v>19</v>
      </c>
      <c r="F154" s="235" t="s">
        <v>534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154</v>
      </c>
      <c r="AU154" s="242" t="s">
        <v>82</v>
      </c>
      <c r="AV154" s="13" t="s">
        <v>82</v>
      </c>
      <c r="AW154" s="13" t="s">
        <v>33</v>
      </c>
      <c r="AX154" s="13" t="s">
        <v>72</v>
      </c>
      <c r="AY154" s="242" t="s">
        <v>134</v>
      </c>
    </row>
    <row r="155" s="13" customFormat="1">
      <c r="A155" s="13"/>
      <c r="B155" s="232"/>
      <c r="C155" s="233"/>
      <c r="D155" s="225" t="s">
        <v>154</v>
      </c>
      <c r="E155" s="234" t="s">
        <v>19</v>
      </c>
      <c r="F155" s="235" t="s">
        <v>535</v>
      </c>
      <c r="G155" s="233"/>
      <c r="H155" s="236">
        <v>24.600000000000001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82</v>
      </c>
      <c r="AV155" s="13" t="s">
        <v>82</v>
      </c>
      <c r="AW155" s="13" t="s">
        <v>33</v>
      </c>
      <c r="AX155" s="13" t="s">
        <v>72</v>
      </c>
      <c r="AY155" s="242" t="s">
        <v>134</v>
      </c>
    </row>
    <row r="156" s="14" customFormat="1">
      <c r="A156" s="14"/>
      <c r="B156" s="243"/>
      <c r="C156" s="244"/>
      <c r="D156" s="225" t="s">
        <v>154</v>
      </c>
      <c r="E156" s="245" t="s">
        <v>19</v>
      </c>
      <c r="F156" s="246" t="s">
        <v>156</v>
      </c>
      <c r="G156" s="244"/>
      <c r="H156" s="247">
        <v>91.800000000000011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141</v>
      </c>
      <c r="AW156" s="14" t="s">
        <v>33</v>
      </c>
      <c r="AX156" s="14" t="s">
        <v>80</v>
      </c>
      <c r="AY156" s="253" t="s">
        <v>134</v>
      </c>
    </row>
    <row r="157" s="2" customFormat="1" ht="16.5" customHeight="1">
      <c r="A157" s="38"/>
      <c r="B157" s="39"/>
      <c r="C157" s="212" t="s">
        <v>226</v>
      </c>
      <c r="D157" s="212" t="s">
        <v>136</v>
      </c>
      <c r="E157" s="213" t="s">
        <v>536</v>
      </c>
      <c r="F157" s="214" t="s">
        <v>537</v>
      </c>
      <c r="G157" s="215" t="s">
        <v>139</v>
      </c>
      <c r="H157" s="216">
        <v>91.799999999999997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538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539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540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2" customFormat="1" ht="21.75" customHeight="1">
      <c r="A160" s="38"/>
      <c r="B160" s="39"/>
      <c r="C160" s="212" t="s">
        <v>8</v>
      </c>
      <c r="D160" s="212" t="s">
        <v>136</v>
      </c>
      <c r="E160" s="213" t="s">
        <v>541</v>
      </c>
      <c r="F160" s="214" t="s">
        <v>542</v>
      </c>
      <c r="G160" s="215" t="s">
        <v>207</v>
      </c>
      <c r="H160" s="216">
        <v>1.772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1.0606199999999999</v>
      </c>
      <c r="R160" s="221">
        <f>Q160*H160</f>
        <v>1.8794186399999999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141</v>
      </c>
      <c r="AT160" s="223" t="s">
        <v>136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141</v>
      </c>
      <c r="BM160" s="223" t="s">
        <v>543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544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82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545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82</v>
      </c>
    </row>
    <row r="163" s="13" customFormat="1">
      <c r="A163" s="13"/>
      <c r="B163" s="232"/>
      <c r="C163" s="233"/>
      <c r="D163" s="225" t="s">
        <v>154</v>
      </c>
      <c r="E163" s="234" t="s">
        <v>19</v>
      </c>
      <c r="F163" s="235" t="s">
        <v>546</v>
      </c>
      <c r="G163" s="233"/>
      <c r="H163" s="236">
        <v>1.772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154</v>
      </c>
      <c r="AU163" s="242" t="s">
        <v>82</v>
      </c>
      <c r="AV163" s="13" t="s">
        <v>82</v>
      </c>
      <c r="AW163" s="13" t="s">
        <v>33</v>
      </c>
      <c r="AX163" s="13" t="s">
        <v>80</v>
      </c>
      <c r="AY163" s="242" t="s">
        <v>134</v>
      </c>
    </row>
    <row r="164" s="2" customFormat="1" ht="16.5" customHeight="1">
      <c r="A164" s="38"/>
      <c r="B164" s="39"/>
      <c r="C164" s="212" t="s">
        <v>240</v>
      </c>
      <c r="D164" s="212" t="s">
        <v>136</v>
      </c>
      <c r="E164" s="213" t="s">
        <v>547</v>
      </c>
      <c r="F164" s="214" t="s">
        <v>548</v>
      </c>
      <c r="G164" s="215" t="s">
        <v>149</v>
      </c>
      <c r="H164" s="216">
        <v>1.728</v>
      </c>
      <c r="I164" s="217"/>
      <c r="J164" s="218">
        <f>ROUND(I164*H164,2)</f>
        <v>0</v>
      </c>
      <c r="K164" s="214" t="s">
        <v>150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2.45329</v>
      </c>
      <c r="R164" s="221">
        <f>Q164*H164</f>
        <v>4.2392851199999999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141</v>
      </c>
      <c r="BM164" s="223" t="s">
        <v>549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550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82</v>
      </c>
    </row>
    <row r="166" s="2" customFormat="1">
      <c r="A166" s="38"/>
      <c r="B166" s="39"/>
      <c r="C166" s="40"/>
      <c r="D166" s="230" t="s">
        <v>145</v>
      </c>
      <c r="E166" s="40"/>
      <c r="F166" s="231" t="s">
        <v>551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82</v>
      </c>
    </row>
    <row r="167" s="13" customFormat="1">
      <c r="A167" s="13"/>
      <c r="B167" s="232"/>
      <c r="C167" s="233"/>
      <c r="D167" s="225" t="s">
        <v>154</v>
      </c>
      <c r="E167" s="234" t="s">
        <v>19</v>
      </c>
      <c r="F167" s="235" t="s">
        <v>552</v>
      </c>
      <c r="G167" s="233"/>
      <c r="H167" s="236">
        <v>0.86399999999999999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154</v>
      </c>
      <c r="AU167" s="242" t="s">
        <v>82</v>
      </c>
      <c r="AV167" s="13" t="s">
        <v>82</v>
      </c>
      <c r="AW167" s="13" t="s">
        <v>33</v>
      </c>
      <c r="AX167" s="13" t="s">
        <v>72</v>
      </c>
      <c r="AY167" s="242" t="s">
        <v>134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553</v>
      </c>
      <c r="G168" s="233"/>
      <c r="H168" s="236">
        <v>0.57599999999999996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72</v>
      </c>
      <c r="AY168" s="242" t="s">
        <v>134</v>
      </c>
    </row>
    <row r="169" s="13" customFormat="1">
      <c r="A169" s="13"/>
      <c r="B169" s="232"/>
      <c r="C169" s="233"/>
      <c r="D169" s="225" t="s">
        <v>154</v>
      </c>
      <c r="E169" s="234" t="s">
        <v>19</v>
      </c>
      <c r="F169" s="235" t="s">
        <v>554</v>
      </c>
      <c r="G169" s="233"/>
      <c r="H169" s="236">
        <v>0.28799999999999998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82</v>
      </c>
      <c r="AV169" s="13" t="s">
        <v>82</v>
      </c>
      <c r="AW169" s="13" t="s">
        <v>33</v>
      </c>
      <c r="AX169" s="13" t="s">
        <v>72</v>
      </c>
      <c r="AY169" s="242" t="s">
        <v>134</v>
      </c>
    </row>
    <row r="170" s="14" customFormat="1">
      <c r="A170" s="14"/>
      <c r="B170" s="243"/>
      <c r="C170" s="244"/>
      <c r="D170" s="225" t="s">
        <v>154</v>
      </c>
      <c r="E170" s="245" t="s">
        <v>19</v>
      </c>
      <c r="F170" s="246" t="s">
        <v>156</v>
      </c>
      <c r="G170" s="244"/>
      <c r="H170" s="247">
        <v>1.728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141</v>
      </c>
      <c r="AW170" s="14" t="s">
        <v>33</v>
      </c>
      <c r="AX170" s="14" t="s">
        <v>80</v>
      </c>
      <c r="AY170" s="253" t="s">
        <v>134</v>
      </c>
    </row>
    <row r="171" s="2" customFormat="1" ht="33" customHeight="1">
      <c r="A171" s="38"/>
      <c r="B171" s="39"/>
      <c r="C171" s="212" t="s">
        <v>247</v>
      </c>
      <c r="D171" s="212" t="s">
        <v>136</v>
      </c>
      <c r="E171" s="213" t="s">
        <v>555</v>
      </c>
      <c r="F171" s="214" t="s">
        <v>556</v>
      </c>
      <c r="G171" s="215" t="s">
        <v>139</v>
      </c>
      <c r="H171" s="216">
        <v>27.600000000000001</v>
      </c>
      <c r="I171" s="217"/>
      <c r="J171" s="218">
        <f>ROUND(I171*H171,2)</f>
        <v>0</v>
      </c>
      <c r="K171" s="214" t="s">
        <v>150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0.58443000000000001</v>
      </c>
      <c r="R171" s="221">
        <f>Q171*H171</f>
        <v>16.130268000000001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141</v>
      </c>
      <c r="AT171" s="223" t="s">
        <v>136</v>
      </c>
      <c r="AU171" s="223" t="s">
        <v>82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80</v>
      </c>
      <c r="BK171" s="224">
        <f>ROUND(I171*H171,2)</f>
        <v>0</v>
      </c>
      <c r="BL171" s="17" t="s">
        <v>141</v>
      </c>
      <c r="BM171" s="223" t="s">
        <v>557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558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82</v>
      </c>
    </row>
    <row r="173" s="2" customFormat="1">
      <c r="A173" s="38"/>
      <c r="B173" s="39"/>
      <c r="C173" s="40"/>
      <c r="D173" s="230" t="s">
        <v>145</v>
      </c>
      <c r="E173" s="40"/>
      <c r="F173" s="231" t="s">
        <v>559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82</v>
      </c>
    </row>
    <row r="174" s="13" customFormat="1">
      <c r="A174" s="13"/>
      <c r="B174" s="232"/>
      <c r="C174" s="233"/>
      <c r="D174" s="225" t="s">
        <v>154</v>
      </c>
      <c r="E174" s="234" t="s">
        <v>19</v>
      </c>
      <c r="F174" s="235" t="s">
        <v>560</v>
      </c>
      <c r="G174" s="233"/>
      <c r="H174" s="236">
        <v>27.600000000000001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82</v>
      </c>
      <c r="AW174" s="13" t="s">
        <v>33</v>
      </c>
      <c r="AX174" s="13" t="s">
        <v>80</v>
      </c>
      <c r="AY174" s="242" t="s">
        <v>134</v>
      </c>
    </row>
    <row r="175" s="2" customFormat="1" ht="24.15" customHeight="1">
      <c r="A175" s="38"/>
      <c r="B175" s="39"/>
      <c r="C175" s="212" t="s">
        <v>253</v>
      </c>
      <c r="D175" s="212" t="s">
        <v>136</v>
      </c>
      <c r="E175" s="213" t="s">
        <v>561</v>
      </c>
      <c r="F175" s="214" t="s">
        <v>562</v>
      </c>
      <c r="G175" s="215" t="s">
        <v>149</v>
      </c>
      <c r="H175" s="216">
        <v>7.4249999999999998</v>
      </c>
      <c r="I175" s="217"/>
      <c r="J175" s="218">
        <f>ROUND(I175*H175,2)</f>
        <v>0</v>
      </c>
      <c r="K175" s="214" t="s">
        <v>150</v>
      </c>
      <c r="L175" s="44"/>
      <c r="M175" s="219" t="s">
        <v>19</v>
      </c>
      <c r="N175" s="220" t="s">
        <v>43</v>
      </c>
      <c r="O175" s="84"/>
      <c r="P175" s="221">
        <f>O175*H175</f>
        <v>0</v>
      </c>
      <c r="Q175" s="221">
        <v>2.45329</v>
      </c>
      <c r="R175" s="221">
        <f>Q175*H175</f>
        <v>18.21567825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141</v>
      </c>
      <c r="AT175" s="223" t="s">
        <v>136</v>
      </c>
      <c r="AU175" s="223" t="s">
        <v>82</v>
      </c>
      <c r="AY175" s="17" t="s">
        <v>134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80</v>
      </c>
      <c r="BK175" s="224">
        <f>ROUND(I175*H175,2)</f>
        <v>0</v>
      </c>
      <c r="BL175" s="17" t="s">
        <v>141</v>
      </c>
      <c r="BM175" s="223" t="s">
        <v>563</v>
      </c>
    </row>
    <row r="176" s="2" customFormat="1">
      <c r="A176" s="38"/>
      <c r="B176" s="39"/>
      <c r="C176" s="40"/>
      <c r="D176" s="225" t="s">
        <v>143</v>
      </c>
      <c r="E176" s="40"/>
      <c r="F176" s="226" t="s">
        <v>564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143</v>
      </c>
      <c r="AU176" s="17" t="s">
        <v>82</v>
      </c>
    </row>
    <row r="177" s="2" customFormat="1">
      <c r="A177" s="38"/>
      <c r="B177" s="39"/>
      <c r="C177" s="40"/>
      <c r="D177" s="230" t="s">
        <v>145</v>
      </c>
      <c r="E177" s="40"/>
      <c r="F177" s="231" t="s">
        <v>565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82</v>
      </c>
    </row>
    <row r="178" s="13" customFormat="1">
      <c r="A178" s="13"/>
      <c r="B178" s="232"/>
      <c r="C178" s="233"/>
      <c r="D178" s="225" t="s">
        <v>154</v>
      </c>
      <c r="E178" s="234" t="s">
        <v>19</v>
      </c>
      <c r="F178" s="235" t="s">
        <v>566</v>
      </c>
      <c r="G178" s="233"/>
      <c r="H178" s="236">
        <v>7.4249999999999998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82</v>
      </c>
      <c r="AV178" s="13" t="s">
        <v>82</v>
      </c>
      <c r="AW178" s="13" t="s">
        <v>33</v>
      </c>
      <c r="AX178" s="13" t="s">
        <v>80</v>
      </c>
      <c r="AY178" s="242" t="s">
        <v>134</v>
      </c>
    </row>
    <row r="179" s="2" customFormat="1" ht="16.5" customHeight="1">
      <c r="A179" s="38"/>
      <c r="B179" s="39"/>
      <c r="C179" s="212" t="s">
        <v>259</v>
      </c>
      <c r="D179" s="212" t="s">
        <v>136</v>
      </c>
      <c r="E179" s="213" t="s">
        <v>567</v>
      </c>
      <c r="F179" s="214" t="s">
        <v>568</v>
      </c>
      <c r="G179" s="215" t="s">
        <v>139</v>
      </c>
      <c r="H179" s="216">
        <v>59.399999999999999</v>
      </c>
      <c r="I179" s="217"/>
      <c r="J179" s="218">
        <f>ROUND(I179*H179,2)</f>
        <v>0</v>
      </c>
      <c r="K179" s="214" t="s">
        <v>150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0.0027499999999999998</v>
      </c>
      <c r="R179" s="221">
        <f>Q179*H179</f>
        <v>0.16335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141</v>
      </c>
      <c r="AT179" s="223" t="s">
        <v>136</v>
      </c>
      <c r="AU179" s="223" t="s">
        <v>82</v>
      </c>
      <c r="AY179" s="17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141</v>
      </c>
      <c r="BM179" s="223" t="s">
        <v>569</v>
      </c>
    </row>
    <row r="180" s="2" customFormat="1">
      <c r="A180" s="38"/>
      <c r="B180" s="39"/>
      <c r="C180" s="40"/>
      <c r="D180" s="225" t="s">
        <v>143</v>
      </c>
      <c r="E180" s="40"/>
      <c r="F180" s="226" t="s">
        <v>570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143</v>
      </c>
      <c r="AU180" s="17" t="s">
        <v>82</v>
      </c>
    </row>
    <row r="181" s="2" customFormat="1">
      <c r="A181" s="38"/>
      <c r="B181" s="39"/>
      <c r="C181" s="40"/>
      <c r="D181" s="230" t="s">
        <v>145</v>
      </c>
      <c r="E181" s="40"/>
      <c r="F181" s="231" t="s">
        <v>571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82</v>
      </c>
    </row>
    <row r="182" s="13" customFormat="1">
      <c r="A182" s="13"/>
      <c r="B182" s="232"/>
      <c r="C182" s="233"/>
      <c r="D182" s="225" t="s">
        <v>154</v>
      </c>
      <c r="E182" s="234" t="s">
        <v>19</v>
      </c>
      <c r="F182" s="235" t="s">
        <v>572</v>
      </c>
      <c r="G182" s="233"/>
      <c r="H182" s="236">
        <v>59.399999999999999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154</v>
      </c>
      <c r="AU182" s="242" t="s">
        <v>82</v>
      </c>
      <c r="AV182" s="13" t="s">
        <v>82</v>
      </c>
      <c r="AW182" s="13" t="s">
        <v>33</v>
      </c>
      <c r="AX182" s="13" t="s">
        <v>80</v>
      </c>
      <c r="AY182" s="242" t="s">
        <v>134</v>
      </c>
    </row>
    <row r="183" s="2" customFormat="1" ht="21.75" customHeight="1">
      <c r="A183" s="38"/>
      <c r="B183" s="39"/>
      <c r="C183" s="212" t="s">
        <v>265</v>
      </c>
      <c r="D183" s="212" t="s">
        <v>136</v>
      </c>
      <c r="E183" s="213" t="s">
        <v>573</v>
      </c>
      <c r="F183" s="214" t="s">
        <v>574</v>
      </c>
      <c r="G183" s="215" t="s">
        <v>139</v>
      </c>
      <c r="H183" s="216">
        <v>59.399999999999999</v>
      </c>
      <c r="I183" s="217"/>
      <c r="J183" s="218">
        <f>ROUND(I183*H183,2)</f>
        <v>0</v>
      </c>
      <c r="K183" s="214" t="s">
        <v>150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141</v>
      </c>
      <c r="AT183" s="223" t="s">
        <v>136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141</v>
      </c>
      <c r="BM183" s="223" t="s">
        <v>575</v>
      </c>
    </row>
    <row r="184" s="2" customFormat="1">
      <c r="A184" s="38"/>
      <c r="B184" s="39"/>
      <c r="C184" s="40"/>
      <c r="D184" s="225" t="s">
        <v>143</v>
      </c>
      <c r="E184" s="40"/>
      <c r="F184" s="226" t="s">
        <v>576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82</v>
      </c>
    </row>
    <row r="185" s="2" customFormat="1">
      <c r="A185" s="38"/>
      <c r="B185" s="39"/>
      <c r="C185" s="40"/>
      <c r="D185" s="230" t="s">
        <v>145</v>
      </c>
      <c r="E185" s="40"/>
      <c r="F185" s="231" t="s">
        <v>577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82</v>
      </c>
    </row>
    <row r="186" s="2" customFormat="1" ht="24.15" customHeight="1">
      <c r="A186" s="38"/>
      <c r="B186" s="39"/>
      <c r="C186" s="212" t="s">
        <v>7</v>
      </c>
      <c r="D186" s="212" t="s">
        <v>136</v>
      </c>
      <c r="E186" s="213" t="s">
        <v>578</v>
      </c>
      <c r="F186" s="214" t="s">
        <v>579</v>
      </c>
      <c r="G186" s="215" t="s">
        <v>207</v>
      </c>
      <c r="H186" s="216">
        <v>0.98899999999999999</v>
      </c>
      <c r="I186" s="217"/>
      <c r="J186" s="218">
        <f>ROUND(I186*H186,2)</f>
        <v>0</v>
      </c>
      <c r="K186" s="214" t="s">
        <v>150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1.0593999999999999</v>
      </c>
      <c r="R186" s="221">
        <f>Q186*H186</f>
        <v>1.0477466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141</v>
      </c>
      <c r="AT186" s="223" t="s">
        <v>136</v>
      </c>
      <c r="AU186" s="223" t="s">
        <v>82</v>
      </c>
      <c r="AY186" s="17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80</v>
      </c>
      <c r="BK186" s="224">
        <f>ROUND(I186*H186,2)</f>
        <v>0</v>
      </c>
      <c r="BL186" s="17" t="s">
        <v>141</v>
      </c>
      <c r="BM186" s="223" t="s">
        <v>580</v>
      </c>
    </row>
    <row r="187" s="2" customFormat="1">
      <c r="A187" s="38"/>
      <c r="B187" s="39"/>
      <c r="C187" s="40"/>
      <c r="D187" s="225" t="s">
        <v>143</v>
      </c>
      <c r="E187" s="40"/>
      <c r="F187" s="226" t="s">
        <v>581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82</v>
      </c>
    </row>
    <row r="188" s="2" customFormat="1">
      <c r="A188" s="38"/>
      <c r="B188" s="39"/>
      <c r="C188" s="40"/>
      <c r="D188" s="230" t="s">
        <v>145</v>
      </c>
      <c r="E188" s="40"/>
      <c r="F188" s="231" t="s">
        <v>582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82</v>
      </c>
    </row>
    <row r="189" s="13" customFormat="1">
      <c r="A189" s="13"/>
      <c r="B189" s="232"/>
      <c r="C189" s="233"/>
      <c r="D189" s="225" t="s">
        <v>154</v>
      </c>
      <c r="E189" s="234" t="s">
        <v>19</v>
      </c>
      <c r="F189" s="235" t="s">
        <v>583</v>
      </c>
      <c r="G189" s="233"/>
      <c r="H189" s="236">
        <v>0.58899999999999997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154</v>
      </c>
      <c r="AU189" s="242" t="s">
        <v>82</v>
      </c>
      <c r="AV189" s="13" t="s">
        <v>82</v>
      </c>
      <c r="AW189" s="13" t="s">
        <v>33</v>
      </c>
      <c r="AX189" s="13" t="s">
        <v>72</v>
      </c>
      <c r="AY189" s="242" t="s">
        <v>134</v>
      </c>
    </row>
    <row r="190" s="13" customFormat="1">
      <c r="A190" s="13"/>
      <c r="B190" s="232"/>
      <c r="C190" s="233"/>
      <c r="D190" s="225" t="s">
        <v>154</v>
      </c>
      <c r="E190" s="234" t="s">
        <v>19</v>
      </c>
      <c r="F190" s="235" t="s">
        <v>584</v>
      </c>
      <c r="G190" s="233"/>
      <c r="H190" s="236">
        <v>0.40000000000000002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154</v>
      </c>
      <c r="AU190" s="242" t="s">
        <v>82</v>
      </c>
      <c r="AV190" s="13" t="s">
        <v>82</v>
      </c>
      <c r="AW190" s="13" t="s">
        <v>33</v>
      </c>
      <c r="AX190" s="13" t="s">
        <v>72</v>
      </c>
      <c r="AY190" s="242" t="s">
        <v>134</v>
      </c>
    </row>
    <row r="191" s="14" customFormat="1">
      <c r="A191" s="14"/>
      <c r="B191" s="243"/>
      <c r="C191" s="244"/>
      <c r="D191" s="225" t="s">
        <v>154</v>
      </c>
      <c r="E191" s="245" t="s">
        <v>19</v>
      </c>
      <c r="F191" s="246" t="s">
        <v>156</v>
      </c>
      <c r="G191" s="244"/>
      <c r="H191" s="247">
        <v>0.98899999999999999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82</v>
      </c>
      <c r="AV191" s="14" t="s">
        <v>141</v>
      </c>
      <c r="AW191" s="14" t="s">
        <v>33</v>
      </c>
      <c r="AX191" s="14" t="s">
        <v>80</v>
      </c>
      <c r="AY191" s="253" t="s">
        <v>134</v>
      </c>
    </row>
    <row r="192" s="2" customFormat="1" ht="21.75" customHeight="1">
      <c r="A192" s="38"/>
      <c r="B192" s="39"/>
      <c r="C192" s="212" t="s">
        <v>276</v>
      </c>
      <c r="D192" s="212" t="s">
        <v>136</v>
      </c>
      <c r="E192" s="213" t="s">
        <v>585</v>
      </c>
      <c r="F192" s="214" t="s">
        <v>586</v>
      </c>
      <c r="G192" s="215" t="s">
        <v>207</v>
      </c>
      <c r="H192" s="216">
        <v>1.909</v>
      </c>
      <c r="I192" s="217"/>
      <c r="J192" s="218">
        <f>ROUND(I192*H192,2)</f>
        <v>0</v>
      </c>
      <c r="K192" s="214" t="s">
        <v>150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1.06277</v>
      </c>
      <c r="R192" s="221">
        <f>Q192*H192</f>
        <v>2.0288279299999998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141</v>
      </c>
      <c r="AT192" s="223" t="s">
        <v>136</v>
      </c>
      <c r="AU192" s="223" t="s">
        <v>82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80</v>
      </c>
      <c r="BK192" s="224">
        <f>ROUND(I192*H192,2)</f>
        <v>0</v>
      </c>
      <c r="BL192" s="17" t="s">
        <v>141</v>
      </c>
      <c r="BM192" s="223" t="s">
        <v>587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588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82</v>
      </c>
    </row>
    <row r="194" s="2" customFormat="1">
      <c r="A194" s="38"/>
      <c r="B194" s="39"/>
      <c r="C194" s="40"/>
      <c r="D194" s="230" t="s">
        <v>145</v>
      </c>
      <c r="E194" s="40"/>
      <c r="F194" s="231" t="s">
        <v>589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145</v>
      </c>
      <c r="AU194" s="17" t="s">
        <v>82</v>
      </c>
    </row>
    <row r="195" s="13" customFormat="1">
      <c r="A195" s="13"/>
      <c r="B195" s="232"/>
      <c r="C195" s="233"/>
      <c r="D195" s="225" t="s">
        <v>154</v>
      </c>
      <c r="E195" s="234" t="s">
        <v>19</v>
      </c>
      <c r="F195" s="235" t="s">
        <v>590</v>
      </c>
      <c r="G195" s="233"/>
      <c r="H195" s="236">
        <v>0.38900000000000001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154</v>
      </c>
      <c r="AU195" s="242" t="s">
        <v>82</v>
      </c>
      <c r="AV195" s="13" t="s">
        <v>82</v>
      </c>
      <c r="AW195" s="13" t="s">
        <v>33</v>
      </c>
      <c r="AX195" s="13" t="s">
        <v>72</v>
      </c>
      <c r="AY195" s="242" t="s">
        <v>134</v>
      </c>
    </row>
    <row r="196" s="13" customFormat="1">
      <c r="A196" s="13"/>
      <c r="B196" s="232"/>
      <c r="C196" s="233"/>
      <c r="D196" s="225" t="s">
        <v>154</v>
      </c>
      <c r="E196" s="234" t="s">
        <v>19</v>
      </c>
      <c r="F196" s="235" t="s">
        <v>591</v>
      </c>
      <c r="G196" s="233"/>
      <c r="H196" s="236">
        <v>1.52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82</v>
      </c>
      <c r="AV196" s="13" t="s">
        <v>82</v>
      </c>
      <c r="AW196" s="13" t="s">
        <v>33</v>
      </c>
      <c r="AX196" s="13" t="s">
        <v>72</v>
      </c>
      <c r="AY196" s="242" t="s">
        <v>134</v>
      </c>
    </row>
    <row r="197" s="14" customFormat="1">
      <c r="A197" s="14"/>
      <c r="B197" s="243"/>
      <c r="C197" s="244"/>
      <c r="D197" s="225" t="s">
        <v>154</v>
      </c>
      <c r="E197" s="245" t="s">
        <v>19</v>
      </c>
      <c r="F197" s="246" t="s">
        <v>156</v>
      </c>
      <c r="G197" s="244"/>
      <c r="H197" s="247">
        <v>1.909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141</v>
      </c>
      <c r="AW197" s="14" t="s">
        <v>33</v>
      </c>
      <c r="AX197" s="14" t="s">
        <v>80</v>
      </c>
      <c r="AY197" s="253" t="s">
        <v>134</v>
      </c>
    </row>
    <row r="198" s="2" customFormat="1" ht="37.8" customHeight="1">
      <c r="A198" s="38"/>
      <c r="B198" s="39"/>
      <c r="C198" s="212" t="s">
        <v>282</v>
      </c>
      <c r="D198" s="212" t="s">
        <v>136</v>
      </c>
      <c r="E198" s="213" t="s">
        <v>592</v>
      </c>
      <c r="F198" s="214" t="s">
        <v>593</v>
      </c>
      <c r="G198" s="215" t="s">
        <v>594</v>
      </c>
      <c r="H198" s="216">
        <v>10</v>
      </c>
      <c r="I198" s="217"/>
      <c r="J198" s="218">
        <f>ROUND(I198*H198,2)</f>
        <v>0</v>
      </c>
      <c r="K198" s="214" t="s">
        <v>150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0.00014999999999999999</v>
      </c>
      <c r="R198" s="221">
        <f>Q198*H198</f>
        <v>0.0014999999999999998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82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141</v>
      </c>
      <c r="BM198" s="223" t="s">
        <v>595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596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82</v>
      </c>
    </row>
    <row r="200" s="2" customFormat="1">
      <c r="A200" s="38"/>
      <c r="B200" s="39"/>
      <c r="C200" s="40"/>
      <c r="D200" s="230" t="s">
        <v>145</v>
      </c>
      <c r="E200" s="40"/>
      <c r="F200" s="231" t="s">
        <v>597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82</v>
      </c>
    </row>
    <row r="201" s="2" customFormat="1" ht="16.5" customHeight="1">
      <c r="A201" s="38"/>
      <c r="B201" s="39"/>
      <c r="C201" s="254" t="s">
        <v>288</v>
      </c>
      <c r="D201" s="254" t="s">
        <v>192</v>
      </c>
      <c r="E201" s="255" t="s">
        <v>598</v>
      </c>
      <c r="F201" s="256" t="s">
        <v>599</v>
      </c>
      <c r="G201" s="257" t="s">
        <v>149</v>
      </c>
      <c r="H201" s="258">
        <v>0.27100000000000002</v>
      </c>
      <c r="I201" s="259"/>
      <c r="J201" s="260">
        <f>ROUND(I201*H201,2)</f>
        <v>0</v>
      </c>
      <c r="K201" s="256" t="s">
        <v>150</v>
      </c>
      <c r="L201" s="261"/>
      <c r="M201" s="262" t="s">
        <v>19</v>
      </c>
      <c r="N201" s="263" t="s">
        <v>43</v>
      </c>
      <c r="O201" s="84"/>
      <c r="P201" s="221">
        <f>O201*H201</f>
        <v>0</v>
      </c>
      <c r="Q201" s="221">
        <v>2.4289999999999998</v>
      </c>
      <c r="R201" s="221">
        <f>Q201*H201</f>
        <v>0.65825900000000004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187</v>
      </c>
      <c r="AT201" s="223" t="s">
        <v>192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600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599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601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13" customFormat="1">
      <c r="A204" s="13"/>
      <c r="B204" s="232"/>
      <c r="C204" s="233"/>
      <c r="D204" s="225" t="s">
        <v>154</v>
      </c>
      <c r="E204" s="234" t="s">
        <v>19</v>
      </c>
      <c r="F204" s="235" t="s">
        <v>602</v>
      </c>
      <c r="G204" s="233"/>
      <c r="H204" s="236">
        <v>0.27100000000000002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154</v>
      </c>
      <c r="AU204" s="242" t="s">
        <v>82</v>
      </c>
      <c r="AV204" s="13" t="s">
        <v>82</v>
      </c>
      <c r="AW204" s="13" t="s">
        <v>33</v>
      </c>
      <c r="AX204" s="13" t="s">
        <v>80</v>
      </c>
      <c r="AY204" s="242" t="s">
        <v>134</v>
      </c>
    </row>
    <row r="205" s="2" customFormat="1" ht="24.15" customHeight="1">
      <c r="A205" s="38"/>
      <c r="B205" s="39"/>
      <c r="C205" s="212" t="s">
        <v>294</v>
      </c>
      <c r="D205" s="212" t="s">
        <v>136</v>
      </c>
      <c r="E205" s="213" t="s">
        <v>603</v>
      </c>
      <c r="F205" s="214" t="s">
        <v>604</v>
      </c>
      <c r="G205" s="215" t="s">
        <v>243</v>
      </c>
      <c r="H205" s="216">
        <v>24</v>
      </c>
      <c r="I205" s="217"/>
      <c r="J205" s="218">
        <f>ROUND(I205*H205,2)</f>
        <v>0</v>
      </c>
      <c r="K205" s="214" t="s">
        <v>150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0.037010000000000001</v>
      </c>
      <c r="R205" s="221">
        <f>Q205*H205</f>
        <v>0.88824000000000003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141</v>
      </c>
      <c r="AT205" s="223" t="s">
        <v>136</v>
      </c>
      <c r="AU205" s="223" t="s">
        <v>82</v>
      </c>
      <c r="AY205" s="17" t="s">
        <v>134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141</v>
      </c>
      <c r="BM205" s="223" t="s">
        <v>605</v>
      </c>
    </row>
    <row r="206" s="2" customFormat="1">
      <c r="A206" s="38"/>
      <c r="B206" s="39"/>
      <c r="C206" s="40"/>
      <c r="D206" s="225" t="s">
        <v>143</v>
      </c>
      <c r="E206" s="40"/>
      <c r="F206" s="226" t="s">
        <v>606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143</v>
      </c>
      <c r="AU206" s="17" t="s">
        <v>82</v>
      </c>
    </row>
    <row r="207" s="2" customFormat="1">
      <c r="A207" s="38"/>
      <c r="B207" s="39"/>
      <c r="C207" s="40"/>
      <c r="D207" s="230" t="s">
        <v>145</v>
      </c>
      <c r="E207" s="40"/>
      <c r="F207" s="231" t="s">
        <v>607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145</v>
      </c>
      <c r="AU207" s="17" t="s">
        <v>82</v>
      </c>
    </row>
    <row r="208" s="2" customFormat="1" ht="24.15" customHeight="1">
      <c r="A208" s="38"/>
      <c r="B208" s="39"/>
      <c r="C208" s="254" t="s">
        <v>300</v>
      </c>
      <c r="D208" s="254" t="s">
        <v>192</v>
      </c>
      <c r="E208" s="255" t="s">
        <v>608</v>
      </c>
      <c r="F208" s="256" t="s">
        <v>609</v>
      </c>
      <c r="G208" s="257" t="s">
        <v>243</v>
      </c>
      <c r="H208" s="258">
        <v>26.399999999999999</v>
      </c>
      <c r="I208" s="259"/>
      <c r="J208" s="260">
        <f>ROUND(I208*H208,2)</f>
        <v>0</v>
      </c>
      <c r="K208" s="256" t="s">
        <v>150</v>
      </c>
      <c r="L208" s="261"/>
      <c r="M208" s="262" t="s">
        <v>19</v>
      </c>
      <c r="N208" s="263" t="s">
        <v>43</v>
      </c>
      <c r="O208" s="84"/>
      <c r="P208" s="221">
        <f>O208*H208</f>
        <v>0</v>
      </c>
      <c r="Q208" s="221">
        <v>0.019480000000000001</v>
      </c>
      <c r="R208" s="221">
        <f>Q208*H208</f>
        <v>0.51427199999999995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187</v>
      </c>
      <c r="AT208" s="223" t="s">
        <v>192</v>
      </c>
      <c r="AU208" s="223" t="s">
        <v>82</v>
      </c>
      <c r="AY208" s="17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141</v>
      </c>
      <c r="BM208" s="223" t="s">
        <v>610</v>
      </c>
    </row>
    <row r="209" s="2" customFormat="1">
      <c r="A209" s="38"/>
      <c r="B209" s="39"/>
      <c r="C209" s="40"/>
      <c r="D209" s="225" t="s">
        <v>143</v>
      </c>
      <c r="E209" s="40"/>
      <c r="F209" s="226" t="s">
        <v>609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82</v>
      </c>
    </row>
    <row r="210" s="2" customFormat="1">
      <c r="A210" s="38"/>
      <c r="B210" s="39"/>
      <c r="C210" s="40"/>
      <c r="D210" s="230" t="s">
        <v>145</v>
      </c>
      <c r="E210" s="40"/>
      <c r="F210" s="231" t="s">
        <v>611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82</v>
      </c>
    </row>
    <row r="211" s="13" customFormat="1">
      <c r="A211" s="13"/>
      <c r="B211" s="232"/>
      <c r="C211" s="233"/>
      <c r="D211" s="225" t="s">
        <v>154</v>
      </c>
      <c r="E211" s="233"/>
      <c r="F211" s="235" t="s">
        <v>612</v>
      </c>
      <c r="G211" s="233"/>
      <c r="H211" s="236">
        <v>26.399999999999999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154</v>
      </c>
      <c r="AU211" s="242" t="s">
        <v>82</v>
      </c>
      <c r="AV211" s="13" t="s">
        <v>82</v>
      </c>
      <c r="AW211" s="13" t="s">
        <v>4</v>
      </c>
      <c r="AX211" s="13" t="s">
        <v>80</v>
      </c>
      <c r="AY211" s="242" t="s">
        <v>134</v>
      </c>
    </row>
    <row r="212" s="12" customFormat="1" ht="22.8" customHeight="1">
      <c r="A212" s="12"/>
      <c r="B212" s="196"/>
      <c r="C212" s="197"/>
      <c r="D212" s="198" t="s">
        <v>71</v>
      </c>
      <c r="E212" s="210" t="s">
        <v>177</v>
      </c>
      <c r="F212" s="210" t="s">
        <v>613</v>
      </c>
      <c r="G212" s="197"/>
      <c r="H212" s="197"/>
      <c r="I212" s="200"/>
      <c r="J212" s="211">
        <f>BK212</f>
        <v>0</v>
      </c>
      <c r="K212" s="197"/>
      <c r="L212" s="202"/>
      <c r="M212" s="203"/>
      <c r="N212" s="204"/>
      <c r="O212" s="204"/>
      <c r="P212" s="205">
        <f>SUM(P213:P218)</f>
        <v>0</v>
      </c>
      <c r="Q212" s="204"/>
      <c r="R212" s="205">
        <f>SUM(R213:R218)</f>
        <v>8.8318440000000002</v>
      </c>
      <c r="S212" s="204"/>
      <c r="T212" s="206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7" t="s">
        <v>80</v>
      </c>
      <c r="AT212" s="208" t="s">
        <v>71</v>
      </c>
      <c r="AU212" s="208" t="s">
        <v>80</v>
      </c>
      <c r="AY212" s="207" t="s">
        <v>134</v>
      </c>
      <c r="BK212" s="209">
        <f>SUM(BK213:BK218)</f>
        <v>0</v>
      </c>
    </row>
    <row r="213" s="2" customFormat="1" ht="33" customHeight="1">
      <c r="A213" s="38"/>
      <c r="B213" s="39"/>
      <c r="C213" s="212" t="s">
        <v>304</v>
      </c>
      <c r="D213" s="212" t="s">
        <v>136</v>
      </c>
      <c r="E213" s="213" t="s">
        <v>614</v>
      </c>
      <c r="F213" s="214" t="s">
        <v>615</v>
      </c>
      <c r="G213" s="215" t="s">
        <v>149</v>
      </c>
      <c r="H213" s="216">
        <v>3.6000000000000001</v>
      </c>
      <c r="I213" s="217"/>
      <c r="J213" s="218">
        <f>ROUND(I213*H213,2)</f>
        <v>0</v>
      </c>
      <c r="K213" s="214" t="s">
        <v>150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2.45329</v>
      </c>
      <c r="R213" s="221">
        <f>Q213*H213</f>
        <v>8.8318440000000002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141</v>
      </c>
      <c r="AT213" s="223" t="s">
        <v>136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616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617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618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13" customFormat="1">
      <c r="A216" s="13"/>
      <c r="B216" s="232"/>
      <c r="C216" s="233"/>
      <c r="D216" s="225" t="s">
        <v>154</v>
      </c>
      <c r="E216" s="234" t="s">
        <v>19</v>
      </c>
      <c r="F216" s="235" t="s">
        <v>619</v>
      </c>
      <c r="G216" s="233"/>
      <c r="H216" s="236">
        <v>1.6000000000000001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154</v>
      </c>
      <c r="AU216" s="242" t="s">
        <v>82</v>
      </c>
      <c r="AV216" s="13" t="s">
        <v>82</v>
      </c>
      <c r="AW216" s="13" t="s">
        <v>33</v>
      </c>
      <c r="AX216" s="13" t="s">
        <v>72</v>
      </c>
      <c r="AY216" s="242" t="s">
        <v>134</v>
      </c>
    </row>
    <row r="217" s="13" customFormat="1">
      <c r="A217" s="13"/>
      <c r="B217" s="232"/>
      <c r="C217" s="233"/>
      <c r="D217" s="225" t="s">
        <v>154</v>
      </c>
      <c r="E217" s="234" t="s">
        <v>19</v>
      </c>
      <c r="F217" s="235" t="s">
        <v>620</v>
      </c>
      <c r="G217" s="233"/>
      <c r="H217" s="236">
        <v>2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82</v>
      </c>
      <c r="AV217" s="13" t="s">
        <v>82</v>
      </c>
      <c r="AW217" s="13" t="s">
        <v>33</v>
      </c>
      <c r="AX217" s="13" t="s">
        <v>72</v>
      </c>
      <c r="AY217" s="242" t="s">
        <v>134</v>
      </c>
    </row>
    <row r="218" s="14" customFormat="1">
      <c r="A218" s="14"/>
      <c r="B218" s="243"/>
      <c r="C218" s="244"/>
      <c r="D218" s="225" t="s">
        <v>154</v>
      </c>
      <c r="E218" s="245" t="s">
        <v>19</v>
      </c>
      <c r="F218" s="246" t="s">
        <v>156</v>
      </c>
      <c r="G218" s="244"/>
      <c r="H218" s="247">
        <v>3.6000000000000001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82</v>
      </c>
      <c r="AV218" s="14" t="s">
        <v>141</v>
      </c>
      <c r="AW218" s="14" t="s">
        <v>33</v>
      </c>
      <c r="AX218" s="14" t="s">
        <v>80</v>
      </c>
      <c r="AY218" s="253" t="s">
        <v>134</v>
      </c>
    </row>
    <row r="219" s="12" customFormat="1" ht="22.8" customHeight="1">
      <c r="A219" s="12"/>
      <c r="B219" s="196"/>
      <c r="C219" s="197"/>
      <c r="D219" s="198" t="s">
        <v>71</v>
      </c>
      <c r="E219" s="210" t="s">
        <v>191</v>
      </c>
      <c r="F219" s="210" t="s">
        <v>399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SUM(P220:P226)</f>
        <v>0</v>
      </c>
      <c r="Q219" s="204"/>
      <c r="R219" s="205">
        <f>SUM(R220:R226)</f>
        <v>0.0039199999999999999</v>
      </c>
      <c r="S219" s="204"/>
      <c r="T219" s="206">
        <f>SUM(T220:T226)</f>
        <v>0.018874999999999999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7" t="s">
        <v>80</v>
      </c>
      <c r="AT219" s="208" t="s">
        <v>71</v>
      </c>
      <c r="AU219" s="208" t="s">
        <v>80</v>
      </c>
      <c r="AY219" s="207" t="s">
        <v>134</v>
      </c>
      <c r="BK219" s="209">
        <f>SUM(BK220:BK226)</f>
        <v>0</v>
      </c>
    </row>
    <row r="220" s="2" customFormat="1" ht="24.15" customHeight="1">
      <c r="A220" s="38"/>
      <c r="B220" s="39"/>
      <c r="C220" s="212" t="s">
        <v>310</v>
      </c>
      <c r="D220" s="212" t="s">
        <v>136</v>
      </c>
      <c r="E220" s="213" t="s">
        <v>621</v>
      </c>
      <c r="F220" s="214" t="s">
        <v>622</v>
      </c>
      <c r="G220" s="215" t="s">
        <v>243</v>
      </c>
      <c r="H220" s="216">
        <v>3.75</v>
      </c>
      <c r="I220" s="217"/>
      <c r="J220" s="218">
        <f>ROUND(I220*H220,2)</f>
        <v>0</v>
      </c>
      <c r="K220" s="214" t="s">
        <v>150</v>
      </c>
      <c r="L220" s="44"/>
      <c r="M220" s="219" t="s">
        <v>19</v>
      </c>
      <c r="N220" s="220" t="s">
        <v>43</v>
      </c>
      <c r="O220" s="84"/>
      <c r="P220" s="221">
        <f>O220*H220</f>
        <v>0</v>
      </c>
      <c r="Q220" s="221">
        <v>0.00097000000000000005</v>
      </c>
      <c r="R220" s="221">
        <f>Q220*H220</f>
        <v>0.0036375000000000001</v>
      </c>
      <c r="S220" s="221">
        <v>0.0043</v>
      </c>
      <c r="T220" s="222">
        <f>S220*H220</f>
        <v>0.016125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141</v>
      </c>
      <c r="AT220" s="223" t="s">
        <v>136</v>
      </c>
      <c r="AU220" s="223" t="s">
        <v>82</v>
      </c>
      <c r="AY220" s="17" t="s">
        <v>134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80</v>
      </c>
      <c r="BK220" s="224">
        <f>ROUND(I220*H220,2)</f>
        <v>0</v>
      </c>
      <c r="BL220" s="17" t="s">
        <v>141</v>
      </c>
      <c r="BM220" s="223" t="s">
        <v>623</v>
      </c>
    </row>
    <row r="221" s="2" customFormat="1">
      <c r="A221" s="38"/>
      <c r="B221" s="39"/>
      <c r="C221" s="40"/>
      <c r="D221" s="225" t="s">
        <v>143</v>
      </c>
      <c r="E221" s="40"/>
      <c r="F221" s="226" t="s">
        <v>624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143</v>
      </c>
      <c r="AU221" s="17" t="s">
        <v>82</v>
      </c>
    </row>
    <row r="222" s="2" customFormat="1">
      <c r="A222" s="38"/>
      <c r="B222" s="39"/>
      <c r="C222" s="40"/>
      <c r="D222" s="230" t="s">
        <v>145</v>
      </c>
      <c r="E222" s="40"/>
      <c r="F222" s="231" t="s">
        <v>625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145</v>
      </c>
      <c r="AU222" s="17" t="s">
        <v>82</v>
      </c>
    </row>
    <row r="223" s="13" customFormat="1">
      <c r="A223" s="13"/>
      <c r="B223" s="232"/>
      <c r="C223" s="233"/>
      <c r="D223" s="225" t="s">
        <v>154</v>
      </c>
      <c r="E223" s="234" t="s">
        <v>19</v>
      </c>
      <c r="F223" s="235" t="s">
        <v>626</v>
      </c>
      <c r="G223" s="233"/>
      <c r="H223" s="236">
        <v>3.75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82</v>
      </c>
      <c r="AV223" s="13" t="s">
        <v>82</v>
      </c>
      <c r="AW223" s="13" t="s">
        <v>33</v>
      </c>
      <c r="AX223" s="13" t="s">
        <v>80</v>
      </c>
      <c r="AY223" s="242" t="s">
        <v>134</v>
      </c>
    </row>
    <row r="224" s="2" customFormat="1" ht="24.15" customHeight="1">
      <c r="A224" s="38"/>
      <c r="B224" s="39"/>
      <c r="C224" s="212" t="s">
        <v>315</v>
      </c>
      <c r="D224" s="212" t="s">
        <v>136</v>
      </c>
      <c r="E224" s="213" t="s">
        <v>627</v>
      </c>
      <c r="F224" s="214" t="s">
        <v>628</v>
      </c>
      <c r="G224" s="215" t="s">
        <v>243</v>
      </c>
      <c r="H224" s="216">
        <v>0.25</v>
      </c>
      <c r="I224" s="217"/>
      <c r="J224" s="218">
        <f>ROUND(I224*H224,2)</f>
        <v>0</v>
      </c>
      <c r="K224" s="214" t="s">
        <v>150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0.0011299999999999999</v>
      </c>
      <c r="R224" s="221">
        <f>Q224*H224</f>
        <v>0.00028249999999999998</v>
      </c>
      <c r="S224" s="221">
        <v>0.010999999999999999</v>
      </c>
      <c r="T224" s="222">
        <f>S224*H224</f>
        <v>0.0027499999999999998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141</v>
      </c>
      <c r="AT224" s="223" t="s">
        <v>136</v>
      </c>
      <c r="AU224" s="223" t="s">
        <v>82</v>
      </c>
      <c r="AY224" s="17" t="s">
        <v>134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141</v>
      </c>
      <c r="BM224" s="223" t="s">
        <v>629</v>
      </c>
    </row>
    <row r="225" s="2" customFormat="1">
      <c r="A225" s="38"/>
      <c r="B225" s="39"/>
      <c r="C225" s="40"/>
      <c r="D225" s="225" t="s">
        <v>143</v>
      </c>
      <c r="E225" s="40"/>
      <c r="F225" s="226" t="s">
        <v>630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143</v>
      </c>
      <c r="AU225" s="17" t="s">
        <v>82</v>
      </c>
    </row>
    <row r="226" s="2" customFormat="1">
      <c r="A226" s="38"/>
      <c r="B226" s="39"/>
      <c r="C226" s="40"/>
      <c r="D226" s="230" t="s">
        <v>145</v>
      </c>
      <c r="E226" s="40"/>
      <c r="F226" s="231" t="s">
        <v>631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145</v>
      </c>
      <c r="AU226" s="17" t="s">
        <v>82</v>
      </c>
    </row>
    <row r="227" s="12" customFormat="1" ht="22.8" customHeight="1">
      <c r="A227" s="12"/>
      <c r="B227" s="196"/>
      <c r="C227" s="197"/>
      <c r="D227" s="198" t="s">
        <v>71</v>
      </c>
      <c r="E227" s="210" t="s">
        <v>433</v>
      </c>
      <c r="F227" s="210" t="s">
        <v>434</v>
      </c>
      <c r="G227" s="197"/>
      <c r="H227" s="197"/>
      <c r="I227" s="200"/>
      <c r="J227" s="211">
        <f>BK227</f>
        <v>0</v>
      </c>
      <c r="K227" s="197"/>
      <c r="L227" s="202"/>
      <c r="M227" s="203"/>
      <c r="N227" s="204"/>
      <c r="O227" s="204"/>
      <c r="P227" s="205">
        <f>SUM(P228:P230)</f>
        <v>0</v>
      </c>
      <c r="Q227" s="204"/>
      <c r="R227" s="205">
        <f>SUM(R228:R230)</f>
        <v>0</v>
      </c>
      <c r="S227" s="204"/>
      <c r="T227" s="206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7" t="s">
        <v>80</v>
      </c>
      <c r="AT227" s="208" t="s">
        <v>71</v>
      </c>
      <c r="AU227" s="208" t="s">
        <v>80</v>
      </c>
      <c r="AY227" s="207" t="s">
        <v>134</v>
      </c>
      <c r="BK227" s="209">
        <f>SUM(BK228:BK230)</f>
        <v>0</v>
      </c>
    </row>
    <row r="228" s="2" customFormat="1" ht="16.5" customHeight="1">
      <c r="A228" s="38"/>
      <c r="B228" s="39"/>
      <c r="C228" s="212" t="s">
        <v>323</v>
      </c>
      <c r="D228" s="212" t="s">
        <v>136</v>
      </c>
      <c r="E228" s="213" t="s">
        <v>632</v>
      </c>
      <c r="F228" s="214" t="s">
        <v>633</v>
      </c>
      <c r="G228" s="215" t="s">
        <v>207</v>
      </c>
      <c r="H228" s="216">
        <v>178.03399999999999</v>
      </c>
      <c r="I228" s="217"/>
      <c r="J228" s="218">
        <f>ROUND(I228*H228,2)</f>
        <v>0</v>
      </c>
      <c r="K228" s="214" t="s">
        <v>150</v>
      </c>
      <c r="L228" s="44"/>
      <c r="M228" s="219" t="s">
        <v>19</v>
      </c>
      <c r="N228" s="220" t="s">
        <v>43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141</v>
      </c>
      <c r="AT228" s="223" t="s">
        <v>136</v>
      </c>
      <c r="AU228" s="223" t="s">
        <v>82</v>
      </c>
      <c r="AY228" s="17" t="s">
        <v>134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80</v>
      </c>
      <c r="BK228" s="224">
        <f>ROUND(I228*H228,2)</f>
        <v>0</v>
      </c>
      <c r="BL228" s="17" t="s">
        <v>141</v>
      </c>
      <c r="BM228" s="223" t="s">
        <v>634</v>
      </c>
    </row>
    <row r="229" s="2" customFormat="1">
      <c r="A229" s="38"/>
      <c r="B229" s="39"/>
      <c r="C229" s="40"/>
      <c r="D229" s="225" t="s">
        <v>143</v>
      </c>
      <c r="E229" s="40"/>
      <c r="F229" s="226" t="s">
        <v>635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143</v>
      </c>
      <c r="AU229" s="17" t="s">
        <v>82</v>
      </c>
    </row>
    <row r="230" s="2" customFormat="1">
      <c r="A230" s="38"/>
      <c r="B230" s="39"/>
      <c r="C230" s="40"/>
      <c r="D230" s="230" t="s">
        <v>145</v>
      </c>
      <c r="E230" s="40"/>
      <c r="F230" s="231" t="s">
        <v>636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82</v>
      </c>
    </row>
    <row r="231" s="12" customFormat="1" ht="25.92" customHeight="1">
      <c r="A231" s="12"/>
      <c r="B231" s="196"/>
      <c r="C231" s="197"/>
      <c r="D231" s="198" t="s">
        <v>71</v>
      </c>
      <c r="E231" s="199" t="s">
        <v>441</v>
      </c>
      <c r="F231" s="199" t="s">
        <v>442</v>
      </c>
      <c r="G231" s="197"/>
      <c r="H231" s="197"/>
      <c r="I231" s="200"/>
      <c r="J231" s="201">
        <f>BK231</f>
        <v>0</v>
      </c>
      <c r="K231" s="197"/>
      <c r="L231" s="202"/>
      <c r="M231" s="203"/>
      <c r="N231" s="204"/>
      <c r="O231" s="204"/>
      <c r="P231" s="205">
        <f>P232+P242</f>
        <v>0</v>
      </c>
      <c r="Q231" s="204"/>
      <c r="R231" s="205">
        <f>R232+R242</f>
        <v>0.48576099999999994</v>
      </c>
      <c r="S231" s="204"/>
      <c r="T231" s="206">
        <f>T232+T242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7" t="s">
        <v>82</v>
      </c>
      <c r="AT231" s="208" t="s">
        <v>71</v>
      </c>
      <c r="AU231" s="208" t="s">
        <v>72</v>
      </c>
      <c r="AY231" s="207" t="s">
        <v>134</v>
      </c>
      <c r="BK231" s="209">
        <f>BK232+BK242</f>
        <v>0</v>
      </c>
    </row>
    <row r="232" s="12" customFormat="1" ht="22.8" customHeight="1">
      <c r="A232" s="12"/>
      <c r="B232" s="196"/>
      <c r="C232" s="197"/>
      <c r="D232" s="198" t="s">
        <v>71</v>
      </c>
      <c r="E232" s="210" t="s">
        <v>637</v>
      </c>
      <c r="F232" s="210" t="s">
        <v>638</v>
      </c>
      <c r="G232" s="197"/>
      <c r="H232" s="197"/>
      <c r="I232" s="200"/>
      <c r="J232" s="211">
        <f>BK232</f>
        <v>0</v>
      </c>
      <c r="K232" s="197"/>
      <c r="L232" s="202"/>
      <c r="M232" s="203"/>
      <c r="N232" s="204"/>
      <c r="O232" s="204"/>
      <c r="P232" s="205">
        <f>SUM(P233:P241)</f>
        <v>0</v>
      </c>
      <c r="Q232" s="204"/>
      <c r="R232" s="205">
        <f>SUM(R233:R241)</f>
        <v>0.034717000000000005</v>
      </c>
      <c r="S232" s="204"/>
      <c r="T232" s="206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7" t="s">
        <v>82</v>
      </c>
      <c r="AT232" s="208" t="s">
        <v>71</v>
      </c>
      <c r="AU232" s="208" t="s">
        <v>80</v>
      </c>
      <c r="AY232" s="207" t="s">
        <v>134</v>
      </c>
      <c r="BK232" s="209">
        <f>SUM(BK233:BK241)</f>
        <v>0</v>
      </c>
    </row>
    <row r="233" s="2" customFormat="1" ht="24.15" customHeight="1">
      <c r="A233" s="38"/>
      <c r="B233" s="39"/>
      <c r="C233" s="212" t="s">
        <v>329</v>
      </c>
      <c r="D233" s="212" t="s">
        <v>136</v>
      </c>
      <c r="E233" s="213" t="s">
        <v>639</v>
      </c>
      <c r="F233" s="214" t="s">
        <v>640</v>
      </c>
      <c r="G233" s="215" t="s">
        <v>641</v>
      </c>
      <c r="H233" s="216">
        <v>694.34000000000003</v>
      </c>
      <c r="I233" s="217"/>
      <c r="J233" s="218">
        <f>ROUND(I233*H233,2)</f>
        <v>0</v>
      </c>
      <c r="K233" s="214" t="s">
        <v>150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5.0000000000000002E-05</v>
      </c>
      <c r="R233" s="221">
        <f>Q233*H233</f>
        <v>0.034717000000000005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240</v>
      </c>
      <c r="AT233" s="223" t="s">
        <v>136</v>
      </c>
      <c r="AU233" s="223" t="s">
        <v>82</v>
      </c>
      <c r="AY233" s="17" t="s">
        <v>134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240</v>
      </c>
      <c r="BM233" s="223" t="s">
        <v>642</v>
      </c>
    </row>
    <row r="234" s="2" customFormat="1">
      <c r="A234" s="38"/>
      <c r="B234" s="39"/>
      <c r="C234" s="40"/>
      <c r="D234" s="225" t="s">
        <v>143</v>
      </c>
      <c r="E234" s="40"/>
      <c r="F234" s="226" t="s">
        <v>643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143</v>
      </c>
      <c r="AU234" s="17" t="s">
        <v>82</v>
      </c>
    </row>
    <row r="235" s="2" customFormat="1">
      <c r="A235" s="38"/>
      <c r="B235" s="39"/>
      <c r="C235" s="40"/>
      <c r="D235" s="230" t="s">
        <v>145</v>
      </c>
      <c r="E235" s="40"/>
      <c r="F235" s="231" t="s">
        <v>644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145</v>
      </c>
      <c r="AU235" s="17" t="s">
        <v>82</v>
      </c>
    </row>
    <row r="236" s="2" customFormat="1" ht="16.5" customHeight="1">
      <c r="A236" s="38"/>
      <c r="B236" s="39"/>
      <c r="C236" s="254" t="s">
        <v>334</v>
      </c>
      <c r="D236" s="254" t="s">
        <v>192</v>
      </c>
      <c r="E236" s="255" t="s">
        <v>645</v>
      </c>
      <c r="F236" s="256" t="s">
        <v>646</v>
      </c>
      <c r="G236" s="257" t="s">
        <v>641</v>
      </c>
      <c r="H236" s="258">
        <v>694.34000000000003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334</v>
      </c>
      <c r="AT236" s="223" t="s">
        <v>192</v>
      </c>
      <c r="AU236" s="223" t="s">
        <v>82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240</v>
      </c>
      <c r="BM236" s="223" t="s">
        <v>647</v>
      </c>
    </row>
    <row r="237" s="2" customFormat="1">
      <c r="A237" s="38"/>
      <c r="B237" s="39"/>
      <c r="C237" s="40"/>
      <c r="D237" s="225" t="s">
        <v>143</v>
      </c>
      <c r="E237" s="40"/>
      <c r="F237" s="226" t="s">
        <v>646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143</v>
      </c>
      <c r="AU237" s="17" t="s">
        <v>82</v>
      </c>
    </row>
    <row r="238" s="2" customFormat="1">
      <c r="A238" s="38"/>
      <c r="B238" s="39"/>
      <c r="C238" s="40"/>
      <c r="D238" s="225" t="s">
        <v>397</v>
      </c>
      <c r="E238" s="40"/>
      <c r="F238" s="264" t="s">
        <v>648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397</v>
      </c>
      <c r="AU238" s="17" t="s">
        <v>82</v>
      </c>
    </row>
    <row r="239" s="2" customFormat="1" ht="24.15" customHeight="1">
      <c r="A239" s="38"/>
      <c r="B239" s="39"/>
      <c r="C239" s="212" t="s">
        <v>339</v>
      </c>
      <c r="D239" s="212" t="s">
        <v>136</v>
      </c>
      <c r="E239" s="213" t="s">
        <v>649</v>
      </c>
      <c r="F239" s="214" t="s">
        <v>650</v>
      </c>
      <c r="G239" s="215" t="s">
        <v>207</v>
      </c>
      <c r="H239" s="216">
        <v>0.035000000000000003</v>
      </c>
      <c r="I239" s="217"/>
      <c r="J239" s="218">
        <f>ROUND(I239*H239,2)</f>
        <v>0</v>
      </c>
      <c r="K239" s="214" t="s">
        <v>150</v>
      </c>
      <c r="L239" s="44"/>
      <c r="M239" s="219" t="s">
        <v>19</v>
      </c>
      <c r="N239" s="220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240</v>
      </c>
      <c r="AT239" s="223" t="s">
        <v>136</v>
      </c>
      <c r="AU239" s="223" t="s">
        <v>82</v>
      </c>
      <c r="AY239" s="17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80</v>
      </c>
      <c r="BK239" s="224">
        <f>ROUND(I239*H239,2)</f>
        <v>0</v>
      </c>
      <c r="BL239" s="17" t="s">
        <v>240</v>
      </c>
      <c r="BM239" s="223" t="s">
        <v>651</v>
      </c>
    </row>
    <row r="240" s="2" customFormat="1">
      <c r="A240" s="38"/>
      <c r="B240" s="39"/>
      <c r="C240" s="40"/>
      <c r="D240" s="225" t="s">
        <v>143</v>
      </c>
      <c r="E240" s="40"/>
      <c r="F240" s="226" t="s">
        <v>652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143</v>
      </c>
      <c r="AU240" s="17" t="s">
        <v>82</v>
      </c>
    </row>
    <row r="241" s="2" customFormat="1">
      <c r="A241" s="38"/>
      <c r="B241" s="39"/>
      <c r="C241" s="40"/>
      <c r="D241" s="230" t="s">
        <v>145</v>
      </c>
      <c r="E241" s="40"/>
      <c r="F241" s="231" t="s">
        <v>653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145</v>
      </c>
      <c r="AU241" s="17" t="s">
        <v>82</v>
      </c>
    </row>
    <row r="242" s="12" customFormat="1" ht="22.8" customHeight="1">
      <c r="A242" s="12"/>
      <c r="B242" s="196"/>
      <c r="C242" s="197"/>
      <c r="D242" s="198" t="s">
        <v>71</v>
      </c>
      <c r="E242" s="210" t="s">
        <v>654</v>
      </c>
      <c r="F242" s="210" t="s">
        <v>655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SUM(P243:P260)</f>
        <v>0</v>
      </c>
      <c r="Q242" s="204"/>
      <c r="R242" s="205">
        <f>SUM(R243:R260)</f>
        <v>0.45104399999999994</v>
      </c>
      <c r="S242" s="204"/>
      <c r="T242" s="206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82</v>
      </c>
      <c r="AT242" s="208" t="s">
        <v>71</v>
      </c>
      <c r="AU242" s="208" t="s">
        <v>80</v>
      </c>
      <c r="AY242" s="207" t="s">
        <v>134</v>
      </c>
      <c r="BK242" s="209">
        <f>SUM(BK243:BK260)</f>
        <v>0</v>
      </c>
    </row>
    <row r="243" s="2" customFormat="1" ht="16.5" customHeight="1">
      <c r="A243" s="38"/>
      <c r="B243" s="39"/>
      <c r="C243" s="212" t="s">
        <v>344</v>
      </c>
      <c r="D243" s="212" t="s">
        <v>136</v>
      </c>
      <c r="E243" s="213" t="s">
        <v>656</v>
      </c>
      <c r="F243" s="214" t="s">
        <v>657</v>
      </c>
      <c r="G243" s="215" t="s">
        <v>139</v>
      </c>
      <c r="H243" s="216">
        <v>16.829999999999998</v>
      </c>
      <c r="I243" s="217"/>
      <c r="J243" s="218">
        <f>ROUND(I243*H243,2)</f>
        <v>0</v>
      </c>
      <c r="K243" s="214" t="s">
        <v>150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0.00029999999999999997</v>
      </c>
      <c r="R243" s="221">
        <f>Q243*H243</f>
        <v>0.0050489999999999988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240</v>
      </c>
      <c r="AT243" s="223" t="s">
        <v>136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240</v>
      </c>
      <c r="BM243" s="223" t="s">
        <v>658</v>
      </c>
    </row>
    <row r="244" s="2" customFormat="1">
      <c r="A244" s="38"/>
      <c r="B244" s="39"/>
      <c r="C244" s="40"/>
      <c r="D244" s="225" t="s">
        <v>143</v>
      </c>
      <c r="E244" s="40"/>
      <c r="F244" s="226" t="s">
        <v>659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143</v>
      </c>
      <c r="AU244" s="17" t="s">
        <v>82</v>
      </c>
    </row>
    <row r="245" s="2" customFormat="1">
      <c r="A245" s="38"/>
      <c r="B245" s="39"/>
      <c r="C245" s="40"/>
      <c r="D245" s="230" t="s">
        <v>145</v>
      </c>
      <c r="E245" s="40"/>
      <c r="F245" s="231" t="s">
        <v>660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82</v>
      </c>
    </row>
    <row r="246" s="13" customFormat="1">
      <c r="A246" s="13"/>
      <c r="B246" s="232"/>
      <c r="C246" s="233"/>
      <c r="D246" s="225" t="s">
        <v>154</v>
      </c>
      <c r="E246" s="234" t="s">
        <v>19</v>
      </c>
      <c r="F246" s="235" t="s">
        <v>661</v>
      </c>
      <c r="G246" s="233"/>
      <c r="H246" s="236">
        <v>16.829999999999998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154</v>
      </c>
      <c r="AU246" s="242" t="s">
        <v>82</v>
      </c>
      <c r="AV246" s="13" t="s">
        <v>82</v>
      </c>
      <c r="AW246" s="13" t="s">
        <v>33</v>
      </c>
      <c r="AX246" s="13" t="s">
        <v>80</v>
      </c>
      <c r="AY246" s="242" t="s">
        <v>134</v>
      </c>
    </row>
    <row r="247" s="2" customFormat="1" ht="16.5" customHeight="1">
      <c r="A247" s="38"/>
      <c r="B247" s="39"/>
      <c r="C247" s="212" t="s">
        <v>349</v>
      </c>
      <c r="D247" s="212" t="s">
        <v>136</v>
      </c>
      <c r="E247" s="213" t="s">
        <v>662</v>
      </c>
      <c r="F247" s="214" t="s">
        <v>663</v>
      </c>
      <c r="G247" s="215" t="s">
        <v>215</v>
      </c>
      <c r="H247" s="216">
        <v>118.8</v>
      </c>
      <c r="I247" s="217"/>
      <c r="J247" s="218">
        <f>ROUND(I247*H247,2)</f>
        <v>0</v>
      </c>
      <c r="K247" s="214" t="s">
        <v>150</v>
      </c>
      <c r="L247" s="44"/>
      <c r="M247" s="219" t="s">
        <v>19</v>
      </c>
      <c r="N247" s="220" t="s">
        <v>43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240</v>
      </c>
      <c r="AT247" s="223" t="s">
        <v>136</v>
      </c>
      <c r="AU247" s="223" t="s">
        <v>82</v>
      </c>
      <c r="AY247" s="17" t="s">
        <v>134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80</v>
      </c>
      <c r="BK247" s="224">
        <f>ROUND(I247*H247,2)</f>
        <v>0</v>
      </c>
      <c r="BL247" s="17" t="s">
        <v>240</v>
      </c>
      <c r="BM247" s="223" t="s">
        <v>664</v>
      </c>
    </row>
    <row r="248" s="2" customFormat="1">
      <c r="A248" s="38"/>
      <c r="B248" s="39"/>
      <c r="C248" s="40"/>
      <c r="D248" s="225" t="s">
        <v>143</v>
      </c>
      <c r="E248" s="40"/>
      <c r="F248" s="226" t="s">
        <v>665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143</v>
      </c>
      <c r="AU248" s="17" t="s">
        <v>82</v>
      </c>
    </row>
    <row r="249" s="2" customFormat="1">
      <c r="A249" s="38"/>
      <c r="B249" s="39"/>
      <c r="C249" s="40"/>
      <c r="D249" s="230" t="s">
        <v>145</v>
      </c>
      <c r="E249" s="40"/>
      <c r="F249" s="231" t="s">
        <v>666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145</v>
      </c>
      <c r="AU249" s="17" t="s">
        <v>82</v>
      </c>
    </row>
    <row r="250" s="13" customFormat="1">
      <c r="A250" s="13"/>
      <c r="B250" s="232"/>
      <c r="C250" s="233"/>
      <c r="D250" s="225" t="s">
        <v>154</v>
      </c>
      <c r="E250" s="234" t="s">
        <v>19</v>
      </c>
      <c r="F250" s="235" t="s">
        <v>667</v>
      </c>
      <c r="G250" s="233"/>
      <c r="H250" s="236">
        <v>118.8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154</v>
      </c>
      <c r="AU250" s="242" t="s">
        <v>82</v>
      </c>
      <c r="AV250" s="13" t="s">
        <v>82</v>
      </c>
      <c r="AW250" s="13" t="s">
        <v>33</v>
      </c>
      <c r="AX250" s="13" t="s">
        <v>80</v>
      </c>
      <c r="AY250" s="242" t="s">
        <v>134</v>
      </c>
    </row>
    <row r="251" s="2" customFormat="1" ht="37.8" customHeight="1">
      <c r="A251" s="38"/>
      <c r="B251" s="39"/>
      <c r="C251" s="212" t="s">
        <v>354</v>
      </c>
      <c r="D251" s="212" t="s">
        <v>136</v>
      </c>
      <c r="E251" s="213" t="s">
        <v>668</v>
      </c>
      <c r="F251" s="214" t="s">
        <v>669</v>
      </c>
      <c r="G251" s="215" t="s">
        <v>139</v>
      </c>
      <c r="H251" s="216">
        <v>16.829999999999998</v>
      </c>
      <c r="I251" s="217"/>
      <c r="J251" s="218">
        <f>ROUND(I251*H251,2)</f>
        <v>0</v>
      </c>
      <c r="K251" s="214" t="s">
        <v>150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0.0073000000000000001</v>
      </c>
      <c r="R251" s="221">
        <f>Q251*H251</f>
        <v>0.12285899999999998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240</v>
      </c>
      <c r="AT251" s="223" t="s">
        <v>136</v>
      </c>
      <c r="AU251" s="223" t="s">
        <v>82</v>
      </c>
      <c r="AY251" s="17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240</v>
      </c>
      <c r="BM251" s="223" t="s">
        <v>670</v>
      </c>
    </row>
    <row r="252" s="2" customFormat="1">
      <c r="A252" s="38"/>
      <c r="B252" s="39"/>
      <c r="C252" s="40"/>
      <c r="D252" s="225" t="s">
        <v>143</v>
      </c>
      <c r="E252" s="40"/>
      <c r="F252" s="226" t="s">
        <v>671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82</v>
      </c>
    </row>
    <row r="253" s="2" customFormat="1">
      <c r="A253" s="38"/>
      <c r="B253" s="39"/>
      <c r="C253" s="40"/>
      <c r="D253" s="230" t="s">
        <v>145</v>
      </c>
      <c r="E253" s="40"/>
      <c r="F253" s="231" t="s">
        <v>672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82</v>
      </c>
    </row>
    <row r="254" s="2" customFormat="1" ht="37.8" customHeight="1">
      <c r="A254" s="38"/>
      <c r="B254" s="39"/>
      <c r="C254" s="254" t="s">
        <v>359</v>
      </c>
      <c r="D254" s="254" t="s">
        <v>192</v>
      </c>
      <c r="E254" s="255" t="s">
        <v>673</v>
      </c>
      <c r="F254" s="256" t="s">
        <v>674</v>
      </c>
      <c r="G254" s="257" t="s">
        <v>139</v>
      </c>
      <c r="H254" s="258">
        <v>16.829999999999998</v>
      </c>
      <c r="I254" s="259"/>
      <c r="J254" s="260">
        <f>ROUND(I254*H254,2)</f>
        <v>0</v>
      </c>
      <c r="K254" s="256" t="s">
        <v>150</v>
      </c>
      <c r="L254" s="261"/>
      <c r="M254" s="262" t="s">
        <v>19</v>
      </c>
      <c r="N254" s="263" t="s">
        <v>43</v>
      </c>
      <c r="O254" s="84"/>
      <c r="P254" s="221">
        <f>O254*H254</f>
        <v>0</v>
      </c>
      <c r="Q254" s="221">
        <v>0.019199999999999998</v>
      </c>
      <c r="R254" s="221">
        <f>Q254*H254</f>
        <v>0.32313599999999992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334</v>
      </c>
      <c r="AT254" s="223" t="s">
        <v>192</v>
      </c>
      <c r="AU254" s="223" t="s">
        <v>82</v>
      </c>
      <c r="AY254" s="17" t="s">
        <v>134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80</v>
      </c>
      <c r="BK254" s="224">
        <f>ROUND(I254*H254,2)</f>
        <v>0</v>
      </c>
      <c r="BL254" s="17" t="s">
        <v>240</v>
      </c>
      <c r="BM254" s="223" t="s">
        <v>675</v>
      </c>
    </row>
    <row r="255" s="2" customFormat="1">
      <c r="A255" s="38"/>
      <c r="B255" s="39"/>
      <c r="C255" s="40"/>
      <c r="D255" s="225" t="s">
        <v>143</v>
      </c>
      <c r="E255" s="40"/>
      <c r="F255" s="226" t="s">
        <v>674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82</v>
      </c>
    </row>
    <row r="256" s="2" customFormat="1">
      <c r="A256" s="38"/>
      <c r="B256" s="39"/>
      <c r="C256" s="40"/>
      <c r="D256" s="230" t="s">
        <v>145</v>
      </c>
      <c r="E256" s="40"/>
      <c r="F256" s="231" t="s">
        <v>676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82</v>
      </c>
    </row>
    <row r="257" s="2" customFormat="1">
      <c r="A257" s="38"/>
      <c r="B257" s="39"/>
      <c r="C257" s="40"/>
      <c r="D257" s="225" t="s">
        <v>397</v>
      </c>
      <c r="E257" s="40"/>
      <c r="F257" s="264" t="s">
        <v>677</v>
      </c>
      <c r="G257" s="40"/>
      <c r="H257" s="40"/>
      <c r="I257" s="227"/>
      <c r="J257" s="40"/>
      <c r="K257" s="40"/>
      <c r="L257" s="44"/>
      <c r="M257" s="228"/>
      <c r="N257" s="229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397</v>
      </c>
      <c r="AU257" s="17" t="s">
        <v>82</v>
      </c>
    </row>
    <row r="258" s="2" customFormat="1" ht="24.15" customHeight="1">
      <c r="A258" s="38"/>
      <c r="B258" s="39"/>
      <c r="C258" s="212" t="s">
        <v>364</v>
      </c>
      <c r="D258" s="212" t="s">
        <v>136</v>
      </c>
      <c r="E258" s="213" t="s">
        <v>678</v>
      </c>
      <c r="F258" s="214" t="s">
        <v>679</v>
      </c>
      <c r="G258" s="215" t="s">
        <v>207</v>
      </c>
      <c r="H258" s="216">
        <v>0.45100000000000001</v>
      </c>
      <c r="I258" s="217"/>
      <c r="J258" s="218">
        <f>ROUND(I258*H258,2)</f>
        <v>0</v>
      </c>
      <c r="K258" s="214" t="s">
        <v>150</v>
      </c>
      <c r="L258" s="44"/>
      <c r="M258" s="219" t="s">
        <v>19</v>
      </c>
      <c r="N258" s="220" t="s">
        <v>43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240</v>
      </c>
      <c r="AT258" s="223" t="s">
        <v>136</v>
      </c>
      <c r="AU258" s="223" t="s">
        <v>82</v>
      </c>
      <c r="AY258" s="17" t="s">
        <v>134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80</v>
      </c>
      <c r="BK258" s="224">
        <f>ROUND(I258*H258,2)</f>
        <v>0</v>
      </c>
      <c r="BL258" s="17" t="s">
        <v>240</v>
      </c>
      <c r="BM258" s="223" t="s">
        <v>680</v>
      </c>
    </row>
    <row r="259" s="2" customFormat="1">
      <c r="A259" s="38"/>
      <c r="B259" s="39"/>
      <c r="C259" s="40"/>
      <c r="D259" s="225" t="s">
        <v>143</v>
      </c>
      <c r="E259" s="40"/>
      <c r="F259" s="226" t="s">
        <v>681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143</v>
      </c>
      <c r="AU259" s="17" t="s">
        <v>82</v>
      </c>
    </row>
    <row r="260" s="2" customFormat="1">
      <c r="A260" s="38"/>
      <c r="B260" s="39"/>
      <c r="C260" s="40"/>
      <c r="D260" s="230" t="s">
        <v>145</v>
      </c>
      <c r="E260" s="40"/>
      <c r="F260" s="231" t="s">
        <v>682</v>
      </c>
      <c r="G260" s="40"/>
      <c r="H260" s="40"/>
      <c r="I260" s="227"/>
      <c r="J260" s="40"/>
      <c r="K260" s="40"/>
      <c r="L260" s="44"/>
      <c r="M260" s="265"/>
      <c r="N260" s="266"/>
      <c r="O260" s="267"/>
      <c r="P260" s="267"/>
      <c r="Q260" s="267"/>
      <c r="R260" s="267"/>
      <c r="S260" s="267"/>
      <c r="T260" s="26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82</v>
      </c>
    </row>
    <row r="261" s="2" customFormat="1" ht="6.96" customHeight="1">
      <c r="A261" s="38"/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1czLR9XYYQiGlqw1QyIrv85fUC2KBcBWYXnvRInNiYggfjXcq0YvjcnwqRsOkF28KzHW/XF7loTI44Axlr7JAg==" hashValue="qwCI41MV3Zz1VoDqrse5VuCBBK9zerxaHZYf4nNBU5qXHngAFczZdouj8BzWLH1VdxeRXr2vqi7kpYr4r8KOyg==" algorithmName="SHA-512" password="CC35"/>
  <autoFilter ref="C87:K2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1_02/131251104"/>
    <hyperlink ref="F103" r:id="rId2" display="https://podminky.urs.cz/item/CS_URS_2021_02/174151101"/>
    <hyperlink ref="F110" r:id="rId3" display="https://podminky.urs.cz/item/CS_URS_2021_02/212755214"/>
    <hyperlink ref="F116" r:id="rId4" display="https://podminky.urs.cz/item/CS_URS_2021_02/225311114"/>
    <hyperlink ref="F120" r:id="rId5" display="https://podminky.urs.cz/item/CS_URS_2021_02/271572211"/>
    <hyperlink ref="F124" r:id="rId6" display="https://podminky.urs.cz/item/CS_URS_2021_02/273313611"/>
    <hyperlink ref="F131" r:id="rId7" display="https://podminky.urs.cz/item/CS_URS_2021_02/273313811"/>
    <hyperlink ref="F135" r:id="rId8" display="https://podminky.urs.cz/item/CS_URS_2021_02/273321311"/>
    <hyperlink ref="F141" r:id="rId9" display="https://podminky.urs.cz/item/CS_URS_2021_02/273321511"/>
    <hyperlink ref="F145" r:id="rId10" display="https://podminky.urs.cz/item/CS_URS_2021_02/274321411"/>
    <hyperlink ref="F152" r:id="rId11" display="https://podminky.urs.cz/item/CS_URS_2021_02/274351121"/>
    <hyperlink ref="F159" r:id="rId12" display="https://podminky.urs.cz/item/CS_URS_2021_02/274351122"/>
    <hyperlink ref="F162" r:id="rId13" display="https://podminky.urs.cz/item/CS_URS_2021_02/274361821"/>
    <hyperlink ref="F166" r:id="rId14" display="https://podminky.urs.cz/item/CS_URS_2021_02/275313711"/>
    <hyperlink ref="F173" r:id="rId15" display="https://podminky.urs.cz/item/CS_URS_2021_02/279113153"/>
    <hyperlink ref="F177" r:id="rId16" display="https://podminky.urs.cz/item/CS_URS_2021_02/279321347"/>
    <hyperlink ref="F181" r:id="rId17" display="https://podminky.urs.cz/item/CS_URS_2021_02/279351121"/>
    <hyperlink ref="F185" r:id="rId18" display="https://podminky.urs.cz/item/CS_URS_2021_02/279351122"/>
    <hyperlink ref="F188" r:id="rId19" display="https://podminky.urs.cz/item/CS_URS_2021_02/279361821"/>
    <hyperlink ref="F194" r:id="rId20" display="https://podminky.urs.cz/item/CS_URS_2021_02/279362021"/>
    <hyperlink ref="F200" r:id="rId21" display="https://podminky.urs.cz/item/CS_URS_2021_02/282602112"/>
    <hyperlink ref="F203" r:id="rId22" display="https://podminky.urs.cz/item/CS_URS_2021_02/58932940"/>
    <hyperlink ref="F207" r:id="rId23" display="https://podminky.urs.cz/item/CS_URS_2021_02/283111112"/>
    <hyperlink ref="F210" r:id="rId24" display="https://podminky.urs.cz/item/CS_URS_2021_02/14011066"/>
    <hyperlink ref="F215" r:id="rId25" display="https://podminky.urs.cz/item/CS_URS_2021_02/631311126"/>
    <hyperlink ref="F222" r:id="rId26" display="https://podminky.urs.cz/item/CS_URS_2021_02/977151113"/>
    <hyperlink ref="F226" r:id="rId27" display="https://podminky.urs.cz/item/CS_URS_2021_02/977151116"/>
    <hyperlink ref="F230" r:id="rId28" display="https://podminky.urs.cz/item/CS_URS_2021_02/998011001"/>
    <hyperlink ref="F235" r:id="rId29" display="https://podminky.urs.cz/item/CS_URS_2021_02/767995115"/>
    <hyperlink ref="F241" r:id="rId30" display="https://podminky.urs.cz/item/CS_URS_2021_02/998767101"/>
    <hyperlink ref="F245" r:id="rId31" display="https://podminky.urs.cz/item/CS_URS_2021_02/781121011"/>
    <hyperlink ref="F249" r:id="rId32" display="https://podminky.urs.cz/item/CS_URS_2021_02/781495185"/>
    <hyperlink ref="F253" r:id="rId33" display="https://podminky.urs.cz/item/CS_URS_2021_02/781774112"/>
    <hyperlink ref="F256" r:id="rId34" display="https://podminky.urs.cz/item/CS_URS_2021_02/59761409"/>
    <hyperlink ref="F260" r:id="rId35" display="https://podminky.urs.cz/item/CS_URS_2021_02/99878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683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18. 10. 2021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ROUND((SUM(BE87:BE98)),  2)</f>
        <v>0</v>
      </c>
      <c r="G35" s="38"/>
      <c r="H35" s="38"/>
      <c r="I35" s="157">
        <v>0.20999999999999999</v>
      </c>
      <c r="J35" s="156">
        <f>ROUND(((SUM(BE87:BE98))*I35),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ROUND((SUM(BF87:BF98)),  2)</f>
        <v>0</v>
      </c>
      <c r="G36" s="38"/>
      <c r="H36" s="38"/>
      <c r="I36" s="157">
        <v>0.14999999999999999</v>
      </c>
      <c r="J36" s="156">
        <f>ROUND(((SUM(BF87:BF98))*I36),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ROUND((SUM(BG87:BG98)),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ROUND((SUM(BH87:BH98)),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ROUND((SUM(BI87:BI98)),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rev1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457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683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02a - technologie fontány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18. 10. 2021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117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460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9" t="str">
        <f>E7</f>
        <v>Rekonstrukce č.p. 2983 U Synagogy - venkovní úpravy a IS SO02-SO04 rev1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101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457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683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02a - technologie fontány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Č. Lípa</v>
      </c>
      <c r="G81" s="40"/>
      <c r="H81" s="40"/>
      <c r="I81" s="32" t="s">
        <v>23</v>
      </c>
      <c r="J81" s="72" t="str">
        <f>IF(J14="","",J14)</f>
        <v>18. 10. 2021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Město Č. Lípa</v>
      </c>
      <c r="G83" s="40"/>
      <c r="H83" s="40"/>
      <c r="I83" s="32" t="s">
        <v>31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IF(E20="","",E20)</f>
        <v>Vyplň údaj</v>
      </c>
      <c r="G84" s="40"/>
      <c r="H84" s="40"/>
      <c r="I84" s="32" t="s">
        <v>34</v>
      </c>
      <c r="J84" s="36" t="str">
        <f>E26</f>
        <v>J. Nešněra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120</v>
      </c>
      <c r="D86" s="188" t="s">
        <v>57</v>
      </c>
      <c r="E86" s="188" t="s">
        <v>53</v>
      </c>
      <c r="F86" s="188" t="s">
        <v>54</v>
      </c>
      <c r="G86" s="188" t="s">
        <v>121</v>
      </c>
      <c r="H86" s="188" t="s">
        <v>122</v>
      </c>
      <c r="I86" s="188" t="s">
        <v>123</v>
      </c>
      <c r="J86" s="188" t="s">
        <v>106</v>
      </c>
      <c r="K86" s="189" t="s">
        <v>124</v>
      </c>
      <c r="L86" s="190"/>
      <c r="M86" s="92" t="s">
        <v>19</v>
      </c>
      <c r="N86" s="93" t="s">
        <v>42</v>
      </c>
      <c r="O86" s="93" t="s">
        <v>125</v>
      </c>
      <c r="P86" s="93" t="s">
        <v>126</v>
      </c>
      <c r="Q86" s="93" t="s">
        <v>127</v>
      </c>
      <c r="R86" s="93" t="s">
        <v>128</v>
      </c>
      <c r="S86" s="93" t="s">
        <v>129</v>
      </c>
      <c r="T86" s="94" t="s">
        <v>130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131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6.9999999999999994E-05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107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71</v>
      </c>
      <c r="E88" s="199" t="s">
        <v>441</v>
      </c>
      <c r="F88" s="199" t="s">
        <v>442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6.9999999999999994E-05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82</v>
      </c>
      <c r="AT88" s="208" t="s">
        <v>71</v>
      </c>
      <c r="AU88" s="208" t="s">
        <v>72</v>
      </c>
      <c r="AY88" s="207" t="s">
        <v>134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71</v>
      </c>
      <c r="E89" s="210" t="s">
        <v>637</v>
      </c>
      <c r="F89" s="210" t="s">
        <v>638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SUM(P90:P98)</f>
        <v>0</v>
      </c>
      <c r="Q89" s="204"/>
      <c r="R89" s="205">
        <f>SUM(R90:R98)</f>
        <v>6.9999999999999994E-05</v>
      </c>
      <c r="S89" s="204"/>
      <c r="T89" s="206">
        <f>SUM(T90:T98)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82</v>
      </c>
      <c r="AT89" s="208" t="s">
        <v>71</v>
      </c>
      <c r="AU89" s="208" t="s">
        <v>80</v>
      </c>
      <c r="AY89" s="207" t="s">
        <v>134</v>
      </c>
      <c r="BK89" s="209">
        <f>SUM(BK90:BK98)</f>
        <v>0</v>
      </c>
    </row>
    <row r="90" s="2" customFormat="1" ht="16.5" customHeight="1">
      <c r="A90" s="38"/>
      <c r="B90" s="39"/>
      <c r="C90" s="212" t="s">
        <v>80</v>
      </c>
      <c r="D90" s="212" t="s">
        <v>136</v>
      </c>
      <c r="E90" s="213" t="s">
        <v>685</v>
      </c>
      <c r="F90" s="214" t="s">
        <v>686</v>
      </c>
      <c r="G90" s="215" t="s">
        <v>362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6.9999999999999994E-05</v>
      </c>
      <c r="R90" s="221">
        <f>Q90*H90</f>
        <v>6.9999999999999994E-05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240</v>
      </c>
      <c r="AT90" s="223" t="s">
        <v>136</v>
      </c>
      <c r="AU90" s="223" t="s">
        <v>82</v>
      </c>
      <c r="AY90" s="17" t="s">
        <v>134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240</v>
      </c>
      <c r="BM90" s="223" t="s">
        <v>687</v>
      </c>
    </row>
    <row r="91" s="2" customFormat="1">
      <c r="A91" s="38"/>
      <c r="B91" s="39"/>
      <c r="C91" s="40"/>
      <c r="D91" s="225" t="s">
        <v>143</v>
      </c>
      <c r="E91" s="40"/>
      <c r="F91" s="226" t="s">
        <v>686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143</v>
      </c>
      <c r="AU91" s="17" t="s">
        <v>82</v>
      </c>
    </row>
    <row r="92" s="2" customFormat="1">
      <c r="A92" s="38"/>
      <c r="B92" s="39"/>
      <c r="C92" s="40"/>
      <c r="D92" s="225" t="s">
        <v>397</v>
      </c>
      <c r="E92" s="40"/>
      <c r="F92" s="264" t="s">
        <v>688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397</v>
      </c>
      <c r="AU92" s="17" t="s">
        <v>82</v>
      </c>
    </row>
    <row r="93" s="2" customFormat="1" ht="16.5" customHeight="1">
      <c r="A93" s="38"/>
      <c r="B93" s="39"/>
      <c r="C93" s="212" t="s">
        <v>82</v>
      </c>
      <c r="D93" s="212" t="s">
        <v>136</v>
      </c>
      <c r="E93" s="213" t="s">
        <v>689</v>
      </c>
      <c r="F93" s="214" t="s">
        <v>690</v>
      </c>
      <c r="G93" s="215" t="s">
        <v>362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240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240</v>
      </c>
      <c r="BM93" s="223" t="s">
        <v>691</v>
      </c>
    </row>
    <row r="94" s="2" customFormat="1">
      <c r="A94" s="38"/>
      <c r="B94" s="39"/>
      <c r="C94" s="40"/>
      <c r="D94" s="225" t="s">
        <v>143</v>
      </c>
      <c r="E94" s="40"/>
      <c r="F94" s="226" t="s">
        <v>690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25" t="s">
        <v>397</v>
      </c>
      <c r="E95" s="40"/>
      <c r="F95" s="264" t="s">
        <v>692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397</v>
      </c>
      <c r="AU95" s="17" t="s">
        <v>82</v>
      </c>
    </row>
    <row r="96" s="2" customFormat="1" ht="16.5" customHeight="1">
      <c r="A96" s="38"/>
      <c r="B96" s="39"/>
      <c r="C96" s="212" t="s">
        <v>157</v>
      </c>
      <c r="D96" s="212" t="s">
        <v>136</v>
      </c>
      <c r="E96" s="213" t="s">
        <v>693</v>
      </c>
      <c r="F96" s="214" t="s">
        <v>694</v>
      </c>
      <c r="G96" s="215" t="s">
        <v>362</v>
      </c>
      <c r="H96" s="216">
        <v>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240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240</v>
      </c>
      <c r="BM96" s="223" t="s">
        <v>695</v>
      </c>
    </row>
    <row r="97" s="2" customFormat="1">
      <c r="A97" s="38"/>
      <c r="B97" s="39"/>
      <c r="C97" s="40"/>
      <c r="D97" s="225" t="s">
        <v>143</v>
      </c>
      <c r="E97" s="40"/>
      <c r="F97" s="226" t="s">
        <v>694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25" t="s">
        <v>397</v>
      </c>
      <c r="E98" s="40"/>
      <c r="F98" s="264" t="s">
        <v>696</v>
      </c>
      <c r="G98" s="40"/>
      <c r="H98" s="40"/>
      <c r="I98" s="227"/>
      <c r="J98" s="40"/>
      <c r="K98" s="40"/>
      <c r="L98" s="44"/>
      <c r="M98" s="265"/>
      <c r="N98" s="266"/>
      <c r="O98" s="267"/>
      <c r="P98" s="267"/>
      <c r="Q98" s="267"/>
      <c r="R98" s="267"/>
      <c r="S98" s="267"/>
      <c r="T98" s="26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397</v>
      </c>
      <c r="AU98" s="17" t="s">
        <v>82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ux//TmpCRrroSkxtIVQqJPUgXo6twmD9JCkEvehkHxB1DCTh+fkLp5P8M+rF5zVmS/vXVFOFZl4/21VqbyCNTw==" hashValue="bZPBLr5IkRO9Ocn9snCPdp/R/U8euabU6oY2jPZFDI9YqaRGpzbmknIK0O9WVLU4KPbjyLngfkSzzqQdGiN7gg==" algorithmName="SHA-512" password="CC35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1" customFormat="1" ht="12" customHeight="1">
      <c r="B8" s="20"/>
      <c r="D8" s="142" t="s">
        <v>101</v>
      </c>
      <c r="L8" s="20"/>
    </row>
    <row r="9" s="2" customFormat="1" ht="16.5" customHeight="1">
      <c r="A9" s="38"/>
      <c r="B9" s="44"/>
      <c r="C9" s="38"/>
      <c r="D9" s="38"/>
      <c r="E9" s="143" t="s">
        <v>457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683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697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18. 10. 2021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19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ROUND((SUM(BE91:BE154)),  2)</f>
        <v>0</v>
      </c>
      <c r="G35" s="38"/>
      <c r="H35" s="38"/>
      <c r="I35" s="157">
        <v>0.20999999999999999</v>
      </c>
      <c r="J35" s="156">
        <f>ROUND(((SUM(BE91:BE154))*I35),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ROUND((SUM(BF91:BF154)),  2)</f>
        <v>0</v>
      </c>
      <c r="G36" s="38"/>
      <c r="H36" s="38"/>
      <c r="I36" s="157">
        <v>0.14999999999999999</v>
      </c>
      <c r="J36" s="156">
        <f>ROUND(((SUM(BF91:BF154))*I36),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ROUND((SUM(BG91:BG154)),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ROUND((SUM(BH91:BH154)),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ROUND((SUM(BI91:BI154)),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25" customHeight="1">
      <c r="A50" s="38"/>
      <c r="B50" s="39"/>
      <c r="C50" s="40"/>
      <c r="D50" s="40"/>
      <c r="E50" s="169" t="str">
        <f>E7</f>
        <v>Rekonstrukce č.p. 2983 U Synagogy - venkovní úpravy a IS SO02-SO04 rev1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457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683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02b -  voda, kanalizace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Č. Lípa</v>
      </c>
      <c r="G56" s="40"/>
      <c r="H56" s="40"/>
      <c r="I56" s="32" t="s">
        <v>23</v>
      </c>
      <c r="J56" s="72" t="str">
        <f>IF(J14="","",J14)</f>
        <v>18. 10. 2021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Č. Lípa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J. Nešněra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109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J111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113</v>
      </c>
      <c r="E67" s="182"/>
      <c r="F67" s="182"/>
      <c r="G67" s="182"/>
      <c r="H67" s="182"/>
      <c r="I67" s="182"/>
      <c r="J67" s="183">
        <f>J116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114</v>
      </c>
      <c r="E68" s="182"/>
      <c r="F68" s="182"/>
      <c r="G68" s="182"/>
      <c r="H68" s="182"/>
      <c r="I68" s="182"/>
      <c r="J68" s="183">
        <f>J146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116</v>
      </c>
      <c r="E69" s="182"/>
      <c r="F69" s="182"/>
      <c r="G69" s="182"/>
      <c r="H69" s="182"/>
      <c r="I69" s="182"/>
      <c r="J69" s="183">
        <f>J151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9" t="str">
        <f>E7</f>
        <v>Rekonstrukce č.p. 2983 U Synagogy - venkovní úpravy a IS SO02-SO04 rev1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101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457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683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 xml:space="preserve">02b -  voda, kanalizace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Č. Lípa</v>
      </c>
      <c r="G85" s="40"/>
      <c r="H85" s="40"/>
      <c r="I85" s="32" t="s">
        <v>23</v>
      </c>
      <c r="J85" s="72" t="str">
        <f>IF(J14="","",J14)</f>
        <v>18. 10. 2021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>Město Č. Lípa</v>
      </c>
      <c r="G87" s="40"/>
      <c r="H87" s="40"/>
      <c r="I87" s="32" t="s">
        <v>31</v>
      </c>
      <c r="J87" s="36" t="str">
        <f>E23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>J. Nešněra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120</v>
      </c>
      <c r="D90" s="188" t="s">
        <v>57</v>
      </c>
      <c r="E90" s="188" t="s">
        <v>53</v>
      </c>
      <c r="F90" s="188" t="s">
        <v>54</v>
      </c>
      <c r="G90" s="188" t="s">
        <v>121</v>
      </c>
      <c r="H90" s="188" t="s">
        <v>122</v>
      </c>
      <c r="I90" s="188" t="s">
        <v>123</v>
      </c>
      <c r="J90" s="188" t="s">
        <v>106</v>
      </c>
      <c r="K90" s="189" t="s">
        <v>124</v>
      </c>
      <c r="L90" s="190"/>
      <c r="M90" s="92" t="s">
        <v>19</v>
      </c>
      <c r="N90" s="93" t="s">
        <v>42</v>
      </c>
      <c r="O90" s="93" t="s">
        <v>125</v>
      </c>
      <c r="P90" s="93" t="s">
        <v>126</v>
      </c>
      <c r="Q90" s="93" t="s">
        <v>127</v>
      </c>
      <c r="R90" s="93" t="s">
        <v>128</v>
      </c>
      <c r="S90" s="93" t="s">
        <v>129</v>
      </c>
      <c r="T90" s="94" t="s">
        <v>130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131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7.3715067000000003</v>
      </c>
      <c r="S91" s="96"/>
      <c r="T91" s="194">
        <f>T92</f>
        <v>0.010999999999999999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107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132</v>
      </c>
      <c r="F92" s="199" t="s">
        <v>133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P93+P111+P116+P146+P151</f>
        <v>0</v>
      </c>
      <c r="Q92" s="204"/>
      <c r="R92" s="205">
        <f>R93+R111+R116+R146+R151</f>
        <v>7.3715067000000003</v>
      </c>
      <c r="S92" s="204"/>
      <c r="T92" s="206">
        <f>T93+T111+T116+T146+T151</f>
        <v>0.010999999999999999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134</v>
      </c>
      <c r="BK92" s="209">
        <f>BK93+BK111+BK116+BK146+BK151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135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SUM(P94:P110)</f>
        <v>0</v>
      </c>
      <c r="Q93" s="204"/>
      <c r="R93" s="205">
        <f>SUM(R94:R110)</f>
        <v>7.3600000000000003</v>
      </c>
      <c r="S93" s="204"/>
      <c r="T93" s="206">
        <f>SUM(T94:T110)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134</v>
      </c>
      <c r="BK93" s="209">
        <f>SUM(BK94:BK110)</f>
        <v>0</v>
      </c>
    </row>
    <row r="94" s="2" customFormat="1" ht="33" customHeight="1">
      <c r="A94" s="38"/>
      <c r="B94" s="39"/>
      <c r="C94" s="212" t="s">
        <v>80</v>
      </c>
      <c r="D94" s="212" t="s">
        <v>136</v>
      </c>
      <c r="E94" s="213" t="s">
        <v>158</v>
      </c>
      <c r="F94" s="214" t="s">
        <v>159</v>
      </c>
      <c r="G94" s="215" t="s">
        <v>149</v>
      </c>
      <c r="H94" s="216">
        <v>11.039999999999999</v>
      </c>
      <c r="I94" s="217"/>
      <c r="J94" s="218">
        <f>ROUND(I94*H94,2)</f>
        <v>0</v>
      </c>
      <c r="K94" s="214" t="s">
        <v>140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141</v>
      </c>
      <c r="AT94" s="223" t="s">
        <v>136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141</v>
      </c>
      <c r="BM94" s="223" t="s">
        <v>698</v>
      </c>
    </row>
    <row r="95" s="2" customFormat="1">
      <c r="A95" s="38"/>
      <c r="B95" s="39"/>
      <c r="C95" s="40"/>
      <c r="D95" s="225" t="s">
        <v>143</v>
      </c>
      <c r="E95" s="40"/>
      <c r="F95" s="226" t="s">
        <v>161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82</v>
      </c>
    </row>
    <row r="96" s="2" customFormat="1">
      <c r="A96" s="38"/>
      <c r="B96" s="39"/>
      <c r="C96" s="40"/>
      <c r="D96" s="230" t="s">
        <v>145</v>
      </c>
      <c r="E96" s="40"/>
      <c r="F96" s="231" t="s">
        <v>162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82</v>
      </c>
    </row>
    <row r="97" s="13" customFormat="1">
      <c r="A97" s="13"/>
      <c r="B97" s="232"/>
      <c r="C97" s="233"/>
      <c r="D97" s="225" t="s">
        <v>154</v>
      </c>
      <c r="E97" s="234" t="s">
        <v>19</v>
      </c>
      <c r="F97" s="235" t="s">
        <v>699</v>
      </c>
      <c r="G97" s="233"/>
      <c r="H97" s="236">
        <v>11.039999999999999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154</v>
      </c>
      <c r="AU97" s="242" t="s">
        <v>82</v>
      </c>
      <c r="AV97" s="13" t="s">
        <v>82</v>
      </c>
      <c r="AW97" s="13" t="s">
        <v>33</v>
      </c>
      <c r="AX97" s="13" t="s">
        <v>80</v>
      </c>
      <c r="AY97" s="242" t="s">
        <v>134</v>
      </c>
    </row>
    <row r="98" s="2" customFormat="1" ht="16.5" customHeight="1">
      <c r="A98" s="38"/>
      <c r="B98" s="39"/>
      <c r="C98" s="212" t="s">
        <v>82</v>
      </c>
      <c r="D98" s="212" t="s">
        <v>136</v>
      </c>
      <c r="E98" s="213" t="s">
        <v>178</v>
      </c>
      <c r="F98" s="214" t="s">
        <v>19</v>
      </c>
      <c r="G98" s="215" t="s">
        <v>149</v>
      </c>
      <c r="H98" s="216">
        <v>4.5999999999999996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141</v>
      </c>
      <c r="AT98" s="223" t="s">
        <v>136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141</v>
      </c>
      <c r="BM98" s="223" t="s">
        <v>700</v>
      </c>
    </row>
    <row r="99" s="2" customFormat="1">
      <c r="A99" s="38"/>
      <c r="B99" s="39"/>
      <c r="C99" s="40"/>
      <c r="D99" s="225" t="s">
        <v>143</v>
      </c>
      <c r="E99" s="40"/>
      <c r="F99" s="226" t="s">
        <v>180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82</v>
      </c>
    </row>
    <row r="100" s="2" customFormat="1" ht="24.15" customHeight="1">
      <c r="A100" s="38"/>
      <c r="B100" s="39"/>
      <c r="C100" s="212" t="s">
        <v>157</v>
      </c>
      <c r="D100" s="212" t="s">
        <v>136</v>
      </c>
      <c r="E100" s="213" t="s">
        <v>182</v>
      </c>
      <c r="F100" s="214" t="s">
        <v>183</v>
      </c>
      <c r="G100" s="215" t="s">
        <v>149</v>
      </c>
      <c r="H100" s="216">
        <v>6.7999999999999998</v>
      </c>
      <c r="I100" s="217"/>
      <c r="J100" s="218">
        <f>ROUND(I100*H100,2)</f>
        <v>0</v>
      </c>
      <c r="K100" s="214" t="s">
        <v>140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141</v>
      </c>
      <c r="AT100" s="223" t="s">
        <v>136</v>
      </c>
      <c r="AU100" s="223" t="s">
        <v>82</v>
      </c>
      <c r="AY100" s="17" t="s">
        <v>134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141</v>
      </c>
      <c r="BM100" s="223" t="s">
        <v>701</v>
      </c>
    </row>
    <row r="101" s="2" customFormat="1">
      <c r="A101" s="38"/>
      <c r="B101" s="39"/>
      <c r="C101" s="40"/>
      <c r="D101" s="225" t="s">
        <v>143</v>
      </c>
      <c r="E101" s="40"/>
      <c r="F101" s="226" t="s">
        <v>185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143</v>
      </c>
      <c r="AU101" s="17" t="s">
        <v>82</v>
      </c>
    </row>
    <row r="102" s="2" customFormat="1">
      <c r="A102" s="38"/>
      <c r="B102" s="39"/>
      <c r="C102" s="40"/>
      <c r="D102" s="230" t="s">
        <v>145</v>
      </c>
      <c r="E102" s="40"/>
      <c r="F102" s="231" t="s">
        <v>186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145</v>
      </c>
      <c r="AU102" s="17" t="s">
        <v>82</v>
      </c>
    </row>
    <row r="103" s="2" customFormat="1" ht="24.15" customHeight="1">
      <c r="A103" s="38"/>
      <c r="B103" s="39"/>
      <c r="C103" s="212" t="s">
        <v>141</v>
      </c>
      <c r="D103" s="212" t="s">
        <v>136</v>
      </c>
      <c r="E103" s="213" t="s">
        <v>198</v>
      </c>
      <c r="F103" s="214" t="s">
        <v>199</v>
      </c>
      <c r="G103" s="215" t="s">
        <v>149</v>
      </c>
      <c r="H103" s="216">
        <v>3.6800000000000002</v>
      </c>
      <c r="I103" s="217"/>
      <c r="J103" s="218">
        <f>ROUND(I103*H103,2)</f>
        <v>0</v>
      </c>
      <c r="K103" s="214" t="s">
        <v>140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141</v>
      </c>
      <c r="AT103" s="223" t="s">
        <v>136</v>
      </c>
      <c r="AU103" s="223" t="s">
        <v>82</v>
      </c>
      <c r="AY103" s="17" t="s">
        <v>134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80</v>
      </c>
      <c r="BK103" s="224">
        <f>ROUND(I103*H103,2)</f>
        <v>0</v>
      </c>
      <c r="BL103" s="17" t="s">
        <v>141</v>
      </c>
      <c r="BM103" s="223" t="s">
        <v>702</v>
      </c>
    </row>
    <row r="104" s="2" customFormat="1">
      <c r="A104" s="38"/>
      <c r="B104" s="39"/>
      <c r="C104" s="40"/>
      <c r="D104" s="225" t="s">
        <v>143</v>
      </c>
      <c r="E104" s="40"/>
      <c r="F104" s="226" t="s">
        <v>201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143</v>
      </c>
      <c r="AU104" s="17" t="s">
        <v>82</v>
      </c>
    </row>
    <row r="105" s="2" customFormat="1">
      <c r="A105" s="38"/>
      <c r="B105" s="39"/>
      <c r="C105" s="40"/>
      <c r="D105" s="230" t="s">
        <v>145</v>
      </c>
      <c r="E105" s="40"/>
      <c r="F105" s="231" t="s">
        <v>202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145</v>
      </c>
      <c r="AU105" s="17" t="s">
        <v>82</v>
      </c>
    </row>
    <row r="106" s="13" customFormat="1">
      <c r="A106" s="13"/>
      <c r="B106" s="232"/>
      <c r="C106" s="233"/>
      <c r="D106" s="225" t="s">
        <v>154</v>
      </c>
      <c r="E106" s="234" t="s">
        <v>19</v>
      </c>
      <c r="F106" s="235" t="s">
        <v>703</v>
      </c>
      <c r="G106" s="233"/>
      <c r="H106" s="236">
        <v>3.6800000000000002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80</v>
      </c>
      <c r="AY106" s="242" t="s">
        <v>134</v>
      </c>
    </row>
    <row r="107" s="2" customFormat="1" ht="16.5" customHeight="1">
      <c r="A107" s="38"/>
      <c r="B107" s="39"/>
      <c r="C107" s="254" t="s">
        <v>171</v>
      </c>
      <c r="D107" s="254" t="s">
        <v>192</v>
      </c>
      <c r="E107" s="255" t="s">
        <v>205</v>
      </c>
      <c r="F107" s="256" t="s">
        <v>206</v>
      </c>
      <c r="G107" s="257" t="s">
        <v>207</v>
      </c>
      <c r="H107" s="258">
        <v>7.3600000000000003</v>
      </c>
      <c r="I107" s="259"/>
      <c r="J107" s="260">
        <f>ROUND(I107*H107,2)</f>
        <v>0</v>
      </c>
      <c r="K107" s="256" t="s">
        <v>140</v>
      </c>
      <c r="L107" s="261"/>
      <c r="M107" s="262" t="s">
        <v>19</v>
      </c>
      <c r="N107" s="263" t="s">
        <v>43</v>
      </c>
      <c r="O107" s="84"/>
      <c r="P107" s="221">
        <f>O107*H107</f>
        <v>0</v>
      </c>
      <c r="Q107" s="221">
        <v>1</v>
      </c>
      <c r="R107" s="221">
        <f>Q107*H107</f>
        <v>7.3600000000000003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187</v>
      </c>
      <c r="AT107" s="223" t="s">
        <v>192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141</v>
      </c>
      <c r="BM107" s="223" t="s">
        <v>704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206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82</v>
      </c>
    </row>
    <row r="109" s="2" customFormat="1">
      <c r="A109" s="38"/>
      <c r="B109" s="39"/>
      <c r="C109" s="40"/>
      <c r="D109" s="230" t="s">
        <v>145</v>
      </c>
      <c r="E109" s="40"/>
      <c r="F109" s="231" t="s">
        <v>209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145</v>
      </c>
      <c r="AU109" s="17" t="s">
        <v>82</v>
      </c>
    </row>
    <row r="110" s="13" customFormat="1">
      <c r="A110" s="13"/>
      <c r="B110" s="232"/>
      <c r="C110" s="233"/>
      <c r="D110" s="225" t="s">
        <v>154</v>
      </c>
      <c r="E110" s="233"/>
      <c r="F110" s="235" t="s">
        <v>705</v>
      </c>
      <c r="G110" s="233"/>
      <c r="H110" s="236">
        <v>7.3600000000000003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154</v>
      </c>
      <c r="AU110" s="242" t="s">
        <v>82</v>
      </c>
      <c r="AV110" s="13" t="s">
        <v>82</v>
      </c>
      <c r="AW110" s="13" t="s">
        <v>4</v>
      </c>
      <c r="AX110" s="13" t="s">
        <v>80</v>
      </c>
      <c r="AY110" s="242" t="s">
        <v>134</v>
      </c>
    </row>
    <row r="111" s="12" customFormat="1" ht="22.8" customHeight="1">
      <c r="A111" s="12"/>
      <c r="B111" s="196"/>
      <c r="C111" s="197"/>
      <c r="D111" s="198" t="s">
        <v>71</v>
      </c>
      <c r="E111" s="210" t="s">
        <v>141</v>
      </c>
      <c r="F111" s="210" t="s">
        <v>225</v>
      </c>
      <c r="G111" s="197"/>
      <c r="H111" s="197"/>
      <c r="I111" s="200"/>
      <c r="J111" s="211">
        <f>BK111</f>
        <v>0</v>
      </c>
      <c r="K111" s="197"/>
      <c r="L111" s="202"/>
      <c r="M111" s="203"/>
      <c r="N111" s="204"/>
      <c r="O111" s="204"/>
      <c r="P111" s="205">
        <f>SUM(P112:P115)</f>
        <v>0</v>
      </c>
      <c r="Q111" s="204"/>
      <c r="R111" s="205">
        <f>SUM(R112:R115)</f>
        <v>0</v>
      </c>
      <c r="S111" s="204"/>
      <c r="T111" s="206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80</v>
      </c>
      <c r="AT111" s="208" t="s">
        <v>71</v>
      </c>
      <c r="AU111" s="208" t="s">
        <v>80</v>
      </c>
      <c r="AY111" s="207" t="s">
        <v>134</v>
      </c>
      <c r="BK111" s="209">
        <f>SUM(BK112:BK115)</f>
        <v>0</v>
      </c>
    </row>
    <row r="112" s="2" customFormat="1" ht="24.15" customHeight="1">
      <c r="A112" s="38"/>
      <c r="B112" s="39"/>
      <c r="C112" s="212" t="s">
        <v>177</v>
      </c>
      <c r="D112" s="212" t="s">
        <v>136</v>
      </c>
      <c r="E112" s="213" t="s">
        <v>227</v>
      </c>
      <c r="F112" s="214" t="s">
        <v>228</v>
      </c>
      <c r="G112" s="215" t="s">
        <v>149</v>
      </c>
      <c r="H112" s="216">
        <v>0.92000000000000004</v>
      </c>
      <c r="I112" s="217"/>
      <c r="J112" s="218">
        <f>ROUND(I112*H112,2)</f>
        <v>0</v>
      </c>
      <c r="K112" s="214" t="s">
        <v>140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706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230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>
      <c r="A114" s="38"/>
      <c r="B114" s="39"/>
      <c r="C114" s="40"/>
      <c r="D114" s="230" t="s">
        <v>145</v>
      </c>
      <c r="E114" s="40"/>
      <c r="F114" s="231" t="s">
        <v>231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82</v>
      </c>
    </row>
    <row r="115" s="13" customFormat="1">
      <c r="A115" s="13"/>
      <c r="B115" s="232"/>
      <c r="C115" s="233"/>
      <c r="D115" s="225" t="s">
        <v>154</v>
      </c>
      <c r="E115" s="234" t="s">
        <v>19</v>
      </c>
      <c r="F115" s="235" t="s">
        <v>707</v>
      </c>
      <c r="G115" s="233"/>
      <c r="H115" s="236">
        <v>0.92000000000000004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154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134</v>
      </c>
    </row>
    <row r="116" s="12" customFormat="1" ht="22.8" customHeight="1">
      <c r="A116" s="12"/>
      <c r="B116" s="196"/>
      <c r="C116" s="197"/>
      <c r="D116" s="198" t="s">
        <v>71</v>
      </c>
      <c r="E116" s="210" t="s">
        <v>187</v>
      </c>
      <c r="F116" s="210" t="s">
        <v>239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SUM(P117:P145)</f>
        <v>0</v>
      </c>
      <c r="Q116" s="204"/>
      <c r="R116" s="205">
        <f>SUM(R117:R145)</f>
        <v>0.0106867</v>
      </c>
      <c r="S116" s="204"/>
      <c r="T116" s="206">
        <f>SUM(T117:T145)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80</v>
      </c>
      <c r="AT116" s="208" t="s">
        <v>71</v>
      </c>
      <c r="AU116" s="208" t="s">
        <v>80</v>
      </c>
      <c r="AY116" s="207" t="s">
        <v>134</v>
      </c>
      <c r="BK116" s="209">
        <f>SUM(BK117:BK145)</f>
        <v>0</v>
      </c>
    </row>
    <row r="117" s="2" customFormat="1" ht="24.15" customHeight="1">
      <c r="A117" s="38"/>
      <c r="B117" s="39"/>
      <c r="C117" s="212" t="s">
        <v>181</v>
      </c>
      <c r="D117" s="212" t="s">
        <v>136</v>
      </c>
      <c r="E117" s="213" t="s">
        <v>708</v>
      </c>
      <c r="F117" s="214" t="s">
        <v>709</v>
      </c>
      <c r="G117" s="215" t="s">
        <v>243</v>
      </c>
      <c r="H117" s="216">
        <v>8.3000000000000007</v>
      </c>
      <c r="I117" s="217"/>
      <c r="J117" s="218">
        <f>ROUND(I117*H117,2)</f>
        <v>0</v>
      </c>
      <c r="K117" s="214" t="s">
        <v>140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141</v>
      </c>
      <c r="AT117" s="223" t="s">
        <v>136</v>
      </c>
      <c r="AU117" s="223" t="s">
        <v>82</v>
      </c>
      <c r="AY117" s="17" t="s">
        <v>134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141</v>
      </c>
      <c r="BM117" s="223" t="s">
        <v>710</v>
      </c>
    </row>
    <row r="118" s="2" customFormat="1">
      <c r="A118" s="38"/>
      <c r="B118" s="39"/>
      <c r="C118" s="40"/>
      <c r="D118" s="225" t="s">
        <v>143</v>
      </c>
      <c r="E118" s="40"/>
      <c r="F118" s="226" t="s">
        <v>711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143</v>
      </c>
      <c r="AU118" s="17" t="s">
        <v>82</v>
      </c>
    </row>
    <row r="119" s="2" customFormat="1">
      <c r="A119" s="38"/>
      <c r="B119" s="39"/>
      <c r="C119" s="40"/>
      <c r="D119" s="230" t="s">
        <v>145</v>
      </c>
      <c r="E119" s="40"/>
      <c r="F119" s="231" t="s">
        <v>712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145</v>
      </c>
      <c r="AU119" s="17" t="s">
        <v>82</v>
      </c>
    </row>
    <row r="120" s="2" customFormat="1" ht="24.15" customHeight="1">
      <c r="A120" s="38"/>
      <c r="B120" s="39"/>
      <c r="C120" s="254" t="s">
        <v>187</v>
      </c>
      <c r="D120" s="254" t="s">
        <v>192</v>
      </c>
      <c r="E120" s="255" t="s">
        <v>713</v>
      </c>
      <c r="F120" s="256" t="s">
        <v>714</v>
      </c>
      <c r="G120" s="257" t="s">
        <v>243</v>
      </c>
      <c r="H120" s="258">
        <v>8.4250000000000007</v>
      </c>
      <c r="I120" s="259"/>
      <c r="J120" s="260">
        <f>ROUND(I120*H120,2)</f>
        <v>0</v>
      </c>
      <c r="K120" s="256" t="s">
        <v>140</v>
      </c>
      <c r="L120" s="261"/>
      <c r="M120" s="262" t="s">
        <v>19</v>
      </c>
      <c r="N120" s="263" t="s">
        <v>43</v>
      </c>
      <c r="O120" s="84"/>
      <c r="P120" s="221">
        <f>O120*H120</f>
        <v>0</v>
      </c>
      <c r="Q120" s="221">
        <v>0.00027999999999999998</v>
      </c>
      <c r="R120" s="221">
        <f>Q120*H120</f>
        <v>0.002359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187</v>
      </c>
      <c r="AT120" s="223" t="s">
        <v>192</v>
      </c>
      <c r="AU120" s="223" t="s">
        <v>82</v>
      </c>
      <c r="AY120" s="17" t="s">
        <v>134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141</v>
      </c>
      <c r="BM120" s="223" t="s">
        <v>715</v>
      </c>
    </row>
    <row r="121" s="2" customFormat="1">
      <c r="A121" s="38"/>
      <c r="B121" s="39"/>
      <c r="C121" s="40"/>
      <c r="D121" s="225" t="s">
        <v>143</v>
      </c>
      <c r="E121" s="40"/>
      <c r="F121" s="226" t="s">
        <v>714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82</v>
      </c>
    </row>
    <row r="122" s="2" customFormat="1">
      <c r="A122" s="38"/>
      <c r="B122" s="39"/>
      <c r="C122" s="40"/>
      <c r="D122" s="230" t="s">
        <v>145</v>
      </c>
      <c r="E122" s="40"/>
      <c r="F122" s="231" t="s">
        <v>716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82</v>
      </c>
    </row>
    <row r="123" s="13" customFormat="1">
      <c r="A123" s="13"/>
      <c r="B123" s="232"/>
      <c r="C123" s="233"/>
      <c r="D123" s="225" t="s">
        <v>154</v>
      </c>
      <c r="E123" s="233"/>
      <c r="F123" s="235" t="s">
        <v>717</v>
      </c>
      <c r="G123" s="233"/>
      <c r="H123" s="236">
        <v>8.4250000000000007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154</v>
      </c>
      <c r="AU123" s="242" t="s">
        <v>82</v>
      </c>
      <c r="AV123" s="13" t="s">
        <v>82</v>
      </c>
      <c r="AW123" s="13" t="s">
        <v>4</v>
      </c>
      <c r="AX123" s="13" t="s">
        <v>80</v>
      </c>
      <c r="AY123" s="242" t="s">
        <v>134</v>
      </c>
    </row>
    <row r="124" s="2" customFormat="1" ht="24.15" customHeight="1">
      <c r="A124" s="38"/>
      <c r="B124" s="39"/>
      <c r="C124" s="212" t="s">
        <v>191</v>
      </c>
      <c r="D124" s="212" t="s">
        <v>136</v>
      </c>
      <c r="E124" s="213" t="s">
        <v>718</v>
      </c>
      <c r="F124" s="214" t="s">
        <v>719</v>
      </c>
      <c r="G124" s="215" t="s">
        <v>243</v>
      </c>
      <c r="H124" s="216">
        <v>6</v>
      </c>
      <c r="I124" s="217"/>
      <c r="J124" s="218">
        <f>ROUND(I124*H124,2)</f>
        <v>0</v>
      </c>
      <c r="K124" s="214" t="s">
        <v>140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141</v>
      </c>
      <c r="AT124" s="223" t="s">
        <v>136</v>
      </c>
      <c r="AU124" s="223" t="s">
        <v>82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141</v>
      </c>
      <c r="BM124" s="223" t="s">
        <v>720</v>
      </c>
    </row>
    <row r="125" s="2" customFormat="1">
      <c r="A125" s="38"/>
      <c r="B125" s="39"/>
      <c r="C125" s="40"/>
      <c r="D125" s="225" t="s">
        <v>143</v>
      </c>
      <c r="E125" s="40"/>
      <c r="F125" s="226" t="s">
        <v>721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82</v>
      </c>
    </row>
    <row r="126" s="2" customFormat="1">
      <c r="A126" s="38"/>
      <c r="B126" s="39"/>
      <c r="C126" s="40"/>
      <c r="D126" s="230" t="s">
        <v>145</v>
      </c>
      <c r="E126" s="40"/>
      <c r="F126" s="231" t="s">
        <v>722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82</v>
      </c>
    </row>
    <row r="127" s="2" customFormat="1" ht="24.15" customHeight="1">
      <c r="A127" s="38"/>
      <c r="B127" s="39"/>
      <c r="C127" s="254" t="s">
        <v>197</v>
      </c>
      <c r="D127" s="254" t="s">
        <v>192</v>
      </c>
      <c r="E127" s="255" t="s">
        <v>723</v>
      </c>
      <c r="F127" s="256" t="s">
        <v>724</v>
      </c>
      <c r="G127" s="257" t="s">
        <v>243</v>
      </c>
      <c r="H127" s="258">
        <v>6.0899999999999999</v>
      </c>
      <c r="I127" s="259"/>
      <c r="J127" s="260">
        <f>ROUND(I127*H127,2)</f>
        <v>0</v>
      </c>
      <c r="K127" s="256" t="s">
        <v>140</v>
      </c>
      <c r="L127" s="261"/>
      <c r="M127" s="262" t="s">
        <v>19</v>
      </c>
      <c r="N127" s="263" t="s">
        <v>43</v>
      </c>
      <c r="O127" s="84"/>
      <c r="P127" s="221">
        <f>O127*H127</f>
        <v>0</v>
      </c>
      <c r="Q127" s="221">
        <v>0.00042999999999999999</v>
      </c>
      <c r="R127" s="221">
        <f>Q127*H127</f>
        <v>0.0026186999999999998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187</v>
      </c>
      <c r="AT127" s="223" t="s">
        <v>192</v>
      </c>
      <c r="AU127" s="223" t="s">
        <v>82</v>
      </c>
      <c r="AY127" s="17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141</v>
      </c>
      <c r="BM127" s="223" t="s">
        <v>725</v>
      </c>
    </row>
    <row r="128" s="2" customFormat="1">
      <c r="A128" s="38"/>
      <c r="B128" s="39"/>
      <c r="C128" s="40"/>
      <c r="D128" s="225" t="s">
        <v>143</v>
      </c>
      <c r="E128" s="40"/>
      <c r="F128" s="226" t="s">
        <v>724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82</v>
      </c>
    </row>
    <row r="129" s="2" customFormat="1">
      <c r="A129" s="38"/>
      <c r="B129" s="39"/>
      <c r="C129" s="40"/>
      <c r="D129" s="230" t="s">
        <v>145</v>
      </c>
      <c r="E129" s="40"/>
      <c r="F129" s="231" t="s">
        <v>726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82</v>
      </c>
    </row>
    <row r="130" s="13" customFormat="1">
      <c r="A130" s="13"/>
      <c r="B130" s="232"/>
      <c r="C130" s="233"/>
      <c r="D130" s="225" t="s">
        <v>154</v>
      </c>
      <c r="E130" s="233"/>
      <c r="F130" s="235" t="s">
        <v>727</v>
      </c>
      <c r="G130" s="233"/>
      <c r="H130" s="236">
        <v>6.0899999999999999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154</v>
      </c>
      <c r="AU130" s="242" t="s">
        <v>82</v>
      </c>
      <c r="AV130" s="13" t="s">
        <v>82</v>
      </c>
      <c r="AW130" s="13" t="s">
        <v>4</v>
      </c>
      <c r="AX130" s="13" t="s">
        <v>80</v>
      </c>
      <c r="AY130" s="242" t="s">
        <v>134</v>
      </c>
    </row>
    <row r="131" s="2" customFormat="1" ht="24.15" customHeight="1">
      <c r="A131" s="38"/>
      <c r="B131" s="39"/>
      <c r="C131" s="212" t="s">
        <v>204</v>
      </c>
      <c r="D131" s="212" t="s">
        <v>136</v>
      </c>
      <c r="E131" s="213" t="s">
        <v>283</v>
      </c>
      <c r="F131" s="214" t="s">
        <v>284</v>
      </c>
      <c r="G131" s="215" t="s">
        <v>243</v>
      </c>
      <c r="H131" s="216">
        <v>2.8500000000000001</v>
      </c>
      <c r="I131" s="217"/>
      <c r="J131" s="218">
        <f>ROUND(I131*H131,2)</f>
        <v>0</v>
      </c>
      <c r="K131" s="214" t="s">
        <v>140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0.00131</v>
      </c>
      <c r="R131" s="221">
        <f>Q131*H131</f>
        <v>0.0037334999999999998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141</v>
      </c>
      <c r="AT131" s="223" t="s">
        <v>136</v>
      </c>
      <c r="AU131" s="223" t="s">
        <v>82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141</v>
      </c>
      <c r="BM131" s="223" t="s">
        <v>728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286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82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287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82</v>
      </c>
    </row>
    <row r="134" s="2" customFormat="1" ht="16.5" customHeight="1">
      <c r="A134" s="38"/>
      <c r="B134" s="39"/>
      <c r="C134" s="212" t="s">
        <v>212</v>
      </c>
      <c r="D134" s="212" t="s">
        <v>136</v>
      </c>
      <c r="E134" s="213" t="s">
        <v>729</v>
      </c>
      <c r="F134" s="214" t="s">
        <v>730</v>
      </c>
      <c r="G134" s="215" t="s">
        <v>243</v>
      </c>
      <c r="H134" s="216">
        <v>14.300000000000001</v>
      </c>
      <c r="I134" s="217"/>
      <c r="J134" s="218">
        <f>ROUND(I134*H134,2)</f>
        <v>0</v>
      </c>
      <c r="K134" s="214" t="s">
        <v>140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141</v>
      </c>
      <c r="AT134" s="223" t="s">
        <v>136</v>
      </c>
      <c r="AU134" s="223" t="s">
        <v>82</v>
      </c>
      <c r="AY134" s="17" t="s">
        <v>134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141</v>
      </c>
      <c r="BM134" s="223" t="s">
        <v>731</v>
      </c>
    </row>
    <row r="135" s="2" customFormat="1">
      <c r="A135" s="38"/>
      <c r="B135" s="39"/>
      <c r="C135" s="40"/>
      <c r="D135" s="225" t="s">
        <v>143</v>
      </c>
      <c r="E135" s="40"/>
      <c r="F135" s="226" t="s">
        <v>732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143</v>
      </c>
      <c r="AU135" s="17" t="s">
        <v>82</v>
      </c>
    </row>
    <row r="136" s="2" customFormat="1">
      <c r="A136" s="38"/>
      <c r="B136" s="39"/>
      <c r="C136" s="40"/>
      <c r="D136" s="230" t="s">
        <v>145</v>
      </c>
      <c r="E136" s="40"/>
      <c r="F136" s="231" t="s">
        <v>733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82</v>
      </c>
    </row>
    <row r="137" s="2" customFormat="1" ht="16.5" customHeight="1">
      <c r="A137" s="38"/>
      <c r="B137" s="39"/>
      <c r="C137" s="212" t="s">
        <v>219</v>
      </c>
      <c r="D137" s="212" t="s">
        <v>136</v>
      </c>
      <c r="E137" s="213" t="s">
        <v>734</v>
      </c>
      <c r="F137" s="214" t="s">
        <v>735</v>
      </c>
      <c r="G137" s="215" t="s">
        <v>243</v>
      </c>
      <c r="H137" s="216">
        <v>6.2999999999999998</v>
      </c>
      <c r="I137" s="217"/>
      <c r="J137" s="218">
        <f>ROUND(I137*H137,2)</f>
        <v>0</v>
      </c>
      <c r="K137" s="214" t="s">
        <v>140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0.00019000000000000001</v>
      </c>
      <c r="R137" s="221">
        <f>Q137*H137</f>
        <v>0.0011969999999999999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736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737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738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2" customFormat="1" ht="21.75" customHeight="1">
      <c r="A140" s="38"/>
      <c r="B140" s="39"/>
      <c r="C140" s="212" t="s">
        <v>226</v>
      </c>
      <c r="D140" s="212" t="s">
        <v>136</v>
      </c>
      <c r="E140" s="213" t="s">
        <v>388</v>
      </c>
      <c r="F140" s="214" t="s">
        <v>389</v>
      </c>
      <c r="G140" s="215" t="s">
        <v>243</v>
      </c>
      <c r="H140" s="216">
        <v>8.6500000000000004</v>
      </c>
      <c r="I140" s="217"/>
      <c r="J140" s="218">
        <f>ROUND(I140*H140,2)</f>
        <v>0</v>
      </c>
      <c r="K140" s="214" t="s">
        <v>140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9.0000000000000006E-05</v>
      </c>
      <c r="R140" s="221">
        <f>Q140*H140</f>
        <v>0.00077850000000000011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141</v>
      </c>
      <c r="AT140" s="223" t="s">
        <v>136</v>
      </c>
      <c r="AU140" s="223" t="s">
        <v>82</v>
      </c>
      <c r="AY140" s="17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141</v>
      </c>
      <c r="BM140" s="223" t="s">
        <v>739</v>
      </c>
    </row>
    <row r="141" s="2" customFormat="1">
      <c r="A141" s="38"/>
      <c r="B141" s="39"/>
      <c r="C141" s="40"/>
      <c r="D141" s="225" t="s">
        <v>143</v>
      </c>
      <c r="E141" s="40"/>
      <c r="F141" s="226" t="s">
        <v>391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82</v>
      </c>
    </row>
    <row r="142" s="2" customFormat="1">
      <c r="A142" s="38"/>
      <c r="B142" s="39"/>
      <c r="C142" s="40"/>
      <c r="D142" s="230" t="s">
        <v>145</v>
      </c>
      <c r="E142" s="40"/>
      <c r="F142" s="231" t="s">
        <v>392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82</v>
      </c>
    </row>
    <row r="143" s="2" customFormat="1" ht="16.5" customHeight="1">
      <c r="A143" s="38"/>
      <c r="B143" s="39"/>
      <c r="C143" s="212" t="s">
        <v>8</v>
      </c>
      <c r="D143" s="212" t="s">
        <v>136</v>
      </c>
      <c r="E143" s="213" t="s">
        <v>740</v>
      </c>
      <c r="F143" s="214" t="s">
        <v>395</v>
      </c>
      <c r="G143" s="215" t="s">
        <v>362</v>
      </c>
      <c r="H143" s="216">
        <v>1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141</v>
      </c>
      <c r="AT143" s="223" t="s">
        <v>136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141</v>
      </c>
      <c r="BM143" s="223" t="s">
        <v>741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395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82</v>
      </c>
    </row>
    <row r="145" s="2" customFormat="1">
      <c r="A145" s="38"/>
      <c r="B145" s="39"/>
      <c r="C145" s="40"/>
      <c r="D145" s="225" t="s">
        <v>397</v>
      </c>
      <c r="E145" s="40"/>
      <c r="F145" s="264" t="s">
        <v>742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397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191</v>
      </c>
      <c r="F146" s="210" t="s">
        <v>399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SUM(P147:P150)</f>
        <v>0</v>
      </c>
      <c r="Q146" s="204"/>
      <c r="R146" s="205">
        <f>SUM(R147:R150)</f>
        <v>0.00081999999999999998</v>
      </c>
      <c r="S146" s="204"/>
      <c r="T146" s="206">
        <f>SUM(T147:T150)</f>
        <v>0.010999999999999999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134</v>
      </c>
      <c r="BK146" s="209">
        <f>SUM(BK147:BK150)</f>
        <v>0</v>
      </c>
    </row>
    <row r="147" s="2" customFormat="1" ht="24.15" customHeight="1">
      <c r="A147" s="38"/>
      <c r="B147" s="39"/>
      <c r="C147" s="212" t="s">
        <v>240</v>
      </c>
      <c r="D147" s="212" t="s">
        <v>136</v>
      </c>
      <c r="E147" s="213" t="s">
        <v>743</v>
      </c>
      <c r="F147" s="214" t="s">
        <v>744</v>
      </c>
      <c r="G147" s="215" t="s">
        <v>243</v>
      </c>
      <c r="H147" s="216">
        <v>1</v>
      </c>
      <c r="I147" s="217"/>
      <c r="J147" s="218">
        <f>ROUND(I147*H147,2)</f>
        <v>0</v>
      </c>
      <c r="K147" s="214" t="s">
        <v>140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0.00081999999999999998</v>
      </c>
      <c r="R147" s="221">
        <f>Q147*H147</f>
        <v>0.00081999999999999998</v>
      </c>
      <c r="S147" s="221">
        <v>0.010999999999999999</v>
      </c>
      <c r="T147" s="222">
        <f>S147*H147</f>
        <v>0.010999999999999999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141</v>
      </c>
      <c r="AT147" s="223" t="s">
        <v>136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141</v>
      </c>
      <c r="BM147" s="223" t="s">
        <v>745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746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747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82</v>
      </c>
    </row>
    <row r="150" s="13" customFormat="1">
      <c r="A150" s="13"/>
      <c r="B150" s="232"/>
      <c r="C150" s="233"/>
      <c r="D150" s="225" t="s">
        <v>154</v>
      </c>
      <c r="E150" s="234" t="s">
        <v>19</v>
      </c>
      <c r="F150" s="235" t="s">
        <v>748</v>
      </c>
      <c r="G150" s="233"/>
      <c r="H150" s="236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154</v>
      </c>
      <c r="AU150" s="242" t="s">
        <v>82</v>
      </c>
      <c r="AV150" s="13" t="s">
        <v>82</v>
      </c>
      <c r="AW150" s="13" t="s">
        <v>33</v>
      </c>
      <c r="AX150" s="13" t="s">
        <v>80</v>
      </c>
      <c r="AY150" s="242" t="s">
        <v>134</v>
      </c>
    </row>
    <row r="151" s="12" customFormat="1" ht="22.8" customHeight="1">
      <c r="A151" s="12"/>
      <c r="B151" s="196"/>
      <c r="C151" s="197"/>
      <c r="D151" s="198" t="s">
        <v>71</v>
      </c>
      <c r="E151" s="210" t="s">
        <v>433</v>
      </c>
      <c r="F151" s="210" t="s">
        <v>434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SUM(P152:P154)</f>
        <v>0</v>
      </c>
      <c r="Q151" s="204"/>
      <c r="R151" s="205">
        <f>SUM(R152:R154)</f>
        <v>0</v>
      </c>
      <c r="S151" s="204"/>
      <c r="T151" s="206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80</v>
      </c>
      <c r="AT151" s="208" t="s">
        <v>71</v>
      </c>
      <c r="AU151" s="208" t="s">
        <v>80</v>
      </c>
      <c r="AY151" s="207" t="s">
        <v>134</v>
      </c>
      <c r="BK151" s="209">
        <f>SUM(BK152:BK154)</f>
        <v>0</v>
      </c>
    </row>
    <row r="152" s="2" customFormat="1" ht="24.15" customHeight="1">
      <c r="A152" s="38"/>
      <c r="B152" s="39"/>
      <c r="C152" s="212" t="s">
        <v>247</v>
      </c>
      <c r="D152" s="212" t="s">
        <v>136</v>
      </c>
      <c r="E152" s="213" t="s">
        <v>436</v>
      </c>
      <c r="F152" s="214" t="s">
        <v>437</v>
      </c>
      <c r="G152" s="215" t="s">
        <v>207</v>
      </c>
      <c r="H152" s="216">
        <v>7.3719999999999999</v>
      </c>
      <c r="I152" s="217"/>
      <c r="J152" s="218">
        <f>ROUND(I152*H152,2)</f>
        <v>0</v>
      </c>
      <c r="K152" s="214" t="s">
        <v>140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141</v>
      </c>
      <c r="AT152" s="223" t="s">
        <v>136</v>
      </c>
      <c r="AU152" s="223" t="s">
        <v>82</v>
      </c>
      <c r="AY152" s="17" t="s">
        <v>134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141</v>
      </c>
      <c r="BM152" s="223" t="s">
        <v>749</v>
      </c>
    </row>
    <row r="153" s="2" customFormat="1">
      <c r="A153" s="38"/>
      <c r="B153" s="39"/>
      <c r="C153" s="40"/>
      <c r="D153" s="225" t="s">
        <v>143</v>
      </c>
      <c r="E153" s="40"/>
      <c r="F153" s="226" t="s">
        <v>439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143</v>
      </c>
      <c r="AU153" s="17" t="s">
        <v>82</v>
      </c>
    </row>
    <row r="154" s="2" customFormat="1">
      <c r="A154" s="38"/>
      <c r="B154" s="39"/>
      <c r="C154" s="40"/>
      <c r="D154" s="230" t="s">
        <v>145</v>
      </c>
      <c r="E154" s="40"/>
      <c r="F154" s="231" t="s">
        <v>440</v>
      </c>
      <c r="G154" s="40"/>
      <c r="H154" s="40"/>
      <c r="I154" s="227"/>
      <c r="J154" s="40"/>
      <c r="K154" s="40"/>
      <c r="L154" s="44"/>
      <c r="M154" s="265"/>
      <c r="N154" s="266"/>
      <c r="O154" s="267"/>
      <c r="P154" s="267"/>
      <c r="Q154" s="267"/>
      <c r="R154" s="267"/>
      <c r="S154" s="267"/>
      <c r="T154" s="26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82</v>
      </c>
    </row>
    <row r="155" s="2" customFormat="1" ht="6.96" customHeight="1">
      <c r="A155" s="38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wNzh1KI+xJfmKaCfngZVo7gKI7LpvIGShE2+EGH8pOd9g2adRNOqXqtNQcE3B4y/TSoyXwKxzTF4bOUECbnHWQ==" hashValue="bZtLFA8+pgZvPkq9w1x+8/LPP8wbJfE3+ISNIFIDcDNa+cXTVHbEPcYCLwuX8jqo2E5bXbopuiA/SkZ5pQe82w==" algorithmName="SHA-512" password="CC35"/>
  <autoFilter ref="C90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1/132251254"/>
    <hyperlink ref="F102" r:id="rId2" display="https://podminky.urs.cz/item/CS_URS_2021_01/174151101"/>
    <hyperlink ref="F105" r:id="rId3" display="https://podminky.urs.cz/item/CS_URS_2021_01/175151101"/>
    <hyperlink ref="F109" r:id="rId4" display="https://podminky.urs.cz/item/CS_URS_2021_01/58337310"/>
    <hyperlink ref="F114" r:id="rId5" display="https://podminky.urs.cz/item/CS_URS_2021_01/451572111"/>
    <hyperlink ref="F119" r:id="rId6" display="https://podminky.urs.cz/item/CS_URS_2021_01/871161211"/>
    <hyperlink ref="F122" r:id="rId7" display="https://podminky.urs.cz/item/CS_URS_2021_01/28613170"/>
    <hyperlink ref="F126" r:id="rId8" display="https://podminky.urs.cz/item/CS_URS_2021_01/871171211"/>
    <hyperlink ref="F129" r:id="rId9" display="https://podminky.urs.cz/item/CS_URS_2021_01/28613171"/>
    <hyperlink ref="F133" r:id="rId10" display="https://podminky.urs.cz/item/CS_URS_2021_01/871265211"/>
    <hyperlink ref="F136" r:id="rId11" display="https://podminky.urs.cz/item/CS_URS_2021_01/892241111"/>
    <hyperlink ref="F139" r:id="rId12" display="https://podminky.urs.cz/item/CS_URS_2021_01/899721111"/>
    <hyperlink ref="F142" r:id="rId13" display="https://podminky.urs.cz/item/CS_URS_2021_01/899722113"/>
    <hyperlink ref="F149" r:id="rId14" display="https://podminky.urs.cz/item/CS_URS_2021_01/977151114"/>
    <hyperlink ref="F154" r:id="rId15" display="https://podminky.urs.cz/item/CS_URS_2021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269" t="s">
        <v>750</v>
      </c>
      <c r="BA2" s="269" t="s">
        <v>751</v>
      </c>
      <c r="BB2" s="269" t="s">
        <v>139</v>
      </c>
      <c r="BC2" s="269" t="s">
        <v>752</v>
      </c>
      <c r="BD2" s="269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  <c r="AZ3" s="269" t="s">
        <v>753</v>
      </c>
      <c r="BA3" s="269" t="s">
        <v>754</v>
      </c>
      <c r="BB3" s="269" t="s">
        <v>139</v>
      </c>
      <c r="BC3" s="269" t="s">
        <v>755</v>
      </c>
      <c r="BD3" s="269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  <c r="AZ4" s="269" t="s">
        <v>756</v>
      </c>
      <c r="BA4" s="269" t="s">
        <v>757</v>
      </c>
      <c r="BB4" s="269" t="s">
        <v>243</v>
      </c>
      <c r="BC4" s="269" t="s">
        <v>758</v>
      </c>
      <c r="BD4" s="269" t="s">
        <v>82</v>
      </c>
    </row>
    <row r="5" s="1" customFormat="1" ht="6.96" customHeight="1">
      <c r="B5" s="20"/>
      <c r="L5" s="20"/>
      <c r="AZ5" s="269" t="s">
        <v>759</v>
      </c>
      <c r="BA5" s="269" t="s">
        <v>760</v>
      </c>
      <c r="BB5" s="269" t="s">
        <v>139</v>
      </c>
      <c r="BC5" s="269" t="s">
        <v>761</v>
      </c>
      <c r="BD5" s="269" t="s">
        <v>82</v>
      </c>
    </row>
    <row r="6" s="1" customFormat="1" ht="12" customHeight="1">
      <c r="B6" s="20"/>
      <c r="D6" s="142" t="s">
        <v>16</v>
      </c>
      <c r="L6" s="20"/>
      <c r="AZ6" s="269" t="s">
        <v>762</v>
      </c>
      <c r="BA6" s="269" t="s">
        <v>763</v>
      </c>
      <c r="BB6" s="269" t="s">
        <v>139</v>
      </c>
      <c r="BC6" s="269" t="s">
        <v>764</v>
      </c>
      <c r="BD6" s="269" t="s">
        <v>82</v>
      </c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  <c r="AZ7" s="269" t="s">
        <v>765</v>
      </c>
      <c r="BA7" s="269" t="s">
        <v>766</v>
      </c>
      <c r="BB7" s="269" t="s">
        <v>139</v>
      </c>
      <c r="BC7" s="269" t="s">
        <v>767</v>
      </c>
      <c r="BD7" s="269" t="s">
        <v>82</v>
      </c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69" t="s">
        <v>768</v>
      </c>
      <c r="BA8" s="269" t="s">
        <v>769</v>
      </c>
      <c r="BB8" s="269" t="s">
        <v>139</v>
      </c>
      <c r="BC8" s="269" t="s">
        <v>770</v>
      </c>
      <c r="BD8" s="269" t="s">
        <v>82</v>
      </c>
    </row>
    <row r="9" s="2" customFormat="1" ht="16.5" customHeight="1">
      <c r="A9" s="38"/>
      <c r="B9" s="44"/>
      <c r="C9" s="38"/>
      <c r="D9" s="38"/>
      <c r="E9" s="145" t="s">
        <v>771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9" t="s">
        <v>772</v>
      </c>
      <c r="BA9" s="269" t="s">
        <v>773</v>
      </c>
      <c r="BB9" s="269" t="s">
        <v>139</v>
      </c>
      <c r="BC9" s="269" t="s">
        <v>774</v>
      </c>
      <c r="BD9" s="269" t="s">
        <v>82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9" t="s">
        <v>775</v>
      </c>
      <c r="BA10" s="269" t="s">
        <v>776</v>
      </c>
      <c r="BB10" s="269" t="s">
        <v>139</v>
      </c>
      <c r="BC10" s="269" t="s">
        <v>777</v>
      </c>
      <c r="BD10" s="269" t="s">
        <v>82</v>
      </c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778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779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780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ROUND((SUM(BE90:BE487)),  2)</f>
        <v>0</v>
      </c>
      <c r="G33" s="38"/>
      <c r="H33" s="38"/>
      <c r="I33" s="157">
        <v>0.20999999999999999</v>
      </c>
      <c r="J33" s="156">
        <f>ROUND(((SUM(BE90:BE487))*I33),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ROUND((SUM(BF90:BF487)),  2)</f>
        <v>0</v>
      </c>
      <c r="G34" s="38"/>
      <c r="H34" s="38"/>
      <c r="I34" s="157">
        <v>0.14999999999999999</v>
      </c>
      <c r="J34" s="156">
        <f>ROUND(((SUM(BF90:BF487))*I34),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ROUND((SUM(BG90:BG487)),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ROUND((SUM(BH90:BH487)),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ROUND((SUM(BI90:BI487)),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SO 04 Komunikace a chodníky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458</v>
      </c>
      <c r="E62" s="182"/>
      <c r="F62" s="182"/>
      <c r="G62" s="182"/>
      <c r="H62" s="182"/>
      <c r="I62" s="182"/>
      <c r="J62" s="183">
        <f>J224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J233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781</v>
      </c>
      <c r="E64" s="182"/>
      <c r="F64" s="182"/>
      <c r="G64" s="182"/>
      <c r="H64" s="182"/>
      <c r="I64" s="182"/>
      <c r="J64" s="183">
        <f>J245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J316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J340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115</v>
      </c>
      <c r="E67" s="182"/>
      <c r="F67" s="182"/>
      <c r="G67" s="182"/>
      <c r="H67" s="182"/>
      <c r="I67" s="182"/>
      <c r="J67" s="183">
        <f>J427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J458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117</v>
      </c>
      <c r="E69" s="177"/>
      <c r="F69" s="177"/>
      <c r="G69" s="177"/>
      <c r="H69" s="177"/>
      <c r="I69" s="177"/>
      <c r="J69" s="178">
        <f>J462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460</v>
      </c>
      <c r="E70" s="182"/>
      <c r="F70" s="182"/>
      <c r="G70" s="182"/>
      <c r="H70" s="182"/>
      <c r="I70" s="182"/>
      <c r="J70" s="183">
        <f>J463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Rekonstrukce č.p. 2983 U Synagogy - venkovní úpravy a IS SO02-SO04 rev1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101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03 - SO 04 Komunikace a chodníky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18. 10. 2021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Město České Lípa</v>
      </c>
      <c r="G86" s="40"/>
      <c r="H86" s="40"/>
      <c r="I86" s="32" t="s">
        <v>31</v>
      </c>
      <c r="J86" s="36" t="str">
        <f>E21</f>
        <v>VPH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ing.Žílová Helena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120</v>
      </c>
      <c r="D89" s="188" t="s">
        <v>57</v>
      </c>
      <c r="E89" s="188" t="s">
        <v>53</v>
      </c>
      <c r="F89" s="188" t="s">
        <v>54</v>
      </c>
      <c r="G89" s="188" t="s">
        <v>121</v>
      </c>
      <c r="H89" s="188" t="s">
        <v>122</v>
      </c>
      <c r="I89" s="188" t="s">
        <v>123</v>
      </c>
      <c r="J89" s="188" t="s">
        <v>106</v>
      </c>
      <c r="K89" s="189" t="s">
        <v>124</v>
      </c>
      <c r="L89" s="190"/>
      <c r="M89" s="92" t="s">
        <v>19</v>
      </c>
      <c r="N89" s="93" t="s">
        <v>42</v>
      </c>
      <c r="O89" s="93" t="s">
        <v>125</v>
      </c>
      <c r="P89" s="93" t="s">
        <v>126</v>
      </c>
      <c r="Q89" s="93" t="s">
        <v>127</v>
      </c>
      <c r="R89" s="93" t="s">
        <v>128</v>
      </c>
      <c r="S89" s="93" t="s">
        <v>129</v>
      </c>
      <c r="T89" s="94" t="s">
        <v>130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131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P91+P462</f>
        <v>0</v>
      </c>
      <c r="Q90" s="96"/>
      <c r="R90" s="193">
        <f>R91+R462</f>
        <v>527.90008018000015</v>
      </c>
      <c r="S90" s="96"/>
      <c r="T90" s="194">
        <f>T91+T462</f>
        <v>452.73170000000005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107</v>
      </c>
      <c r="BK90" s="195">
        <f>BK91+BK462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132</v>
      </c>
      <c r="F91" s="199" t="s">
        <v>133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P92+P224+P233+P245+P316+P340+P427+P458</f>
        <v>0</v>
      </c>
      <c r="Q91" s="204"/>
      <c r="R91" s="205">
        <f>R92+R224+R233+R245+R316+R340+R427+R458</f>
        <v>527.74948978000009</v>
      </c>
      <c r="S91" s="204"/>
      <c r="T91" s="206">
        <f>T92+T224+T233+T245+T316+T340+T427+T458</f>
        <v>452.73170000000005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72</v>
      </c>
      <c r="AY91" s="207" t="s">
        <v>134</v>
      </c>
      <c r="BK91" s="209">
        <f>BK92+BK224+BK233+BK245+BK316+BK340+BK427+BK458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80</v>
      </c>
      <c r="F92" s="210" t="s">
        <v>135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SUM(P93:P223)</f>
        <v>0</v>
      </c>
      <c r="Q92" s="204"/>
      <c r="R92" s="205">
        <f>SUM(R93:R223)</f>
        <v>23.606200000000005</v>
      </c>
      <c r="S92" s="204"/>
      <c r="T92" s="206">
        <f>SUM(T93:T223)</f>
        <v>418.60410000000002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80</v>
      </c>
      <c r="AY92" s="207" t="s">
        <v>134</v>
      </c>
      <c r="BK92" s="209">
        <f>SUM(BK93:BK223)</f>
        <v>0</v>
      </c>
    </row>
    <row r="93" s="2" customFormat="1" ht="37.8" customHeight="1">
      <c r="A93" s="38"/>
      <c r="B93" s="39"/>
      <c r="C93" s="212" t="s">
        <v>80</v>
      </c>
      <c r="D93" s="212" t="s">
        <v>136</v>
      </c>
      <c r="E93" s="213" t="s">
        <v>782</v>
      </c>
      <c r="F93" s="214" t="s">
        <v>783</v>
      </c>
      <c r="G93" s="215" t="s">
        <v>139</v>
      </c>
      <c r="H93" s="216">
        <v>75</v>
      </c>
      <c r="I93" s="217"/>
      <c r="J93" s="218">
        <f>ROUND(I93*H93,2)</f>
        <v>0</v>
      </c>
      <c r="K93" s="214" t="s">
        <v>150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82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141</v>
      </c>
      <c r="BM93" s="223" t="s">
        <v>784</v>
      </c>
    </row>
    <row r="94" s="2" customFormat="1">
      <c r="A94" s="38"/>
      <c r="B94" s="39"/>
      <c r="C94" s="40"/>
      <c r="D94" s="225" t="s">
        <v>143</v>
      </c>
      <c r="E94" s="40"/>
      <c r="F94" s="226" t="s">
        <v>785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82</v>
      </c>
    </row>
    <row r="95" s="2" customFormat="1">
      <c r="A95" s="38"/>
      <c r="B95" s="39"/>
      <c r="C95" s="40"/>
      <c r="D95" s="230" t="s">
        <v>145</v>
      </c>
      <c r="E95" s="40"/>
      <c r="F95" s="231" t="s">
        <v>786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145</v>
      </c>
      <c r="AU95" s="17" t="s">
        <v>82</v>
      </c>
    </row>
    <row r="96" s="2" customFormat="1" ht="24.15" customHeight="1">
      <c r="A96" s="38"/>
      <c r="B96" s="39"/>
      <c r="C96" s="212" t="s">
        <v>82</v>
      </c>
      <c r="D96" s="212" t="s">
        <v>136</v>
      </c>
      <c r="E96" s="213" t="s">
        <v>787</v>
      </c>
      <c r="F96" s="214" t="s">
        <v>788</v>
      </c>
      <c r="G96" s="215" t="s">
        <v>215</v>
      </c>
      <c r="H96" s="216">
        <v>2</v>
      </c>
      <c r="I96" s="217"/>
      <c r="J96" s="218">
        <f>ROUND(I96*H96,2)</f>
        <v>0</v>
      </c>
      <c r="K96" s="214" t="s">
        <v>150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141</v>
      </c>
      <c r="BM96" s="223" t="s">
        <v>789</v>
      </c>
    </row>
    <row r="97" s="2" customFormat="1">
      <c r="A97" s="38"/>
      <c r="B97" s="39"/>
      <c r="C97" s="40"/>
      <c r="D97" s="225" t="s">
        <v>143</v>
      </c>
      <c r="E97" s="40"/>
      <c r="F97" s="226" t="s">
        <v>790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82</v>
      </c>
    </row>
    <row r="98" s="2" customFormat="1">
      <c r="A98" s="38"/>
      <c r="B98" s="39"/>
      <c r="C98" s="40"/>
      <c r="D98" s="230" t="s">
        <v>145</v>
      </c>
      <c r="E98" s="40"/>
      <c r="F98" s="231" t="s">
        <v>791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145</v>
      </c>
      <c r="AU98" s="17" t="s">
        <v>82</v>
      </c>
    </row>
    <row r="99" s="2" customFormat="1" ht="16.5" customHeight="1">
      <c r="A99" s="38"/>
      <c r="B99" s="39"/>
      <c r="C99" s="212" t="s">
        <v>157</v>
      </c>
      <c r="D99" s="212" t="s">
        <v>136</v>
      </c>
      <c r="E99" s="213" t="s">
        <v>792</v>
      </c>
      <c r="F99" s="214" t="s">
        <v>793</v>
      </c>
      <c r="G99" s="215" t="s">
        <v>215</v>
      </c>
      <c r="H99" s="216">
        <v>2</v>
      </c>
      <c r="I99" s="217"/>
      <c r="J99" s="218">
        <f>ROUND(I99*H99,2)</f>
        <v>0</v>
      </c>
      <c r="K99" s="214" t="s">
        <v>150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141</v>
      </c>
      <c r="BM99" s="223" t="s">
        <v>794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795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82</v>
      </c>
    </row>
    <row r="101" s="2" customFormat="1">
      <c r="A101" s="38"/>
      <c r="B101" s="39"/>
      <c r="C101" s="40"/>
      <c r="D101" s="230" t="s">
        <v>145</v>
      </c>
      <c r="E101" s="40"/>
      <c r="F101" s="231" t="s">
        <v>796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145</v>
      </c>
      <c r="AU101" s="17" t="s">
        <v>82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797</v>
      </c>
      <c r="F102" s="214" t="s">
        <v>798</v>
      </c>
      <c r="G102" s="215" t="s">
        <v>139</v>
      </c>
      <c r="H102" s="216">
        <v>518.20000000000005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0.26000000000000001</v>
      </c>
      <c r="T102" s="222">
        <f>S102*H102</f>
        <v>134.73200000000003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141</v>
      </c>
      <c r="AT102" s="223" t="s">
        <v>136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141</v>
      </c>
      <c r="BM102" s="223" t="s">
        <v>799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800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82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801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82</v>
      </c>
    </row>
    <row r="105" s="13" customFormat="1">
      <c r="A105" s="13"/>
      <c r="B105" s="232"/>
      <c r="C105" s="233"/>
      <c r="D105" s="225" t="s">
        <v>154</v>
      </c>
      <c r="E105" s="234" t="s">
        <v>768</v>
      </c>
      <c r="F105" s="235" t="s">
        <v>770</v>
      </c>
      <c r="G105" s="233"/>
      <c r="H105" s="236">
        <v>47.5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154</v>
      </c>
      <c r="AU105" s="242" t="s">
        <v>82</v>
      </c>
      <c r="AV105" s="13" t="s">
        <v>82</v>
      </c>
      <c r="AW105" s="13" t="s">
        <v>33</v>
      </c>
      <c r="AX105" s="13" t="s">
        <v>72</v>
      </c>
      <c r="AY105" s="242" t="s">
        <v>134</v>
      </c>
    </row>
    <row r="106" s="13" customFormat="1">
      <c r="A106" s="13"/>
      <c r="B106" s="232"/>
      <c r="C106" s="233"/>
      <c r="D106" s="225" t="s">
        <v>154</v>
      </c>
      <c r="E106" s="234" t="s">
        <v>750</v>
      </c>
      <c r="F106" s="235" t="s">
        <v>752</v>
      </c>
      <c r="G106" s="233"/>
      <c r="H106" s="236">
        <v>470.69999999999999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82</v>
      </c>
      <c r="AW106" s="13" t="s">
        <v>33</v>
      </c>
      <c r="AX106" s="13" t="s">
        <v>72</v>
      </c>
      <c r="AY106" s="242" t="s">
        <v>134</v>
      </c>
    </row>
    <row r="107" s="14" customFormat="1">
      <c r="A107" s="14"/>
      <c r="B107" s="243"/>
      <c r="C107" s="244"/>
      <c r="D107" s="225" t="s">
        <v>154</v>
      </c>
      <c r="E107" s="245" t="s">
        <v>19</v>
      </c>
      <c r="F107" s="246" t="s">
        <v>156</v>
      </c>
      <c r="G107" s="244"/>
      <c r="H107" s="247">
        <v>518.20000000000005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154</v>
      </c>
      <c r="AU107" s="253" t="s">
        <v>82</v>
      </c>
      <c r="AV107" s="14" t="s">
        <v>141</v>
      </c>
      <c r="AW107" s="14" t="s">
        <v>33</v>
      </c>
      <c r="AX107" s="14" t="s">
        <v>80</v>
      </c>
      <c r="AY107" s="253" t="s">
        <v>134</v>
      </c>
    </row>
    <row r="108" s="2" customFormat="1" ht="24.15" customHeight="1">
      <c r="A108" s="38"/>
      <c r="B108" s="39"/>
      <c r="C108" s="212" t="s">
        <v>171</v>
      </c>
      <c r="D108" s="212" t="s">
        <v>136</v>
      </c>
      <c r="E108" s="213" t="s">
        <v>802</v>
      </c>
      <c r="F108" s="214" t="s">
        <v>803</v>
      </c>
      <c r="G108" s="215" t="s">
        <v>139</v>
      </c>
      <c r="H108" s="216">
        <v>470.69999999999999</v>
      </c>
      <c r="I108" s="217"/>
      <c r="J108" s="218">
        <f>ROUND(I108*H108,2)</f>
        <v>0</v>
      </c>
      <c r="K108" s="214" t="s">
        <v>150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0.17999999999999999</v>
      </c>
      <c r="T108" s="222">
        <f>S108*H108</f>
        <v>84.725999999999999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141</v>
      </c>
      <c r="AT108" s="223" t="s">
        <v>136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141</v>
      </c>
      <c r="BM108" s="223" t="s">
        <v>804</v>
      </c>
    </row>
    <row r="109" s="2" customFormat="1">
      <c r="A109" s="38"/>
      <c r="B109" s="39"/>
      <c r="C109" s="40"/>
      <c r="D109" s="225" t="s">
        <v>143</v>
      </c>
      <c r="E109" s="40"/>
      <c r="F109" s="226" t="s">
        <v>805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143</v>
      </c>
      <c r="AU109" s="17" t="s">
        <v>82</v>
      </c>
    </row>
    <row r="110" s="2" customFormat="1">
      <c r="A110" s="38"/>
      <c r="B110" s="39"/>
      <c r="C110" s="40"/>
      <c r="D110" s="230" t="s">
        <v>145</v>
      </c>
      <c r="E110" s="40"/>
      <c r="F110" s="231" t="s">
        <v>806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145</v>
      </c>
      <c r="AU110" s="17" t="s">
        <v>82</v>
      </c>
    </row>
    <row r="111" s="13" customFormat="1">
      <c r="A111" s="13"/>
      <c r="B111" s="232"/>
      <c r="C111" s="233"/>
      <c r="D111" s="225" t="s">
        <v>154</v>
      </c>
      <c r="E111" s="234" t="s">
        <v>19</v>
      </c>
      <c r="F111" s="235" t="s">
        <v>750</v>
      </c>
      <c r="G111" s="233"/>
      <c r="H111" s="236">
        <v>470.69999999999999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154</v>
      </c>
      <c r="AU111" s="242" t="s">
        <v>82</v>
      </c>
      <c r="AV111" s="13" t="s">
        <v>82</v>
      </c>
      <c r="AW111" s="13" t="s">
        <v>33</v>
      </c>
      <c r="AX111" s="13" t="s">
        <v>80</v>
      </c>
      <c r="AY111" s="242" t="s">
        <v>134</v>
      </c>
    </row>
    <row r="112" s="2" customFormat="1" ht="24.15" customHeight="1">
      <c r="A112" s="38"/>
      <c r="B112" s="39"/>
      <c r="C112" s="212" t="s">
        <v>177</v>
      </c>
      <c r="D112" s="212" t="s">
        <v>136</v>
      </c>
      <c r="E112" s="213" t="s">
        <v>807</v>
      </c>
      <c r="F112" s="214" t="s">
        <v>808</v>
      </c>
      <c r="G112" s="215" t="s">
        <v>139</v>
      </c>
      <c r="H112" s="216">
        <v>470.69999999999999</v>
      </c>
      <c r="I112" s="217"/>
      <c r="J112" s="218">
        <f>ROUND(I112*H112,2)</f>
        <v>0</v>
      </c>
      <c r="K112" s="214" t="s">
        <v>150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0.28999999999999998</v>
      </c>
      <c r="T112" s="222">
        <f>S112*H112</f>
        <v>136.50299999999999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141</v>
      </c>
      <c r="AT112" s="223" t="s">
        <v>136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141</v>
      </c>
      <c r="BM112" s="223" t="s">
        <v>809</v>
      </c>
    </row>
    <row r="113" s="2" customFormat="1">
      <c r="A113" s="38"/>
      <c r="B113" s="39"/>
      <c r="C113" s="40"/>
      <c r="D113" s="225" t="s">
        <v>143</v>
      </c>
      <c r="E113" s="40"/>
      <c r="F113" s="226" t="s">
        <v>810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143</v>
      </c>
      <c r="AU113" s="17" t="s">
        <v>82</v>
      </c>
    </row>
    <row r="114" s="2" customFormat="1">
      <c r="A114" s="38"/>
      <c r="B114" s="39"/>
      <c r="C114" s="40"/>
      <c r="D114" s="230" t="s">
        <v>145</v>
      </c>
      <c r="E114" s="40"/>
      <c r="F114" s="231" t="s">
        <v>811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145</v>
      </c>
      <c r="AU114" s="17" t="s">
        <v>82</v>
      </c>
    </row>
    <row r="115" s="13" customFormat="1">
      <c r="A115" s="13"/>
      <c r="B115" s="232"/>
      <c r="C115" s="233"/>
      <c r="D115" s="225" t="s">
        <v>154</v>
      </c>
      <c r="E115" s="234" t="s">
        <v>19</v>
      </c>
      <c r="F115" s="235" t="s">
        <v>750</v>
      </c>
      <c r="G115" s="233"/>
      <c r="H115" s="236">
        <v>470.69999999999999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154</v>
      </c>
      <c r="AU115" s="242" t="s">
        <v>82</v>
      </c>
      <c r="AV115" s="13" t="s">
        <v>82</v>
      </c>
      <c r="AW115" s="13" t="s">
        <v>33</v>
      </c>
      <c r="AX115" s="13" t="s">
        <v>80</v>
      </c>
      <c r="AY115" s="242" t="s">
        <v>134</v>
      </c>
    </row>
    <row r="116" s="2" customFormat="1" ht="24.15" customHeight="1">
      <c r="A116" s="38"/>
      <c r="B116" s="39"/>
      <c r="C116" s="212" t="s">
        <v>181</v>
      </c>
      <c r="D116" s="212" t="s">
        <v>136</v>
      </c>
      <c r="E116" s="213" t="s">
        <v>812</v>
      </c>
      <c r="F116" s="214" t="s">
        <v>813</v>
      </c>
      <c r="G116" s="215" t="s">
        <v>139</v>
      </c>
      <c r="H116" s="216">
        <v>45.100000000000001</v>
      </c>
      <c r="I116" s="217"/>
      <c r="J116" s="218">
        <f>ROUND(I116*H116,2)</f>
        <v>0</v>
      </c>
      <c r="K116" s="214" t="s">
        <v>150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0.29999999999999999</v>
      </c>
      <c r="T116" s="222">
        <f>S116*H116</f>
        <v>13.529999999999999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141</v>
      </c>
      <c r="AT116" s="223" t="s">
        <v>136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141</v>
      </c>
      <c r="BM116" s="223" t="s">
        <v>814</v>
      </c>
    </row>
    <row r="117" s="2" customFormat="1">
      <c r="A117" s="38"/>
      <c r="B117" s="39"/>
      <c r="C117" s="40"/>
      <c r="D117" s="225" t="s">
        <v>143</v>
      </c>
      <c r="E117" s="40"/>
      <c r="F117" s="226" t="s">
        <v>815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143</v>
      </c>
      <c r="AU117" s="17" t="s">
        <v>82</v>
      </c>
    </row>
    <row r="118" s="2" customFormat="1">
      <c r="A118" s="38"/>
      <c r="B118" s="39"/>
      <c r="C118" s="40"/>
      <c r="D118" s="230" t="s">
        <v>145</v>
      </c>
      <c r="E118" s="40"/>
      <c r="F118" s="231" t="s">
        <v>816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145</v>
      </c>
      <c r="AU118" s="17" t="s">
        <v>82</v>
      </c>
    </row>
    <row r="119" s="2" customFormat="1" ht="24.15" customHeight="1">
      <c r="A119" s="38"/>
      <c r="B119" s="39"/>
      <c r="C119" s="212" t="s">
        <v>187</v>
      </c>
      <c r="D119" s="212" t="s">
        <v>136</v>
      </c>
      <c r="E119" s="213" t="s">
        <v>817</v>
      </c>
      <c r="F119" s="214" t="s">
        <v>818</v>
      </c>
      <c r="G119" s="215" t="s">
        <v>139</v>
      </c>
      <c r="H119" s="216">
        <v>45.100000000000001</v>
      </c>
      <c r="I119" s="217"/>
      <c r="J119" s="218">
        <f>ROUND(I119*H119,2)</f>
        <v>0</v>
      </c>
      <c r="K119" s="214" t="s">
        <v>150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0.28999999999999998</v>
      </c>
      <c r="T119" s="222">
        <f>S119*H119</f>
        <v>13.078999999999999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141</v>
      </c>
      <c r="AT119" s="223" t="s">
        <v>136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141</v>
      </c>
      <c r="BM119" s="223" t="s">
        <v>819</v>
      </c>
    </row>
    <row r="120" s="2" customFormat="1">
      <c r="A120" s="38"/>
      <c r="B120" s="39"/>
      <c r="C120" s="40"/>
      <c r="D120" s="225" t="s">
        <v>143</v>
      </c>
      <c r="E120" s="40"/>
      <c r="F120" s="226" t="s">
        <v>820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143</v>
      </c>
      <c r="AU120" s="17" t="s">
        <v>82</v>
      </c>
    </row>
    <row r="121" s="2" customFormat="1">
      <c r="A121" s="38"/>
      <c r="B121" s="39"/>
      <c r="C121" s="40"/>
      <c r="D121" s="230" t="s">
        <v>145</v>
      </c>
      <c r="E121" s="40"/>
      <c r="F121" s="231" t="s">
        <v>821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145</v>
      </c>
      <c r="AU121" s="17" t="s">
        <v>82</v>
      </c>
    </row>
    <row r="122" s="2" customFormat="1" ht="24.15" customHeight="1">
      <c r="A122" s="38"/>
      <c r="B122" s="39"/>
      <c r="C122" s="212" t="s">
        <v>191</v>
      </c>
      <c r="D122" s="212" t="s">
        <v>136</v>
      </c>
      <c r="E122" s="213" t="s">
        <v>822</v>
      </c>
      <c r="F122" s="214" t="s">
        <v>823</v>
      </c>
      <c r="G122" s="215" t="s">
        <v>139</v>
      </c>
      <c r="H122" s="216">
        <v>45.100000000000001</v>
      </c>
      <c r="I122" s="217"/>
      <c r="J122" s="218">
        <f>ROUND(I122*H122,2)</f>
        <v>0</v>
      </c>
      <c r="K122" s="214" t="s">
        <v>150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0.316</v>
      </c>
      <c r="T122" s="222">
        <f>S122*H122</f>
        <v>14.2516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141</v>
      </c>
      <c r="AT122" s="223" t="s">
        <v>136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141</v>
      </c>
      <c r="BM122" s="223" t="s">
        <v>824</v>
      </c>
    </row>
    <row r="123" s="2" customFormat="1">
      <c r="A123" s="38"/>
      <c r="B123" s="39"/>
      <c r="C123" s="40"/>
      <c r="D123" s="225" t="s">
        <v>143</v>
      </c>
      <c r="E123" s="40"/>
      <c r="F123" s="226" t="s">
        <v>825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143</v>
      </c>
      <c r="AU123" s="17" t="s">
        <v>82</v>
      </c>
    </row>
    <row r="124" s="2" customFormat="1">
      <c r="A124" s="38"/>
      <c r="B124" s="39"/>
      <c r="C124" s="40"/>
      <c r="D124" s="230" t="s">
        <v>145</v>
      </c>
      <c r="E124" s="40"/>
      <c r="F124" s="231" t="s">
        <v>826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82</v>
      </c>
    </row>
    <row r="125" s="2" customFormat="1" ht="16.5" customHeight="1">
      <c r="A125" s="38"/>
      <c r="B125" s="39"/>
      <c r="C125" s="212" t="s">
        <v>197</v>
      </c>
      <c r="D125" s="212" t="s">
        <v>136</v>
      </c>
      <c r="E125" s="213" t="s">
        <v>827</v>
      </c>
      <c r="F125" s="214" t="s">
        <v>828</v>
      </c>
      <c r="G125" s="215" t="s">
        <v>243</v>
      </c>
      <c r="H125" s="216">
        <v>96.5</v>
      </c>
      <c r="I125" s="217"/>
      <c r="J125" s="218">
        <f>ROUND(I125*H125,2)</f>
        <v>0</v>
      </c>
      <c r="K125" s="214" t="s">
        <v>150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0.20499999999999999</v>
      </c>
      <c r="T125" s="222">
        <f>S125*H125</f>
        <v>19.782499999999999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141</v>
      </c>
      <c r="AT125" s="223" t="s">
        <v>136</v>
      </c>
      <c r="AU125" s="223" t="s">
        <v>82</v>
      </c>
      <c r="AY125" s="17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141</v>
      </c>
      <c r="BM125" s="223" t="s">
        <v>829</v>
      </c>
    </row>
    <row r="126" s="2" customFormat="1">
      <c r="A126" s="38"/>
      <c r="B126" s="39"/>
      <c r="C126" s="40"/>
      <c r="D126" s="225" t="s">
        <v>143</v>
      </c>
      <c r="E126" s="40"/>
      <c r="F126" s="226" t="s">
        <v>830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143</v>
      </c>
      <c r="AU126" s="17" t="s">
        <v>82</v>
      </c>
    </row>
    <row r="127" s="2" customFormat="1">
      <c r="A127" s="38"/>
      <c r="B127" s="39"/>
      <c r="C127" s="40"/>
      <c r="D127" s="230" t="s">
        <v>145</v>
      </c>
      <c r="E127" s="40"/>
      <c r="F127" s="231" t="s">
        <v>831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82</v>
      </c>
    </row>
    <row r="128" s="13" customFormat="1">
      <c r="A128" s="13"/>
      <c r="B128" s="232"/>
      <c r="C128" s="233"/>
      <c r="D128" s="225" t="s">
        <v>154</v>
      </c>
      <c r="E128" s="234" t="s">
        <v>19</v>
      </c>
      <c r="F128" s="235" t="s">
        <v>832</v>
      </c>
      <c r="G128" s="233"/>
      <c r="H128" s="236">
        <v>96.5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154</v>
      </c>
      <c r="AU128" s="242" t="s">
        <v>82</v>
      </c>
      <c r="AV128" s="13" t="s">
        <v>82</v>
      </c>
      <c r="AW128" s="13" t="s">
        <v>33</v>
      </c>
      <c r="AX128" s="13" t="s">
        <v>80</v>
      </c>
      <c r="AY128" s="242" t="s">
        <v>134</v>
      </c>
    </row>
    <row r="129" s="2" customFormat="1" ht="16.5" customHeight="1">
      <c r="A129" s="38"/>
      <c r="B129" s="39"/>
      <c r="C129" s="212" t="s">
        <v>204</v>
      </c>
      <c r="D129" s="212" t="s">
        <v>136</v>
      </c>
      <c r="E129" s="213" t="s">
        <v>833</v>
      </c>
      <c r="F129" s="214" t="s">
        <v>834</v>
      </c>
      <c r="G129" s="215" t="s">
        <v>243</v>
      </c>
      <c r="H129" s="216">
        <v>50</v>
      </c>
      <c r="I129" s="217"/>
      <c r="J129" s="218">
        <f>ROUND(I129*H129,2)</f>
        <v>0</v>
      </c>
      <c r="K129" s="214" t="s">
        <v>150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0.040000000000000001</v>
      </c>
      <c r="T129" s="222">
        <f>S129*H129</f>
        <v>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82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141</v>
      </c>
      <c r="BM129" s="223" t="s">
        <v>835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836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82</v>
      </c>
    </row>
    <row r="131" s="2" customFormat="1">
      <c r="A131" s="38"/>
      <c r="B131" s="39"/>
      <c r="C131" s="40"/>
      <c r="D131" s="230" t="s">
        <v>145</v>
      </c>
      <c r="E131" s="40"/>
      <c r="F131" s="231" t="s">
        <v>837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82</v>
      </c>
    </row>
    <row r="132" s="13" customFormat="1">
      <c r="A132" s="13"/>
      <c r="B132" s="232"/>
      <c r="C132" s="233"/>
      <c r="D132" s="225" t="s">
        <v>154</v>
      </c>
      <c r="E132" s="234" t="s">
        <v>19</v>
      </c>
      <c r="F132" s="235" t="s">
        <v>838</v>
      </c>
      <c r="G132" s="233"/>
      <c r="H132" s="236">
        <v>50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82</v>
      </c>
      <c r="AV132" s="13" t="s">
        <v>82</v>
      </c>
      <c r="AW132" s="13" t="s">
        <v>33</v>
      </c>
      <c r="AX132" s="13" t="s">
        <v>80</v>
      </c>
      <c r="AY132" s="242" t="s">
        <v>134</v>
      </c>
    </row>
    <row r="133" s="2" customFormat="1" ht="37.8" customHeight="1">
      <c r="A133" s="38"/>
      <c r="B133" s="39"/>
      <c r="C133" s="212" t="s">
        <v>212</v>
      </c>
      <c r="D133" s="212" t="s">
        <v>136</v>
      </c>
      <c r="E133" s="213" t="s">
        <v>839</v>
      </c>
      <c r="F133" s="214" t="s">
        <v>840</v>
      </c>
      <c r="G133" s="215" t="s">
        <v>149</v>
      </c>
      <c r="H133" s="216">
        <v>48.195</v>
      </c>
      <c r="I133" s="217"/>
      <c r="J133" s="218">
        <f>ROUND(I133*H133,2)</f>
        <v>0</v>
      </c>
      <c r="K133" s="214" t="s">
        <v>150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82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141</v>
      </c>
      <c r="BM133" s="223" t="s">
        <v>841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842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82</v>
      </c>
    </row>
    <row r="135" s="2" customFormat="1">
      <c r="A135" s="38"/>
      <c r="B135" s="39"/>
      <c r="C135" s="40"/>
      <c r="D135" s="230" t="s">
        <v>145</v>
      </c>
      <c r="E135" s="40"/>
      <c r="F135" s="231" t="s">
        <v>843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82</v>
      </c>
    </row>
    <row r="136" s="13" customFormat="1">
      <c r="A136" s="13"/>
      <c r="B136" s="232"/>
      <c r="C136" s="233"/>
      <c r="D136" s="225" t="s">
        <v>154</v>
      </c>
      <c r="E136" s="234" t="s">
        <v>844</v>
      </c>
      <c r="F136" s="235" t="s">
        <v>845</v>
      </c>
      <c r="G136" s="233"/>
      <c r="H136" s="236">
        <v>48.195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154</v>
      </c>
      <c r="AU136" s="242" t="s">
        <v>82</v>
      </c>
      <c r="AV136" s="13" t="s">
        <v>82</v>
      </c>
      <c r="AW136" s="13" t="s">
        <v>33</v>
      </c>
      <c r="AX136" s="13" t="s">
        <v>80</v>
      </c>
      <c r="AY136" s="242" t="s">
        <v>134</v>
      </c>
    </row>
    <row r="137" s="2" customFormat="1" ht="33" customHeight="1">
      <c r="A137" s="38"/>
      <c r="B137" s="39"/>
      <c r="C137" s="212" t="s">
        <v>219</v>
      </c>
      <c r="D137" s="212" t="s">
        <v>136</v>
      </c>
      <c r="E137" s="213" t="s">
        <v>846</v>
      </c>
      <c r="F137" s="214" t="s">
        <v>847</v>
      </c>
      <c r="G137" s="215" t="s">
        <v>149</v>
      </c>
      <c r="H137" s="216">
        <v>8.6720000000000006</v>
      </c>
      <c r="I137" s="217"/>
      <c r="J137" s="218">
        <f>ROUND(I137*H137,2)</f>
        <v>0</v>
      </c>
      <c r="K137" s="214" t="s">
        <v>150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141</v>
      </c>
      <c r="AT137" s="223" t="s">
        <v>136</v>
      </c>
      <c r="AU137" s="223" t="s">
        <v>82</v>
      </c>
      <c r="AY137" s="17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141</v>
      </c>
      <c r="BM137" s="223" t="s">
        <v>848</v>
      </c>
    </row>
    <row r="138" s="2" customFormat="1">
      <c r="A138" s="38"/>
      <c r="B138" s="39"/>
      <c r="C138" s="40"/>
      <c r="D138" s="225" t="s">
        <v>143</v>
      </c>
      <c r="E138" s="40"/>
      <c r="F138" s="226" t="s">
        <v>849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143</v>
      </c>
      <c r="AU138" s="17" t="s">
        <v>82</v>
      </c>
    </row>
    <row r="139" s="2" customFormat="1">
      <c r="A139" s="38"/>
      <c r="B139" s="39"/>
      <c r="C139" s="40"/>
      <c r="D139" s="230" t="s">
        <v>145</v>
      </c>
      <c r="E139" s="40"/>
      <c r="F139" s="231" t="s">
        <v>850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82</v>
      </c>
    </row>
    <row r="140" s="13" customFormat="1">
      <c r="A140" s="13"/>
      <c r="B140" s="232"/>
      <c r="C140" s="233"/>
      <c r="D140" s="225" t="s">
        <v>154</v>
      </c>
      <c r="E140" s="234" t="s">
        <v>19</v>
      </c>
      <c r="F140" s="235" t="s">
        <v>851</v>
      </c>
      <c r="G140" s="233"/>
      <c r="H140" s="236">
        <v>8.6720000000000006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154</v>
      </c>
      <c r="AU140" s="242" t="s">
        <v>82</v>
      </c>
      <c r="AV140" s="13" t="s">
        <v>82</v>
      </c>
      <c r="AW140" s="13" t="s">
        <v>33</v>
      </c>
      <c r="AX140" s="13" t="s">
        <v>80</v>
      </c>
      <c r="AY140" s="242" t="s">
        <v>134</v>
      </c>
    </row>
    <row r="141" s="2" customFormat="1" ht="24.15" customHeight="1">
      <c r="A141" s="38"/>
      <c r="B141" s="39"/>
      <c r="C141" s="212" t="s">
        <v>226</v>
      </c>
      <c r="D141" s="212" t="s">
        <v>136</v>
      </c>
      <c r="E141" s="213" t="s">
        <v>852</v>
      </c>
      <c r="F141" s="214" t="s">
        <v>853</v>
      </c>
      <c r="G141" s="215" t="s">
        <v>215</v>
      </c>
      <c r="H141" s="216">
        <v>2</v>
      </c>
      <c r="I141" s="217"/>
      <c r="J141" s="218">
        <f>ROUND(I141*H141,2)</f>
        <v>0</v>
      </c>
      <c r="K141" s="214" t="s">
        <v>150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141</v>
      </c>
      <c r="AT141" s="223" t="s">
        <v>136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141</v>
      </c>
      <c r="BM141" s="223" t="s">
        <v>854</v>
      </c>
    </row>
    <row r="142" s="2" customFormat="1">
      <c r="A142" s="38"/>
      <c r="B142" s="39"/>
      <c r="C142" s="40"/>
      <c r="D142" s="225" t="s">
        <v>143</v>
      </c>
      <c r="E142" s="40"/>
      <c r="F142" s="226" t="s">
        <v>855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143</v>
      </c>
      <c r="AU142" s="17" t="s">
        <v>82</v>
      </c>
    </row>
    <row r="143" s="2" customFormat="1">
      <c r="A143" s="38"/>
      <c r="B143" s="39"/>
      <c r="C143" s="40"/>
      <c r="D143" s="230" t="s">
        <v>145</v>
      </c>
      <c r="E143" s="40"/>
      <c r="F143" s="231" t="s">
        <v>856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82</v>
      </c>
    </row>
    <row r="144" s="2" customFormat="1" ht="24.15" customHeight="1">
      <c r="A144" s="38"/>
      <c r="B144" s="39"/>
      <c r="C144" s="212" t="s">
        <v>8</v>
      </c>
      <c r="D144" s="212" t="s">
        <v>136</v>
      </c>
      <c r="E144" s="213" t="s">
        <v>857</v>
      </c>
      <c r="F144" s="214" t="s">
        <v>858</v>
      </c>
      <c r="G144" s="215" t="s">
        <v>215</v>
      </c>
      <c r="H144" s="216">
        <v>2</v>
      </c>
      <c r="I144" s="217"/>
      <c r="J144" s="218">
        <f>ROUND(I144*H144,2)</f>
        <v>0</v>
      </c>
      <c r="K144" s="214" t="s">
        <v>150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141</v>
      </c>
      <c r="AT144" s="223" t="s">
        <v>136</v>
      </c>
      <c r="AU144" s="223" t="s">
        <v>82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141</v>
      </c>
      <c r="BM144" s="223" t="s">
        <v>859</v>
      </c>
    </row>
    <row r="145" s="2" customFormat="1">
      <c r="A145" s="38"/>
      <c r="B145" s="39"/>
      <c r="C145" s="40"/>
      <c r="D145" s="225" t="s">
        <v>143</v>
      </c>
      <c r="E145" s="40"/>
      <c r="F145" s="226" t="s">
        <v>860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82</v>
      </c>
    </row>
    <row r="146" s="2" customFormat="1">
      <c r="A146" s="38"/>
      <c r="B146" s="39"/>
      <c r="C146" s="40"/>
      <c r="D146" s="230" t="s">
        <v>145</v>
      </c>
      <c r="E146" s="40"/>
      <c r="F146" s="231" t="s">
        <v>861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82</v>
      </c>
    </row>
    <row r="147" s="2" customFormat="1" ht="24.15" customHeight="1">
      <c r="A147" s="38"/>
      <c r="B147" s="39"/>
      <c r="C147" s="212" t="s">
        <v>240</v>
      </c>
      <c r="D147" s="212" t="s">
        <v>136</v>
      </c>
      <c r="E147" s="213" t="s">
        <v>862</v>
      </c>
      <c r="F147" s="214" t="s">
        <v>863</v>
      </c>
      <c r="G147" s="215" t="s">
        <v>215</v>
      </c>
      <c r="H147" s="216">
        <v>2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141</v>
      </c>
      <c r="AT147" s="223" t="s">
        <v>136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141</v>
      </c>
      <c r="BM147" s="223" t="s">
        <v>864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865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82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866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82</v>
      </c>
    </row>
    <row r="150" s="2" customFormat="1" ht="24.15" customHeight="1">
      <c r="A150" s="38"/>
      <c r="B150" s="39"/>
      <c r="C150" s="212" t="s">
        <v>247</v>
      </c>
      <c r="D150" s="212" t="s">
        <v>136</v>
      </c>
      <c r="E150" s="213" t="s">
        <v>867</v>
      </c>
      <c r="F150" s="214" t="s">
        <v>868</v>
      </c>
      <c r="G150" s="215" t="s">
        <v>139</v>
      </c>
      <c r="H150" s="216">
        <v>75</v>
      </c>
      <c r="I150" s="217"/>
      <c r="J150" s="218">
        <f>ROUND(I150*H150,2)</f>
        <v>0</v>
      </c>
      <c r="K150" s="214" t="s">
        <v>150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141</v>
      </c>
      <c r="AT150" s="223" t="s">
        <v>136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141</v>
      </c>
      <c r="BM150" s="223" t="s">
        <v>869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870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82</v>
      </c>
    </row>
    <row r="152" s="2" customFormat="1">
      <c r="A152" s="38"/>
      <c r="B152" s="39"/>
      <c r="C152" s="40"/>
      <c r="D152" s="230" t="s">
        <v>145</v>
      </c>
      <c r="E152" s="40"/>
      <c r="F152" s="231" t="s">
        <v>871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82</v>
      </c>
    </row>
    <row r="153" s="2" customFormat="1" ht="33" customHeight="1">
      <c r="A153" s="38"/>
      <c r="B153" s="39"/>
      <c r="C153" s="212" t="s">
        <v>253</v>
      </c>
      <c r="D153" s="212" t="s">
        <v>136</v>
      </c>
      <c r="E153" s="213" t="s">
        <v>872</v>
      </c>
      <c r="F153" s="214" t="s">
        <v>873</v>
      </c>
      <c r="G153" s="215" t="s">
        <v>215</v>
      </c>
      <c r="H153" s="216">
        <v>18</v>
      </c>
      <c r="I153" s="217"/>
      <c r="J153" s="218">
        <f>ROUND(I153*H153,2)</f>
        <v>0</v>
      </c>
      <c r="K153" s="214" t="s">
        <v>150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141</v>
      </c>
      <c r="AT153" s="223" t="s">
        <v>136</v>
      </c>
      <c r="AU153" s="223" t="s">
        <v>82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141</v>
      </c>
      <c r="BM153" s="223" t="s">
        <v>874</v>
      </c>
    </row>
    <row r="154" s="2" customFormat="1">
      <c r="A154" s="38"/>
      <c r="B154" s="39"/>
      <c r="C154" s="40"/>
      <c r="D154" s="225" t="s">
        <v>143</v>
      </c>
      <c r="E154" s="40"/>
      <c r="F154" s="226" t="s">
        <v>875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82</v>
      </c>
    </row>
    <row r="155" s="2" customFormat="1">
      <c r="A155" s="38"/>
      <c r="B155" s="39"/>
      <c r="C155" s="40"/>
      <c r="D155" s="230" t="s">
        <v>145</v>
      </c>
      <c r="E155" s="40"/>
      <c r="F155" s="231" t="s">
        <v>876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145</v>
      </c>
      <c r="AU155" s="17" t="s">
        <v>82</v>
      </c>
    </row>
    <row r="156" s="13" customFormat="1">
      <c r="A156" s="13"/>
      <c r="B156" s="232"/>
      <c r="C156" s="233"/>
      <c r="D156" s="225" t="s">
        <v>154</v>
      </c>
      <c r="E156" s="234" t="s">
        <v>19</v>
      </c>
      <c r="F156" s="235" t="s">
        <v>877</v>
      </c>
      <c r="G156" s="233"/>
      <c r="H156" s="236">
        <v>18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154</v>
      </c>
      <c r="AU156" s="242" t="s">
        <v>82</v>
      </c>
      <c r="AV156" s="13" t="s">
        <v>82</v>
      </c>
      <c r="AW156" s="13" t="s">
        <v>33</v>
      </c>
      <c r="AX156" s="13" t="s">
        <v>80</v>
      </c>
      <c r="AY156" s="242" t="s">
        <v>134</v>
      </c>
    </row>
    <row r="157" s="2" customFormat="1" ht="33" customHeight="1">
      <c r="A157" s="38"/>
      <c r="B157" s="39"/>
      <c r="C157" s="212" t="s">
        <v>259</v>
      </c>
      <c r="D157" s="212" t="s">
        <v>136</v>
      </c>
      <c r="E157" s="213" t="s">
        <v>878</v>
      </c>
      <c r="F157" s="214" t="s">
        <v>879</v>
      </c>
      <c r="G157" s="215" t="s">
        <v>215</v>
      </c>
      <c r="H157" s="216">
        <v>18</v>
      </c>
      <c r="I157" s="217"/>
      <c r="J157" s="218">
        <f>ROUND(I157*H157,2)</f>
        <v>0</v>
      </c>
      <c r="K157" s="214" t="s">
        <v>150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141</v>
      </c>
      <c r="AT157" s="223" t="s">
        <v>136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141</v>
      </c>
      <c r="BM157" s="223" t="s">
        <v>880</v>
      </c>
    </row>
    <row r="158" s="2" customFormat="1">
      <c r="A158" s="38"/>
      <c r="B158" s="39"/>
      <c r="C158" s="40"/>
      <c r="D158" s="225" t="s">
        <v>143</v>
      </c>
      <c r="E158" s="40"/>
      <c r="F158" s="226" t="s">
        <v>881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143</v>
      </c>
      <c r="AU158" s="17" t="s">
        <v>82</v>
      </c>
    </row>
    <row r="159" s="2" customFormat="1">
      <c r="A159" s="38"/>
      <c r="B159" s="39"/>
      <c r="C159" s="40"/>
      <c r="D159" s="230" t="s">
        <v>145</v>
      </c>
      <c r="E159" s="40"/>
      <c r="F159" s="231" t="s">
        <v>882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82</v>
      </c>
    </row>
    <row r="160" s="13" customFormat="1">
      <c r="A160" s="13"/>
      <c r="B160" s="232"/>
      <c r="C160" s="233"/>
      <c r="D160" s="225" t="s">
        <v>154</v>
      </c>
      <c r="E160" s="234" t="s">
        <v>19</v>
      </c>
      <c r="F160" s="235" t="s">
        <v>877</v>
      </c>
      <c r="G160" s="233"/>
      <c r="H160" s="236">
        <v>18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154</v>
      </c>
      <c r="AU160" s="242" t="s">
        <v>82</v>
      </c>
      <c r="AV160" s="13" t="s">
        <v>82</v>
      </c>
      <c r="AW160" s="13" t="s">
        <v>33</v>
      </c>
      <c r="AX160" s="13" t="s">
        <v>80</v>
      </c>
      <c r="AY160" s="242" t="s">
        <v>134</v>
      </c>
    </row>
    <row r="161" s="2" customFormat="1" ht="24.15" customHeight="1">
      <c r="A161" s="38"/>
      <c r="B161" s="39"/>
      <c r="C161" s="212" t="s">
        <v>265</v>
      </c>
      <c r="D161" s="212" t="s">
        <v>136</v>
      </c>
      <c r="E161" s="213" t="s">
        <v>883</v>
      </c>
      <c r="F161" s="214" t="s">
        <v>884</v>
      </c>
      <c r="G161" s="215" t="s">
        <v>215</v>
      </c>
      <c r="H161" s="216">
        <v>18</v>
      </c>
      <c r="I161" s="217"/>
      <c r="J161" s="218">
        <f>ROUND(I161*H161,2)</f>
        <v>0</v>
      </c>
      <c r="K161" s="214" t="s">
        <v>150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141</v>
      </c>
      <c r="AT161" s="223" t="s">
        <v>136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141</v>
      </c>
      <c r="BM161" s="223" t="s">
        <v>885</v>
      </c>
    </row>
    <row r="162" s="2" customFormat="1">
      <c r="A162" s="38"/>
      <c r="B162" s="39"/>
      <c r="C162" s="40"/>
      <c r="D162" s="225" t="s">
        <v>143</v>
      </c>
      <c r="E162" s="40"/>
      <c r="F162" s="226" t="s">
        <v>886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82</v>
      </c>
    </row>
    <row r="163" s="2" customFormat="1">
      <c r="A163" s="38"/>
      <c r="B163" s="39"/>
      <c r="C163" s="40"/>
      <c r="D163" s="230" t="s">
        <v>145</v>
      </c>
      <c r="E163" s="40"/>
      <c r="F163" s="231" t="s">
        <v>887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82</v>
      </c>
    </row>
    <row r="164" s="13" customFormat="1">
      <c r="A164" s="13"/>
      <c r="B164" s="232"/>
      <c r="C164" s="233"/>
      <c r="D164" s="225" t="s">
        <v>154</v>
      </c>
      <c r="E164" s="234" t="s">
        <v>19</v>
      </c>
      <c r="F164" s="235" t="s">
        <v>877</v>
      </c>
      <c r="G164" s="233"/>
      <c r="H164" s="236">
        <v>18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154</v>
      </c>
      <c r="AU164" s="242" t="s">
        <v>82</v>
      </c>
      <c r="AV164" s="13" t="s">
        <v>82</v>
      </c>
      <c r="AW164" s="13" t="s">
        <v>33</v>
      </c>
      <c r="AX164" s="13" t="s">
        <v>80</v>
      </c>
      <c r="AY164" s="242" t="s">
        <v>134</v>
      </c>
    </row>
    <row r="165" s="2" customFormat="1" ht="24.15" customHeight="1">
      <c r="A165" s="38"/>
      <c r="B165" s="39"/>
      <c r="C165" s="212" t="s">
        <v>7</v>
      </c>
      <c r="D165" s="212" t="s">
        <v>136</v>
      </c>
      <c r="E165" s="213" t="s">
        <v>888</v>
      </c>
      <c r="F165" s="214" t="s">
        <v>889</v>
      </c>
      <c r="G165" s="215" t="s">
        <v>139</v>
      </c>
      <c r="H165" s="216">
        <v>375</v>
      </c>
      <c r="I165" s="217"/>
      <c r="J165" s="218">
        <f>ROUND(I165*H165,2)</f>
        <v>0</v>
      </c>
      <c r="K165" s="214" t="s">
        <v>150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141</v>
      </c>
      <c r="AT165" s="223" t="s">
        <v>136</v>
      </c>
      <c r="AU165" s="223" t="s">
        <v>82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141</v>
      </c>
      <c r="BM165" s="223" t="s">
        <v>890</v>
      </c>
    </row>
    <row r="166" s="2" customFormat="1">
      <c r="A166" s="38"/>
      <c r="B166" s="39"/>
      <c r="C166" s="40"/>
      <c r="D166" s="225" t="s">
        <v>143</v>
      </c>
      <c r="E166" s="40"/>
      <c r="F166" s="226" t="s">
        <v>891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82</v>
      </c>
    </row>
    <row r="167" s="2" customFormat="1">
      <c r="A167" s="38"/>
      <c r="B167" s="39"/>
      <c r="C167" s="40"/>
      <c r="D167" s="230" t="s">
        <v>145</v>
      </c>
      <c r="E167" s="40"/>
      <c r="F167" s="231" t="s">
        <v>892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82</v>
      </c>
    </row>
    <row r="168" s="13" customFormat="1">
      <c r="A168" s="13"/>
      <c r="B168" s="232"/>
      <c r="C168" s="233"/>
      <c r="D168" s="225" t="s">
        <v>154</v>
      </c>
      <c r="E168" s="234" t="s">
        <v>19</v>
      </c>
      <c r="F168" s="235" t="s">
        <v>893</v>
      </c>
      <c r="G168" s="233"/>
      <c r="H168" s="236">
        <v>375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154</v>
      </c>
      <c r="AU168" s="242" t="s">
        <v>82</v>
      </c>
      <c r="AV168" s="13" t="s">
        <v>82</v>
      </c>
      <c r="AW168" s="13" t="s">
        <v>33</v>
      </c>
      <c r="AX168" s="13" t="s">
        <v>80</v>
      </c>
      <c r="AY168" s="242" t="s">
        <v>134</v>
      </c>
    </row>
    <row r="169" s="2" customFormat="1" ht="37.8" customHeight="1">
      <c r="A169" s="38"/>
      <c r="B169" s="39"/>
      <c r="C169" s="212" t="s">
        <v>276</v>
      </c>
      <c r="D169" s="212" t="s">
        <v>136</v>
      </c>
      <c r="E169" s="213" t="s">
        <v>894</v>
      </c>
      <c r="F169" s="214" t="s">
        <v>895</v>
      </c>
      <c r="G169" s="215" t="s">
        <v>149</v>
      </c>
      <c r="H169" s="216">
        <v>3.3999999999999999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141</v>
      </c>
      <c r="AT169" s="223" t="s">
        <v>136</v>
      </c>
      <c r="AU169" s="223" t="s">
        <v>82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141</v>
      </c>
      <c r="BM169" s="223" t="s">
        <v>896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897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82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898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82</v>
      </c>
    </row>
    <row r="172" s="13" customFormat="1">
      <c r="A172" s="13"/>
      <c r="B172" s="232"/>
      <c r="C172" s="233"/>
      <c r="D172" s="225" t="s">
        <v>154</v>
      </c>
      <c r="E172" s="234" t="s">
        <v>19</v>
      </c>
      <c r="F172" s="235" t="s">
        <v>899</v>
      </c>
      <c r="G172" s="233"/>
      <c r="H172" s="236">
        <v>3.3999999999999999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154</v>
      </c>
      <c r="AU172" s="242" t="s">
        <v>82</v>
      </c>
      <c r="AV172" s="13" t="s">
        <v>82</v>
      </c>
      <c r="AW172" s="13" t="s">
        <v>33</v>
      </c>
      <c r="AX172" s="13" t="s">
        <v>72</v>
      </c>
      <c r="AY172" s="242" t="s">
        <v>134</v>
      </c>
    </row>
    <row r="173" s="14" customFormat="1">
      <c r="A173" s="14"/>
      <c r="B173" s="243"/>
      <c r="C173" s="244"/>
      <c r="D173" s="225" t="s">
        <v>154</v>
      </c>
      <c r="E173" s="245" t="s">
        <v>19</v>
      </c>
      <c r="F173" s="246" t="s">
        <v>156</v>
      </c>
      <c r="G173" s="244"/>
      <c r="H173" s="247">
        <v>3.3999999999999999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154</v>
      </c>
      <c r="AU173" s="253" t="s">
        <v>82</v>
      </c>
      <c r="AV173" s="14" t="s">
        <v>141</v>
      </c>
      <c r="AW173" s="14" t="s">
        <v>33</v>
      </c>
      <c r="AX173" s="14" t="s">
        <v>80</v>
      </c>
      <c r="AY173" s="253" t="s">
        <v>134</v>
      </c>
    </row>
    <row r="174" s="2" customFormat="1" ht="16.5" customHeight="1">
      <c r="A174" s="38"/>
      <c r="B174" s="39"/>
      <c r="C174" s="254" t="s">
        <v>282</v>
      </c>
      <c r="D174" s="254" t="s">
        <v>192</v>
      </c>
      <c r="E174" s="255" t="s">
        <v>900</v>
      </c>
      <c r="F174" s="256" t="s">
        <v>901</v>
      </c>
      <c r="G174" s="257" t="s">
        <v>207</v>
      </c>
      <c r="H174" s="258">
        <v>6.1200000000000001</v>
      </c>
      <c r="I174" s="259"/>
      <c r="J174" s="260">
        <f>ROUND(I174*H174,2)</f>
        <v>0</v>
      </c>
      <c r="K174" s="256" t="s">
        <v>150</v>
      </c>
      <c r="L174" s="261"/>
      <c r="M174" s="262" t="s">
        <v>19</v>
      </c>
      <c r="N174" s="263" t="s">
        <v>43</v>
      </c>
      <c r="O174" s="84"/>
      <c r="P174" s="221">
        <f>O174*H174</f>
        <v>0</v>
      </c>
      <c r="Q174" s="221">
        <v>1</v>
      </c>
      <c r="R174" s="221">
        <f>Q174*H174</f>
        <v>6.1200000000000001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187</v>
      </c>
      <c r="AT174" s="223" t="s">
        <v>192</v>
      </c>
      <c r="AU174" s="223" t="s">
        <v>82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141</v>
      </c>
      <c r="BM174" s="223" t="s">
        <v>902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901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82</v>
      </c>
    </row>
    <row r="176" s="2" customFormat="1">
      <c r="A176" s="38"/>
      <c r="B176" s="39"/>
      <c r="C176" s="40"/>
      <c r="D176" s="230" t="s">
        <v>145</v>
      </c>
      <c r="E176" s="40"/>
      <c r="F176" s="231" t="s">
        <v>903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82</v>
      </c>
    </row>
    <row r="177" s="13" customFormat="1">
      <c r="A177" s="13"/>
      <c r="B177" s="232"/>
      <c r="C177" s="233"/>
      <c r="D177" s="225" t="s">
        <v>154</v>
      </c>
      <c r="E177" s="234" t="s">
        <v>19</v>
      </c>
      <c r="F177" s="235" t="s">
        <v>904</v>
      </c>
      <c r="G177" s="233"/>
      <c r="H177" s="236">
        <v>6.1200000000000001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154</v>
      </c>
      <c r="AU177" s="242" t="s">
        <v>82</v>
      </c>
      <c r="AV177" s="13" t="s">
        <v>82</v>
      </c>
      <c r="AW177" s="13" t="s">
        <v>33</v>
      </c>
      <c r="AX177" s="13" t="s">
        <v>80</v>
      </c>
      <c r="AY177" s="242" t="s">
        <v>134</v>
      </c>
    </row>
    <row r="178" s="2" customFormat="1" ht="24.15" customHeight="1">
      <c r="A178" s="38"/>
      <c r="B178" s="39"/>
      <c r="C178" s="212" t="s">
        <v>288</v>
      </c>
      <c r="D178" s="212" t="s">
        <v>136</v>
      </c>
      <c r="E178" s="213" t="s">
        <v>905</v>
      </c>
      <c r="F178" s="214" t="s">
        <v>906</v>
      </c>
      <c r="G178" s="215" t="s">
        <v>149</v>
      </c>
      <c r="H178" s="216">
        <v>3.3999999999999999</v>
      </c>
      <c r="I178" s="217"/>
      <c r="J178" s="218">
        <f>ROUND(I178*H178,2)</f>
        <v>0</v>
      </c>
      <c r="K178" s="214" t="s">
        <v>150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141</v>
      </c>
      <c r="AT178" s="223" t="s">
        <v>136</v>
      </c>
      <c r="AU178" s="223" t="s">
        <v>82</v>
      </c>
      <c r="AY178" s="17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141</v>
      </c>
      <c r="BM178" s="223" t="s">
        <v>907</v>
      </c>
    </row>
    <row r="179" s="2" customFormat="1">
      <c r="A179" s="38"/>
      <c r="B179" s="39"/>
      <c r="C179" s="40"/>
      <c r="D179" s="225" t="s">
        <v>143</v>
      </c>
      <c r="E179" s="40"/>
      <c r="F179" s="226" t="s">
        <v>908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143</v>
      </c>
      <c r="AU179" s="17" t="s">
        <v>82</v>
      </c>
    </row>
    <row r="180" s="2" customFormat="1">
      <c r="A180" s="38"/>
      <c r="B180" s="39"/>
      <c r="C180" s="40"/>
      <c r="D180" s="230" t="s">
        <v>145</v>
      </c>
      <c r="E180" s="40"/>
      <c r="F180" s="231" t="s">
        <v>909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82</v>
      </c>
    </row>
    <row r="181" s="13" customFormat="1">
      <c r="A181" s="13"/>
      <c r="B181" s="232"/>
      <c r="C181" s="233"/>
      <c r="D181" s="225" t="s">
        <v>154</v>
      </c>
      <c r="E181" s="234" t="s">
        <v>19</v>
      </c>
      <c r="F181" s="235" t="s">
        <v>910</v>
      </c>
      <c r="G181" s="233"/>
      <c r="H181" s="236">
        <v>3.3999999999999999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154</v>
      </c>
      <c r="AU181" s="242" t="s">
        <v>82</v>
      </c>
      <c r="AV181" s="13" t="s">
        <v>82</v>
      </c>
      <c r="AW181" s="13" t="s">
        <v>33</v>
      </c>
      <c r="AX181" s="13" t="s">
        <v>80</v>
      </c>
      <c r="AY181" s="242" t="s">
        <v>134</v>
      </c>
    </row>
    <row r="182" s="2" customFormat="1" ht="16.5" customHeight="1">
      <c r="A182" s="38"/>
      <c r="B182" s="39"/>
      <c r="C182" s="212" t="s">
        <v>294</v>
      </c>
      <c r="D182" s="212" t="s">
        <v>136</v>
      </c>
      <c r="E182" s="213" t="s">
        <v>178</v>
      </c>
      <c r="F182" s="214" t="s">
        <v>19</v>
      </c>
      <c r="G182" s="215" t="s">
        <v>149</v>
      </c>
      <c r="H182" s="216">
        <v>48.195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141</v>
      </c>
      <c r="AT182" s="223" t="s">
        <v>136</v>
      </c>
      <c r="AU182" s="223" t="s">
        <v>82</v>
      </c>
      <c r="AY182" s="17" t="s">
        <v>134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141</v>
      </c>
      <c r="BM182" s="223" t="s">
        <v>911</v>
      </c>
    </row>
    <row r="183" s="2" customFormat="1">
      <c r="A183" s="38"/>
      <c r="B183" s="39"/>
      <c r="C183" s="40"/>
      <c r="D183" s="225" t="s">
        <v>143</v>
      </c>
      <c r="E183" s="40"/>
      <c r="F183" s="226" t="s">
        <v>180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143</v>
      </c>
      <c r="AU183" s="17" t="s">
        <v>82</v>
      </c>
    </row>
    <row r="184" s="2" customFormat="1" ht="24.15" customHeight="1">
      <c r="A184" s="38"/>
      <c r="B184" s="39"/>
      <c r="C184" s="212" t="s">
        <v>300</v>
      </c>
      <c r="D184" s="212" t="s">
        <v>136</v>
      </c>
      <c r="E184" s="213" t="s">
        <v>198</v>
      </c>
      <c r="F184" s="214" t="s">
        <v>199</v>
      </c>
      <c r="G184" s="215" t="s">
        <v>149</v>
      </c>
      <c r="H184" s="216">
        <v>8.6720000000000006</v>
      </c>
      <c r="I184" s="217"/>
      <c r="J184" s="218">
        <f>ROUND(I184*H184,2)</f>
        <v>0</v>
      </c>
      <c r="K184" s="214" t="s">
        <v>150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82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141</v>
      </c>
      <c r="BM184" s="223" t="s">
        <v>912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201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82</v>
      </c>
    </row>
    <row r="186" s="2" customFormat="1">
      <c r="A186" s="38"/>
      <c r="B186" s="39"/>
      <c r="C186" s="40"/>
      <c r="D186" s="230" t="s">
        <v>145</v>
      </c>
      <c r="E186" s="40"/>
      <c r="F186" s="231" t="s">
        <v>913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82</v>
      </c>
    </row>
    <row r="187" s="13" customFormat="1">
      <c r="A187" s="13"/>
      <c r="B187" s="232"/>
      <c r="C187" s="233"/>
      <c r="D187" s="225" t="s">
        <v>154</v>
      </c>
      <c r="E187" s="234" t="s">
        <v>19</v>
      </c>
      <c r="F187" s="235" t="s">
        <v>851</v>
      </c>
      <c r="G187" s="233"/>
      <c r="H187" s="236">
        <v>8.6720000000000006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154</v>
      </c>
      <c r="AU187" s="242" t="s">
        <v>82</v>
      </c>
      <c r="AV187" s="13" t="s">
        <v>82</v>
      </c>
      <c r="AW187" s="13" t="s">
        <v>33</v>
      </c>
      <c r="AX187" s="13" t="s">
        <v>80</v>
      </c>
      <c r="AY187" s="242" t="s">
        <v>134</v>
      </c>
    </row>
    <row r="188" s="2" customFormat="1" ht="16.5" customHeight="1">
      <c r="A188" s="38"/>
      <c r="B188" s="39"/>
      <c r="C188" s="254" t="s">
        <v>304</v>
      </c>
      <c r="D188" s="254" t="s">
        <v>192</v>
      </c>
      <c r="E188" s="255" t="s">
        <v>914</v>
      </c>
      <c r="F188" s="256" t="s">
        <v>915</v>
      </c>
      <c r="G188" s="257" t="s">
        <v>207</v>
      </c>
      <c r="H188" s="258">
        <v>17.344000000000001</v>
      </c>
      <c r="I188" s="259"/>
      <c r="J188" s="260">
        <f>ROUND(I188*H188,2)</f>
        <v>0</v>
      </c>
      <c r="K188" s="256" t="s">
        <v>150</v>
      </c>
      <c r="L188" s="261"/>
      <c r="M188" s="262" t="s">
        <v>19</v>
      </c>
      <c r="N188" s="263" t="s">
        <v>43</v>
      </c>
      <c r="O188" s="84"/>
      <c r="P188" s="221">
        <f>O188*H188</f>
        <v>0</v>
      </c>
      <c r="Q188" s="221">
        <v>1</v>
      </c>
      <c r="R188" s="221">
        <f>Q188*H188</f>
        <v>17.344000000000001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187</v>
      </c>
      <c r="AT188" s="223" t="s">
        <v>192</v>
      </c>
      <c r="AU188" s="223" t="s">
        <v>82</v>
      </c>
      <c r="AY188" s="17" t="s">
        <v>134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80</v>
      </c>
      <c r="BK188" s="224">
        <f>ROUND(I188*H188,2)</f>
        <v>0</v>
      </c>
      <c r="BL188" s="17" t="s">
        <v>141</v>
      </c>
      <c r="BM188" s="223" t="s">
        <v>916</v>
      </c>
    </row>
    <row r="189" s="2" customFormat="1">
      <c r="A189" s="38"/>
      <c r="B189" s="39"/>
      <c r="C189" s="40"/>
      <c r="D189" s="225" t="s">
        <v>143</v>
      </c>
      <c r="E189" s="40"/>
      <c r="F189" s="226" t="s">
        <v>915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143</v>
      </c>
      <c r="AU189" s="17" t="s">
        <v>82</v>
      </c>
    </row>
    <row r="190" s="2" customFormat="1">
      <c r="A190" s="38"/>
      <c r="B190" s="39"/>
      <c r="C190" s="40"/>
      <c r="D190" s="230" t="s">
        <v>145</v>
      </c>
      <c r="E190" s="40"/>
      <c r="F190" s="231" t="s">
        <v>917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82</v>
      </c>
    </row>
    <row r="191" s="13" customFormat="1">
      <c r="A191" s="13"/>
      <c r="B191" s="232"/>
      <c r="C191" s="233"/>
      <c r="D191" s="225" t="s">
        <v>154</v>
      </c>
      <c r="E191" s="234" t="s">
        <v>19</v>
      </c>
      <c r="F191" s="235" t="s">
        <v>851</v>
      </c>
      <c r="G191" s="233"/>
      <c r="H191" s="236">
        <v>8.6720000000000006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154</v>
      </c>
      <c r="AU191" s="242" t="s">
        <v>82</v>
      </c>
      <c r="AV191" s="13" t="s">
        <v>82</v>
      </c>
      <c r="AW191" s="13" t="s">
        <v>33</v>
      </c>
      <c r="AX191" s="13" t="s">
        <v>72</v>
      </c>
      <c r="AY191" s="242" t="s">
        <v>134</v>
      </c>
    </row>
    <row r="192" s="13" customFormat="1">
      <c r="A192" s="13"/>
      <c r="B192" s="232"/>
      <c r="C192" s="233"/>
      <c r="D192" s="225" t="s">
        <v>154</v>
      </c>
      <c r="E192" s="234" t="s">
        <v>19</v>
      </c>
      <c r="F192" s="235" t="s">
        <v>918</v>
      </c>
      <c r="G192" s="233"/>
      <c r="H192" s="236">
        <v>17.344000000000001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154</v>
      </c>
      <c r="AU192" s="242" t="s">
        <v>82</v>
      </c>
      <c r="AV192" s="13" t="s">
        <v>82</v>
      </c>
      <c r="AW192" s="13" t="s">
        <v>33</v>
      </c>
      <c r="AX192" s="13" t="s">
        <v>80</v>
      </c>
      <c r="AY192" s="242" t="s">
        <v>134</v>
      </c>
    </row>
    <row r="193" s="2" customFormat="1" ht="37.8" customHeight="1">
      <c r="A193" s="38"/>
      <c r="B193" s="39"/>
      <c r="C193" s="212" t="s">
        <v>310</v>
      </c>
      <c r="D193" s="212" t="s">
        <v>136</v>
      </c>
      <c r="E193" s="213" t="s">
        <v>919</v>
      </c>
      <c r="F193" s="214" t="s">
        <v>920</v>
      </c>
      <c r="G193" s="215" t="s">
        <v>139</v>
      </c>
      <c r="H193" s="216">
        <v>27.800000000000001</v>
      </c>
      <c r="I193" s="217"/>
      <c r="J193" s="218">
        <f>ROUND(I193*H193,2)</f>
        <v>0</v>
      </c>
      <c r="K193" s="214" t="s">
        <v>150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141</v>
      </c>
      <c r="AT193" s="223" t="s">
        <v>136</v>
      </c>
      <c r="AU193" s="223" t="s">
        <v>82</v>
      </c>
      <c r="AY193" s="17" t="s">
        <v>134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141</v>
      </c>
      <c r="BM193" s="223" t="s">
        <v>921</v>
      </c>
    </row>
    <row r="194" s="2" customFormat="1">
      <c r="A194" s="38"/>
      <c r="B194" s="39"/>
      <c r="C194" s="40"/>
      <c r="D194" s="225" t="s">
        <v>143</v>
      </c>
      <c r="E194" s="40"/>
      <c r="F194" s="226" t="s">
        <v>922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143</v>
      </c>
      <c r="AU194" s="17" t="s">
        <v>82</v>
      </c>
    </row>
    <row r="195" s="2" customFormat="1">
      <c r="A195" s="38"/>
      <c r="B195" s="39"/>
      <c r="C195" s="40"/>
      <c r="D195" s="230" t="s">
        <v>145</v>
      </c>
      <c r="E195" s="40"/>
      <c r="F195" s="231" t="s">
        <v>923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145</v>
      </c>
      <c r="AU195" s="17" t="s">
        <v>82</v>
      </c>
    </row>
    <row r="196" s="13" customFormat="1">
      <c r="A196" s="13"/>
      <c r="B196" s="232"/>
      <c r="C196" s="233"/>
      <c r="D196" s="225" t="s">
        <v>154</v>
      </c>
      <c r="E196" s="234" t="s">
        <v>19</v>
      </c>
      <c r="F196" s="235" t="s">
        <v>924</v>
      </c>
      <c r="G196" s="233"/>
      <c r="H196" s="236">
        <v>27.800000000000001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154</v>
      </c>
      <c r="AU196" s="242" t="s">
        <v>82</v>
      </c>
      <c r="AV196" s="13" t="s">
        <v>82</v>
      </c>
      <c r="AW196" s="13" t="s">
        <v>33</v>
      </c>
      <c r="AX196" s="13" t="s">
        <v>80</v>
      </c>
      <c r="AY196" s="242" t="s">
        <v>134</v>
      </c>
    </row>
    <row r="197" s="2" customFormat="1" ht="24.15" customHeight="1">
      <c r="A197" s="38"/>
      <c r="B197" s="39"/>
      <c r="C197" s="212" t="s">
        <v>315</v>
      </c>
      <c r="D197" s="212" t="s">
        <v>136</v>
      </c>
      <c r="E197" s="213" t="s">
        <v>925</v>
      </c>
      <c r="F197" s="214" t="s">
        <v>926</v>
      </c>
      <c r="G197" s="215" t="s">
        <v>139</v>
      </c>
      <c r="H197" s="216">
        <v>17</v>
      </c>
      <c r="I197" s="217"/>
      <c r="J197" s="218">
        <f>ROUND(I197*H197,2)</f>
        <v>0</v>
      </c>
      <c r="K197" s="214" t="s">
        <v>150</v>
      </c>
      <c r="L197" s="44"/>
      <c r="M197" s="219" t="s">
        <v>19</v>
      </c>
      <c r="N197" s="220" t="s">
        <v>43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141</v>
      </c>
      <c r="AT197" s="223" t="s">
        <v>136</v>
      </c>
      <c r="AU197" s="223" t="s">
        <v>82</v>
      </c>
      <c r="AY197" s="17" t="s">
        <v>134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141</v>
      </c>
      <c r="BM197" s="223" t="s">
        <v>927</v>
      </c>
    </row>
    <row r="198" s="2" customFormat="1">
      <c r="A198" s="38"/>
      <c r="B198" s="39"/>
      <c r="C198" s="40"/>
      <c r="D198" s="225" t="s">
        <v>143</v>
      </c>
      <c r="E198" s="40"/>
      <c r="F198" s="226" t="s">
        <v>928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143</v>
      </c>
      <c r="AU198" s="17" t="s">
        <v>82</v>
      </c>
    </row>
    <row r="199" s="2" customFormat="1">
      <c r="A199" s="38"/>
      <c r="B199" s="39"/>
      <c r="C199" s="40"/>
      <c r="D199" s="230" t="s">
        <v>145</v>
      </c>
      <c r="E199" s="40"/>
      <c r="F199" s="231" t="s">
        <v>929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145</v>
      </c>
      <c r="AU199" s="17" t="s">
        <v>82</v>
      </c>
    </row>
    <row r="200" s="13" customFormat="1">
      <c r="A200" s="13"/>
      <c r="B200" s="232"/>
      <c r="C200" s="233"/>
      <c r="D200" s="225" t="s">
        <v>154</v>
      </c>
      <c r="E200" s="234" t="s">
        <v>19</v>
      </c>
      <c r="F200" s="235" t="s">
        <v>247</v>
      </c>
      <c r="G200" s="233"/>
      <c r="H200" s="236">
        <v>17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154</v>
      </c>
      <c r="AU200" s="242" t="s">
        <v>82</v>
      </c>
      <c r="AV200" s="13" t="s">
        <v>82</v>
      </c>
      <c r="AW200" s="13" t="s">
        <v>33</v>
      </c>
      <c r="AX200" s="13" t="s">
        <v>80</v>
      </c>
      <c r="AY200" s="242" t="s">
        <v>134</v>
      </c>
    </row>
    <row r="201" s="2" customFormat="1" ht="24.15" customHeight="1">
      <c r="A201" s="38"/>
      <c r="B201" s="39"/>
      <c r="C201" s="212" t="s">
        <v>323</v>
      </c>
      <c r="D201" s="212" t="s">
        <v>136</v>
      </c>
      <c r="E201" s="213" t="s">
        <v>930</v>
      </c>
      <c r="F201" s="214" t="s">
        <v>931</v>
      </c>
      <c r="G201" s="215" t="s">
        <v>139</v>
      </c>
      <c r="H201" s="216">
        <v>533.40999999999997</v>
      </c>
      <c r="I201" s="217"/>
      <c r="J201" s="218">
        <f>ROUND(I201*H201,2)</f>
        <v>0</v>
      </c>
      <c r="K201" s="214" t="s">
        <v>150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141</v>
      </c>
      <c r="AT201" s="223" t="s">
        <v>136</v>
      </c>
      <c r="AU201" s="223" t="s">
        <v>82</v>
      </c>
      <c r="AY201" s="17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141</v>
      </c>
      <c r="BM201" s="223" t="s">
        <v>932</v>
      </c>
    </row>
    <row r="202" s="2" customFormat="1">
      <c r="A202" s="38"/>
      <c r="B202" s="39"/>
      <c r="C202" s="40"/>
      <c r="D202" s="225" t="s">
        <v>143</v>
      </c>
      <c r="E202" s="40"/>
      <c r="F202" s="226" t="s">
        <v>933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143</v>
      </c>
      <c r="AU202" s="17" t="s">
        <v>82</v>
      </c>
    </row>
    <row r="203" s="2" customFormat="1">
      <c r="A203" s="38"/>
      <c r="B203" s="39"/>
      <c r="C203" s="40"/>
      <c r="D203" s="230" t="s">
        <v>145</v>
      </c>
      <c r="E203" s="40"/>
      <c r="F203" s="231" t="s">
        <v>934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82</v>
      </c>
    </row>
    <row r="204" s="13" customFormat="1">
      <c r="A204" s="13"/>
      <c r="B204" s="232"/>
      <c r="C204" s="233"/>
      <c r="D204" s="225" t="s">
        <v>154</v>
      </c>
      <c r="E204" s="234" t="s">
        <v>19</v>
      </c>
      <c r="F204" s="235" t="s">
        <v>935</v>
      </c>
      <c r="G204" s="233"/>
      <c r="H204" s="236">
        <v>532.10000000000002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154</v>
      </c>
      <c r="AU204" s="242" t="s">
        <v>82</v>
      </c>
      <c r="AV204" s="13" t="s">
        <v>82</v>
      </c>
      <c r="AW204" s="13" t="s">
        <v>33</v>
      </c>
      <c r="AX204" s="13" t="s">
        <v>72</v>
      </c>
      <c r="AY204" s="242" t="s">
        <v>134</v>
      </c>
    </row>
    <row r="205" s="13" customFormat="1">
      <c r="A205" s="13"/>
      <c r="B205" s="232"/>
      <c r="C205" s="233"/>
      <c r="D205" s="225" t="s">
        <v>154</v>
      </c>
      <c r="E205" s="234" t="s">
        <v>19</v>
      </c>
      <c r="F205" s="235" t="s">
        <v>936</v>
      </c>
      <c r="G205" s="233"/>
      <c r="H205" s="236">
        <v>1.3100000000000001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154</v>
      </c>
      <c r="AU205" s="242" t="s">
        <v>82</v>
      </c>
      <c r="AV205" s="13" t="s">
        <v>82</v>
      </c>
      <c r="AW205" s="13" t="s">
        <v>33</v>
      </c>
      <c r="AX205" s="13" t="s">
        <v>72</v>
      </c>
      <c r="AY205" s="242" t="s">
        <v>134</v>
      </c>
    </row>
    <row r="206" s="14" customFormat="1">
      <c r="A206" s="14"/>
      <c r="B206" s="243"/>
      <c r="C206" s="244"/>
      <c r="D206" s="225" t="s">
        <v>154</v>
      </c>
      <c r="E206" s="245" t="s">
        <v>19</v>
      </c>
      <c r="F206" s="246" t="s">
        <v>156</v>
      </c>
      <c r="G206" s="244"/>
      <c r="H206" s="247">
        <v>533.40999999999997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154</v>
      </c>
      <c r="AU206" s="253" t="s">
        <v>82</v>
      </c>
      <c r="AV206" s="14" t="s">
        <v>141</v>
      </c>
      <c r="AW206" s="14" t="s">
        <v>33</v>
      </c>
      <c r="AX206" s="14" t="s">
        <v>80</v>
      </c>
      <c r="AY206" s="253" t="s">
        <v>134</v>
      </c>
    </row>
    <row r="207" s="2" customFormat="1" ht="24.15" customHeight="1">
      <c r="A207" s="38"/>
      <c r="B207" s="39"/>
      <c r="C207" s="212" t="s">
        <v>329</v>
      </c>
      <c r="D207" s="212" t="s">
        <v>136</v>
      </c>
      <c r="E207" s="213" t="s">
        <v>937</v>
      </c>
      <c r="F207" s="214" t="s">
        <v>938</v>
      </c>
      <c r="G207" s="215" t="s">
        <v>215</v>
      </c>
      <c r="H207" s="216">
        <v>85</v>
      </c>
      <c r="I207" s="217"/>
      <c r="J207" s="218">
        <f>ROUND(I207*H207,2)</f>
        <v>0</v>
      </c>
      <c r="K207" s="214" t="s">
        <v>150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141</v>
      </c>
      <c r="AT207" s="223" t="s">
        <v>136</v>
      </c>
      <c r="AU207" s="223" t="s">
        <v>82</v>
      </c>
      <c r="AY207" s="17" t="s">
        <v>134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141</v>
      </c>
      <c r="BM207" s="223" t="s">
        <v>939</v>
      </c>
    </row>
    <row r="208" s="2" customFormat="1">
      <c r="A208" s="38"/>
      <c r="B208" s="39"/>
      <c r="C208" s="40"/>
      <c r="D208" s="225" t="s">
        <v>143</v>
      </c>
      <c r="E208" s="40"/>
      <c r="F208" s="226" t="s">
        <v>940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143</v>
      </c>
      <c r="AU208" s="17" t="s">
        <v>82</v>
      </c>
    </row>
    <row r="209" s="2" customFormat="1">
      <c r="A209" s="38"/>
      <c r="B209" s="39"/>
      <c r="C209" s="40"/>
      <c r="D209" s="230" t="s">
        <v>145</v>
      </c>
      <c r="E209" s="40"/>
      <c r="F209" s="231" t="s">
        <v>941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82</v>
      </c>
    </row>
    <row r="210" s="13" customFormat="1">
      <c r="A210" s="13"/>
      <c r="B210" s="232"/>
      <c r="C210" s="233"/>
      <c r="D210" s="225" t="s">
        <v>154</v>
      </c>
      <c r="E210" s="234" t="s">
        <v>19</v>
      </c>
      <c r="F210" s="235" t="s">
        <v>942</v>
      </c>
      <c r="G210" s="233"/>
      <c r="H210" s="236">
        <v>85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154</v>
      </c>
      <c r="AU210" s="242" t="s">
        <v>82</v>
      </c>
      <c r="AV210" s="13" t="s">
        <v>82</v>
      </c>
      <c r="AW210" s="13" t="s">
        <v>33</v>
      </c>
      <c r="AX210" s="13" t="s">
        <v>80</v>
      </c>
      <c r="AY210" s="242" t="s">
        <v>134</v>
      </c>
    </row>
    <row r="211" s="2" customFormat="1" ht="24.15" customHeight="1">
      <c r="A211" s="38"/>
      <c r="B211" s="39"/>
      <c r="C211" s="254" t="s">
        <v>334</v>
      </c>
      <c r="D211" s="254" t="s">
        <v>192</v>
      </c>
      <c r="E211" s="255" t="s">
        <v>943</v>
      </c>
      <c r="F211" s="256" t="s">
        <v>944</v>
      </c>
      <c r="G211" s="257" t="s">
        <v>215</v>
      </c>
      <c r="H211" s="258">
        <v>85</v>
      </c>
      <c r="I211" s="259"/>
      <c r="J211" s="260">
        <f>ROUND(I211*H211,2)</f>
        <v>0</v>
      </c>
      <c r="K211" s="256" t="s">
        <v>19</v>
      </c>
      <c r="L211" s="261"/>
      <c r="M211" s="262" t="s">
        <v>19</v>
      </c>
      <c r="N211" s="263" t="s">
        <v>43</v>
      </c>
      <c r="O211" s="84"/>
      <c r="P211" s="221">
        <f>O211*H211</f>
        <v>0</v>
      </c>
      <c r="Q211" s="221">
        <v>0.001</v>
      </c>
      <c r="R211" s="221">
        <f>Q211*H211</f>
        <v>0.085000000000000006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187</v>
      </c>
      <c r="AT211" s="223" t="s">
        <v>192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141</v>
      </c>
      <c r="BM211" s="223" t="s">
        <v>945</v>
      </c>
    </row>
    <row r="212" s="2" customFormat="1">
      <c r="A212" s="38"/>
      <c r="B212" s="39"/>
      <c r="C212" s="40"/>
      <c r="D212" s="225" t="s">
        <v>143</v>
      </c>
      <c r="E212" s="40"/>
      <c r="F212" s="226" t="s">
        <v>944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143</v>
      </c>
      <c r="AU212" s="17" t="s">
        <v>82</v>
      </c>
    </row>
    <row r="213" s="2" customFormat="1" ht="24.15" customHeight="1">
      <c r="A213" s="38"/>
      <c r="B213" s="39"/>
      <c r="C213" s="212" t="s">
        <v>339</v>
      </c>
      <c r="D213" s="212" t="s">
        <v>136</v>
      </c>
      <c r="E213" s="213" t="s">
        <v>946</v>
      </c>
      <c r="F213" s="214" t="s">
        <v>947</v>
      </c>
      <c r="G213" s="215" t="s">
        <v>139</v>
      </c>
      <c r="H213" s="216">
        <v>27.800000000000001</v>
      </c>
      <c r="I213" s="217"/>
      <c r="J213" s="218">
        <f>ROUND(I213*H213,2)</f>
        <v>0</v>
      </c>
      <c r="K213" s="214" t="s">
        <v>150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141</v>
      </c>
      <c r="AT213" s="223" t="s">
        <v>136</v>
      </c>
      <c r="AU213" s="223" t="s">
        <v>82</v>
      </c>
      <c r="AY213" s="17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80</v>
      </c>
      <c r="BK213" s="224">
        <f>ROUND(I213*H213,2)</f>
        <v>0</v>
      </c>
      <c r="BL213" s="17" t="s">
        <v>141</v>
      </c>
      <c r="BM213" s="223" t="s">
        <v>948</v>
      </c>
    </row>
    <row r="214" s="2" customFormat="1">
      <c r="A214" s="38"/>
      <c r="B214" s="39"/>
      <c r="C214" s="40"/>
      <c r="D214" s="225" t="s">
        <v>143</v>
      </c>
      <c r="E214" s="40"/>
      <c r="F214" s="226" t="s">
        <v>949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143</v>
      </c>
      <c r="AU214" s="17" t="s">
        <v>82</v>
      </c>
    </row>
    <row r="215" s="2" customFormat="1">
      <c r="A215" s="38"/>
      <c r="B215" s="39"/>
      <c r="C215" s="40"/>
      <c r="D215" s="230" t="s">
        <v>145</v>
      </c>
      <c r="E215" s="40"/>
      <c r="F215" s="231" t="s">
        <v>950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82</v>
      </c>
    </row>
    <row r="216" s="13" customFormat="1">
      <c r="A216" s="13"/>
      <c r="B216" s="232"/>
      <c r="C216" s="233"/>
      <c r="D216" s="225" t="s">
        <v>154</v>
      </c>
      <c r="E216" s="234" t="s">
        <v>19</v>
      </c>
      <c r="F216" s="235" t="s">
        <v>951</v>
      </c>
      <c r="G216" s="233"/>
      <c r="H216" s="236">
        <v>17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154</v>
      </c>
      <c r="AU216" s="242" t="s">
        <v>82</v>
      </c>
      <c r="AV216" s="13" t="s">
        <v>82</v>
      </c>
      <c r="AW216" s="13" t="s">
        <v>33</v>
      </c>
      <c r="AX216" s="13" t="s">
        <v>72</v>
      </c>
      <c r="AY216" s="242" t="s">
        <v>134</v>
      </c>
    </row>
    <row r="217" s="13" customFormat="1">
      <c r="A217" s="13"/>
      <c r="B217" s="232"/>
      <c r="C217" s="233"/>
      <c r="D217" s="225" t="s">
        <v>154</v>
      </c>
      <c r="E217" s="234" t="s">
        <v>19</v>
      </c>
      <c r="F217" s="235" t="s">
        <v>952</v>
      </c>
      <c r="G217" s="233"/>
      <c r="H217" s="236">
        <v>10.800000000000001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82</v>
      </c>
      <c r="AV217" s="13" t="s">
        <v>82</v>
      </c>
      <c r="AW217" s="13" t="s">
        <v>33</v>
      </c>
      <c r="AX217" s="13" t="s">
        <v>72</v>
      </c>
      <c r="AY217" s="242" t="s">
        <v>134</v>
      </c>
    </row>
    <row r="218" s="14" customFormat="1">
      <c r="A218" s="14"/>
      <c r="B218" s="243"/>
      <c r="C218" s="244"/>
      <c r="D218" s="225" t="s">
        <v>154</v>
      </c>
      <c r="E218" s="245" t="s">
        <v>19</v>
      </c>
      <c r="F218" s="246" t="s">
        <v>156</v>
      </c>
      <c r="G218" s="244"/>
      <c r="H218" s="247">
        <v>27.800000000000001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82</v>
      </c>
      <c r="AV218" s="14" t="s">
        <v>141</v>
      </c>
      <c r="AW218" s="14" t="s">
        <v>33</v>
      </c>
      <c r="AX218" s="14" t="s">
        <v>80</v>
      </c>
      <c r="AY218" s="253" t="s">
        <v>134</v>
      </c>
    </row>
    <row r="219" s="2" customFormat="1" ht="16.5" customHeight="1">
      <c r="A219" s="38"/>
      <c r="B219" s="39"/>
      <c r="C219" s="254" t="s">
        <v>344</v>
      </c>
      <c r="D219" s="254" t="s">
        <v>192</v>
      </c>
      <c r="E219" s="255" t="s">
        <v>953</v>
      </c>
      <c r="F219" s="256" t="s">
        <v>954</v>
      </c>
      <c r="G219" s="257" t="s">
        <v>149</v>
      </c>
      <c r="H219" s="258">
        <v>0.28599999999999998</v>
      </c>
      <c r="I219" s="259"/>
      <c r="J219" s="260">
        <f>ROUND(I219*H219,2)</f>
        <v>0</v>
      </c>
      <c r="K219" s="256" t="s">
        <v>150</v>
      </c>
      <c r="L219" s="261"/>
      <c r="M219" s="262" t="s">
        <v>19</v>
      </c>
      <c r="N219" s="263" t="s">
        <v>43</v>
      </c>
      <c r="O219" s="84"/>
      <c r="P219" s="221">
        <f>O219*H219</f>
        <v>0</v>
      </c>
      <c r="Q219" s="221">
        <v>0.20000000000000001</v>
      </c>
      <c r="R219" s="221">
        <f>Q219*H219</f>
        <v>0.057200000000000001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187</v>
      </c>
      <c r="AT219" s="223" t="s">
        <v>192</v>
      </c>
      <c r="AU219" s="223" t="s">
        <v>82</v>
      </c>
      <c r="AY219" s="17" t="s">
        <v>134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141</v>
      </c>
      <c r="BM219" s="223" t="s">
        <v>955</v>
      </c>
    </row>
    <row r="220" s="2" customFormat="1">
      <c r="A220" s="38"/>
      <c r="B220" s="39"/>
      <c r="C220" s="40"/>
      <c r="D220" s="225" t="s">
        <v>143</v>
      </c>
      <c r="E220" s="40"/>
      <c r="F220" s="226" t="s">
        <v>954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143</v>
      </c>
      <c r="AU220" s="17" t="s">
        <v>82</v>
      </c>
    </row>
    <row r="221" s="2" customFormat="1">
      <c r="A221" s="38"/>
      <c r="B221" s="39"/>
      <c r="C221" s="40"/>
      <c r="D221" s="230" t="s">
        <v>145</v>
      </c>
      <c r="E221" s="40"/>
      <c r="F221" s="231" t="s">
        <v>956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82</v>
      </c>
    </row>
    <row r="222" s="13" customFormat="1">
      <c r="A222" s="13"/>
      <c r="B222" s="232"/>
      <c r="C222" s="233"/>
      <c r="D222" s="225" t="s">
        <v>154</v>
      </c>
      <c r="E222" s="234" t="s">
        <v>19</v>
      </c>
      <c r="F222" s="235" t="s">
        <v>957</v>
      </c>
      <c r="G222" s="233"/>
      <c r="H222" s="236">
        <v>2.7799999999999998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154</v>
      </c>
      <c r="AU222" s="242" t="s">
        <v>82</v>
      </c>
      <c r="AV222" s="13" t="s">
        <v>82</v>
      </c>
      <c r="AW222" s="13" t="s">
        <v>33</v>
      </c>
      <c r="AX222" s="13" t="s">
        <v>72</v>
      </c>
      <c r="AY222" s="242" t="s">
        <v>134</v>
      </c>
    </row>
    <row r="223" s="13" customFormat="1">
      <c r="A223" s="13"/>
      <c r="B223" s="232"/>
      <c r="C223" s="233"/>
      <c r="D223" s="225" t="s">
        <v>154</v>
      </c>
      <c r="E223" s="234" t="s">
        <v>19</v>
      </c>
      <c r="F223" s="235" t="s">
        <v>958</v>
      </c>
      <c r="G223" s="233"/>
      <c r="H223" s="236">
        <v>0.28599999999999998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154</v>
      </c>
      <c r="AU223" s="242" t="s">
        <v>82</v>
      </c>
      <c r="AV223" s="13" t="s">
        <v>82</v>
      </c>
      <c r="AW223" s="13" t="s">
        <v>33</v>
      </c>
      <c r="AX223" s="13" t="s">
        <v>80</v>
      </c>
      <c r="AY223" s="242" t="s">
        <v>134</v>
      </c>
    </row>
    <row r="224" s="12" customFormat="1" ht="22.8" customHeight="1">
      <c r="A224" s="12"/>
      <c r="B224" s="196"/>
      <c r="C224" s="197"/>
      <c r="D224" s="198" t="s">
        <v>71</v>
      </c>
      <c r="E224" s="210" t="s">
        <v>82</v>
      </c>
      <c r="F224" s="210" t="s">
        <v>471</v>
      </c>
      <c r="G224" s="197"/>
      <c r="H224" s="197"/>
      <c r="I224" s="200"/>
      <c r="J224" s="211">
        <f>BK224</f>
        <v>0</v>
      </c>
      <c r="K224" s="197"/>
      <c r="L224" s="202"/>
      <c r="M224" s="203"/>
      <c r="N224" s="204"/>
      <c r="O224" s="204"/>
      <c r="P224" s="205">
        <f>SUM(P225:P232)</f>
        <v>0</v>
      </c>
      <c r="Q224" s="204"/>
      <c r="R224" s="205">
        <f>SUM(R225:R232)</f>
        <v>5.7854054000000001</v>
      </c>
      <c r="S224" s="204"/>
      <c r="T224" s="206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7" t="s">
        <v>80</v>
      </c>
      <c r="AT224" s="208" t="s">
        <v>71</v>
      </c>
      <c r="AU224" s="208" t="s">
        <v>80</v>
      </c>
      <c r="AY224" s="207" t="s">
        <v>134</v>
      </c>
      <c r="BK224" s="209">
        <f>SUM(BK225:BK232)</f>
        <v>0</v>
      </c>
    </row>
    <row r="225" s="2" customFormat="1" ht="24.15" customHeight="1">
      <c r="A225" s="38"/>
      <c r="B225" s="39"/>
      <c r="C225" s="212" t="s">
        <v>349</v>
      </c>
      <c r="D225" s="212" t="s">
        <v>136</v>
      </c>
      <c r="E225" s="213" t="s">
        <v>959</v>
      </c>
      <c r="F225" s="214" t="s">
        <v>960</v>
      </c>
      <c r="G225" s="215" t="s">
        <v>149</v>
      </c>
      <c r="H225" s="216">
        <v>1.3100000000000001</v>
      </c>
      <c r="I225" s="217"/>
      <c r="J225" s="218">
        <f>ROUND(I225*H225,2)</f>
        <v>0</v>
      </c>
      <c r="K225" s="214" t="s">
        <v>150</v>
      </c>
      <c r="L225" s="44"/>
      <c r="M225" s="219" t="s">
        <v>19</v>
      </c>
      <c r="N225" s="220" t="s">
        <v>43</v>
      </c>
      <c r="O225" s="84"/>
      <c r="P225" s="221">
        <f>O225*H225</f>
        <v>0</v>
      </c>
      <c r="Q225" s="221">
        <v>2.1600000000000001</v>
      </c>
      <c r="R225" s="221">
        <f>Q225*H225</f>
        <v>2.8296000000000001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141</v>
      </c>
      <c r="AT225" s="223" t="s">
        <v>136</v>
      </c>
      <c r="AU225" s="223" t="s">
        <v>82</v>
      </c>
      <c r="AY225" s="17" t="s">
        <v>134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80</v>
      </c>
      <c r="BK225" s="224">
        <f>ROUND(I225*H225,2)</f>
        <v>0</v>
      </c>
      <c r="BL225" s="17" t="s">
        <v>141</v>
      </c>
      <c r="BM225" s="223" t="s">
        <v>961</v>
      </c>
    </row>
    <row r="226" s="2" customFormat="1">
      <c r="A226" s="38"/>
      <c r="B226" s="39"/>
      <c r="C226" s="40"/>
      <c r="D226" s="225" t="s">
        <v>143</v>
      </c>
      <c r="E226" s="40"/>
      <c r="F226" s="226" t="s">
        <v>962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143</v>
      </c>
      <c r="AU226" s="17" t="s">
        <v>82</v>
      </c>
    </row>
    <row r="227" s="2" customFormat="1">
      <c r="A227" s="38"/>
      <c r="B227" s="39"/>
      <c r="C227" s="40"/>
      <c r="D227" s="230" t="s">
        <v>145</v>
      </c>
      <c r="E227" s="40"/>
      <c r="F227" s="231" t="s">
        <v>963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145</v>
      </c>
      <c r="AU227" s="17" t="s">
        <v>82</v>
      </c>
    </row>
    <row r="228" s="13" customFormat="1">
      <c r="A228" s="13"/>
      <c r="B228" s="232"/>
      <c r="C228" s="233"/>
      <c r="D228" s="225" t="s">
        <v>154</v>
      </c>
      <c r="E228" s="234" t="s">
        <v>19</v>
      </c>
      <c r="F228" s="235" t="s">
        <v>936</v>
      </c>
      <c r="G228" s="233"/>
      <c r="H228" s="236">
        <v>1.3100000000000001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154</v>
      </c>
      <c r="AU228" s="242" t="s">
        <v>82</v>
      </c>
      <c r="AV228" s="13" t="s">
        <v>82</v>
      </c>
      <c r="AW228" s="13" t="s">
        <v>33</v>
      </c>
      <c r="AX228" s="13" t="s">
        <v>80</v>
      </c>
      <c r="AY228" s="242" t="s">
        <v>134</v>
      </c>
    </row>
    <row r="229" s="2" customFormat="1" ht="16.5" customHeight="1">
      <c r="A229" s="38"/>
      <c r="B229" s="39"/>
      <c r="C229" s="212" t="s">
        <v>354</v>
      </c>
      <c r="D229" s="212" t="s">
        <v>136</v>
      </c>
      <c r="E229" s="213" t="s">
        <v>964</v>
      </c>
      <c r="F229" s="214" t="s">
        <v>965</v>
      </c>
      <c r="G229" s="215" t="s">
        <v>149</v>
      </c>
      <c r="H229" s="216">
        <v>1.3100000000000001</v>
      </c>
      <c r="I229" s="217"/>
      <c r="J229" s="218">
        <f>ROUND(I229*H229,2)</f>
        <v>0</v>
      </c>
      <c r="K229" s="214" t="s">
        <v>150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2.2563399999999998</v>
      </c>
      <c r="R229" s="221">
        <f>Q229*H229</f>
        <v>2.9558054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141</v>
      </c>
      <c r="AT229" s="223" t="s">
        <v>136</v>
      </c>
      <c r="AU229" s="223" t="s">
        <v>82</v>
      </c>
      <c r="AY229" s="17" t="s">
        <v>134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80</v>
      </c>
      <c r="BK229" s="224">
        <f>ROUND(I229*H229,2)</f>
        <v>0</v>
      </c>
      <c r="BL229" s="17" t="s">
        <v>141</v>
      </c>
      <c r="BM229" s="223" t="s">
        <v>966</v>
      </c>
    </row>
    <row r="230" s="2" customFormat="1">
      <c r="A230" s="38"/>
      <c r="B230" s="39"/>
      <c r="C230" s="40"/>
      <c r="D230" s="225" t="s">
        <v>143</v>
      </c>
      <c r="E230" s="40"/>
      <c r="F230" s="226" t="s">
        <v>967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143</v>
      </c>
      <c r="AU230" s="17" t="s">
        <v>82</v>
      </c>
    </row>
    <row r="231" s="2" customFormat="1">
      <c r="A231" s="38"/>
      <c r="B231" s="39"/>
      <c r="C231" s="40"/>
      <c r="D231" s="230" t="s">
        <v>145</v>
      </c>
      <c r="E231" s="40"/>
      <c r="F231" s="231" t="s">
        <v>968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82</v>
      </c>
    </row>
    <row r="232" s="13" customFormat="1">
      <c r="A232" s="13"/>
      <c r="B232" s="232"/>
      <c r="C232" s="233"/>
      <c r="D232" s="225" t="s">
        <v>154</v>
      </c>
      <c r="E232" s="234" t="s">
        <v>19</v>
      </c>
      <c r="F232" s="235" t="s">
        <v>936</v>
      </c>
      <c r="G232" s="233"/>
      <c r="H232" s="236">
        <v>1.3100000000000001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154</v>
      </c>
      <c r="AU232" s="242" t="s">
        <v>82</v>
      </c>
      <c r="AV232" s="13" t="s">
        <v>82</v>
      </c>
      <c r="AW232" s="13" t="s">
        <v>33</v>
      </c>
      <c r="AX232" s="13" t="s">
        <v>80</v>
      </c>
      <c r="AY232" s="242" t="s">
        <v>134</v>
      </c>
    </row>
    <row r="233" s="12" customFormat="1" ht="22.8" customHeight="1">
      <c r="A233" s="12"/>
      <c r="B233" s="196"/>
      <c r="C233" s="197"/>
      <c r="D233" s="198" t="s">
        <v>71</v>
      </c>
      <c r="E233" s="210" t="s">
        <v>141</v>
      </c>
      <c r="F233" s="210" t="s">
        <v>225</v>
      </c>
      <c r="G233" s="197"/>
      <c r="H233" s="197"/>
      <c r="I233" s="200"/>
      <c r="J233" s="211">
        <f>BK233</f>
        <v>0</v>
      </c>
      <c r="K233" s="197"/>
      <c r="L233" s="202"/>
      <c r="M233" s="203"/>
      <c r="N233" s="204"/>
      <c r="O233" s="204"/>
      <c r="P233" s="205">
        <f>SUM(P234:P244)</f>
        <v>0</v>
      </c>
      <c r="Q233" s="204"/>
      <c r="R233" s="205">
        <f>SUM(R234:R244)</f>
        <v>11.736990000000001</v>
      </c>
      <c r="S233" s="204"/>
      <c r="T233" s="206">
        <f>SUM(T234:T244)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7" t="s">
        <v>80</v>
      </c>
      <c r="AT233" s="208" t="s">
        <v>71</v>
      </c>
      <c r="AU233" s="208" t="s">
        <v>80</v>
      </c>
      <c r="AY233" s="207" t="s">
        <v>134</v>
      </c>
      <c r="BK233" s="209">
        <f>SUM(BK234:BK244)</f>
        <v>0</v>
      </c>
    </row>
    <row r="234" s="2" customFormat="1" ht="24.15" customHeight="1">
      <c r="A234" s="38"/>
      <c r="B234" s="39"/>
      <c r="C234" s="212" t="s">
        <v>359</v>
      </c>
      <c r="D234" s="212" t="s">
        <v>136</v>
      </c>
      <c r="E234" s="213" t="s">
        <v>969</v>
      </c>
      <c r="F234" s="214" t="s">
        <v>970</v>
      </c>
      <c r="G234" s="215" t="s">
        <v>243</v>
      </c>
      <c r="H234" s="216">
        <v>36.600000000000001</v>
      </c>
      <c r="I234" s="217"/>
      <c r="J234" s="218">
        <f>ROUND(I234*H234,2)</f>
        <v>0</v>
      </c>
      <c r="K234" s="214" t="s">
        <v>150</v>
      </c>
      <c r="L234" s="44"/>
      <c r="M234" s="219" t="s">
        <v>19</v>
      </c>
      <c r="N234" s="220" t="s">
        <v>43</v>
      </c>
      <c r="O234" s="84"/>
      <c r="P234" s="221">
        <f>O234*H234</f>
        <v>0</v>
      </c>
      <c r="Q234" s="221">
        <v>0.03465</v>
      </c>
      <c r="R234" s="221">
        <f>Q234*H234</f>
        <v>1.2681900000000002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141</v>
      </c>
      <c r="AT234" s="223" t="s">
        <v>136</v>
      </c>
      <c r="AU234" s="223" t="s">
        <v>82</v>
      </c>
      <c r="AY234" s="17" t="s">
        <v>134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80</v>
      </c>
      <c r="BK234" s="224">
        <f>ROUND(I234*H234,2)</f>
        <v>0</v>
      </c>
      <c r="BL234" s="17" t="s">
        <v>141</v>
      </c>
      <c r="BM234" s="223" t="s">
        <v>971</v>
      </c>
    </row>
    <row r="235" s="2" customFormat="1">
      <c r="A235" s="38"/>
      <c r="B235" s="39"/>
      <c r="C235" s="40"/>
      <c r="D235" s="225" t="s">
        <v>143</v>
      </c>
      <c r="E235" s="40"/>
      <c r="F235" s="226" t="s">
        <v>972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143</v>
      </c>
      <c r="AU235" s="17" t="s">
        <v>82</v>
      </c>
    </row>
    <row r="236" s="2" customFormat="1">
      <c r="A236" s="38"/>
      <c r="B236" s="39"/>
      <c r="C236" s="40"/>
      <c r="D236" s="230" t="s">
        <v>145</v>
      </c>
      <c r="E236" s="40"/>
      <c r="F236" s="231" t="s">
        <v>973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82</v>
      </c>
    </row>
    <row r="237" s="13" customFormat="1">
      <c r="A237" s="13"/>
      <c r="B237" s="232"/>
      <c r="C237" s="233"/>
      <c r="D237" s="225" t="s">
        <v>154</v>
      </c>
      <c r="E237" s="234" t="s">
        <v>19</v>
      </c>
      <c r="F237" s="235" t="s">
        <v>974</v>
      </c>
      <c r="G237" s="233"/>
      <c r="H237" s="236">
        <v>36.600000000000001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154</v>
      </c>
      <c r="AU237" s="242" t="s">
        <v>82</v>
      </c>
      <c r="AV237" s="13" t="s">
        <v>82</v>
      </c>
      <c r="AW237" s="13" t="s">
        <v>33</v>
      </c>
      <c r="AX237" s="13" t="s">
        <v>80</v>
      </c>
      <c r="AY237" s="242" t="s">
        <v>134</v>
      </c>
    </row>
    <row r="238" s="2" customFormat="1" ht="37.8" customHeight="1">
      <c r="A238" s="38"/>
      <c r="B238" s="39"/>
      <c r="C238" s="254" t="s">
        <v>364</v>
      </c>
      <c r="D238" s="254" t="s">
        <v>192</v>
      </c>
      <c r="E238" s="255" t="s">
        <v>975</v>
      </c>
      <c r="F238" s="256" t="s">
        <v>976</v>
      </c>
      <c r="G238" s="257" t="s">
        <v>215</v>
      </c>
      <c r="H238" s="258">
        <v>24.800000000000001</v>
      </c>
      <c r="I238" s="259"/>
      <c r="J238" s="260">
        <f>ROUND(I238*H238,2)</f>
        <v>0</v>
      </c>
      <c r="K238" s="256" t="s">
        <v>19</v>
      </c>
      <c r="L238" s="261"/>
      <c r="M238" s="262" t="s">
        <v>19</v>
      </c>
      <c r="N238" s="263" t="s">
        <v>43</v>
      </c>
      <c r="O238" s="84"/>
      <c r="P238" s="221">
        <f>O238*H238</f>
        <v>0</v>
      </c>
      <c r="Q238" s="221">
        <v>0.112</v>
      </c>
      <c r="R238" s="221">
        <f>Q238*H238</f>
        <v>2.7776000000000001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187</v>
      </c>
      <c r="AT238" s="223" t="s">
        <v>192</v>
      </c>
      <c r="AU238" s="223" t="s">
        <v>82</v>
      </c>
      <c r="AY238" s="17" t="s">
        <v>134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80</v>
      </c>
      <c r="BK238" s="224">
        <f>ROUND(I238*H238,2)</f>
        <v>0</v>
      </c>
      <c r="BL238" s="17" t="s">
        <v>141</v>
      </c>
      <c r="BM238" s="223" t="s">
        <v>977</v>
      </c>
    </row>
    <row r="239" s="2" customFormat="1">
      <c r="A239" s="38"/>
      <c r="B239" s="39"/>
      <c r="C239" s="40"/>
      <c r="D239" s="225" t="s">
        <v>143</v>
      </c>
      <c r="E239" s="40"/>
      <c r="F239" s="226" t="s">
        <v>976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82</v>
      </c>
    </row>
    <row r="240" s="13" customFormat="1">
      <c r="A240" s="13"/>
      <c r="B240" s="232"/>
      <c r="C240" s="233"/>
      <c r="D240" s="225" t="s">
        <v>154</v>
      </c>
      <c r="E240" s="234" t="s">
        <v>19</v>
      </c>
      <c r="F240" s="235" t="s">
        <v>978</v>
      </c>
      <c r="G240" s="233"/>
      <c r="H240" s="236">
        <v>24.800000000000001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154</v>
      </c>
      <c r="AU240" s="242" t="s">
        <v>82</v>
      </c>
      <c r="AV240" s="13" t="s">
        <v>82</v>
      </c>
      <c r="AW240" s="13" t="s">
        <v>33</v>
      </c>
      <c r="AX240" s="13" t="s">
        <v>80</v>
      </c>
      <c r="AY240" s="242" t="s">
        <v>134</v>
      </c>
    </row>
    <row r="241" s="2" customFormat="1" ht="33" customHeight="1">
      <c r="A241" s="38"/>
      <c r="B241" s="39"/>
      <c r="C241" s="212" t="s">
        <v>370</v>
      </c>
      <c r="D241" s="212" t="s">
        <v>136</v>
      </c>
      <c r="E241" s="213" t="s">
        <v>979</v>
      </c>
      <c r="F241" s="214" t="s">
        <v>980</v>
      </c>
      <c r="G241" s="215" t="s">
        <v>139</v>
      </c>
      <c r="H241" s="216">
        <v>47.5</v>
      </c>
      <c r="I241" s="217"/>
      <c r="J241" s="218">
        <f>ROUND(I241*H241,2)</f>
        <v>0</v>
      </c>
      <c r="K241" s="214" t="s">
        <v>150</v>
      </c>
      <c r="L241" s="44"/>
      <c r="M241" s="219" t="s">
        <v>19</v>
      </c>
      <c r="N241" s="220" t="s">
        <v>43</v>
      </c>
      <c r="O241" s="84"/>
      <c r="P241" s="221">
        <f>O241*H241</f>
        <v>0</v>
      </c>
      <c r="Q241" s="221">
        <v>0.16192000000000001</v>
      </c>
      <c r="R241" s="221">
        <f>Q241*H241</f>
        <v>7.6912000000000003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141</v>
      </c>
      <c r="AT241" s="223" t="s">
        <v>136</v>
      </c>
      <c r="AU241" s="223" t="s">
        <v>82</v>
      </c>
      <c r="AY241" s="17" t="s">
        <v>134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80</v>
      </c>
      <c r="BK241" s="224">
        <f>ROUND(I241*H241,2)</f>
        <v>0</v>
      </c>
      <c r="BL241" s="17" t="s">
        <v>141</v>
      </c>
      <c r="BM241" s="223" t="s">
        <v>981</v>
      </c>
    </row>
    <row r="242" s="2" customFormat="1">
      <c r="A242" s="38"/>
      <c r="B242" s="39"/>
      <c r="C242" s="40"/>
      <c r="D242" s="225" t="s">
        <v>143</v>
      </c>
      <c r="E242" s="40"/>
      <c r="F242" s="226" t="s">
        <v>982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143</v>
      </c>
      <c r="AU242" s="17" t="s">
        <v>82</v>
      </c>
    </row>
    <row r="243" s="2" customFormat="1">
      <c r="A243" s="38"/>
      <c r="B243" s="39"/>
      <c r="C243" s="40"/>
      <c r="D243" s="230" t="s">
        <v>145</v>
      </c>
      <c r="E243" s="40"/>
      <c r="F243" s="231" t="s">
        <v>983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145</v>
      </c>
      <c r="AU243" s="17" t="s">
        <v>82</v>
      </c>
    </row>
    <row r="244" s="13" customFormat="1">
      <c r="A244" s="13"/>
      <c r="B244" s="232"/>
      <c r="C244" s="233"/>
      <c r="D244" s="225" t="s">
        <v>154</v>
      </c>
      <c r="E244" s="234" t="s">
        <v>19</v>
      </c>
      <c r="F244" s="235" t="s">
        <v>984</v>
      </c>
      <c r="G244" s="233"/>
      <c r="H244" s="236">
        <v>47.5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154</v>
      </c>
      <c r="AU244" s="242" t="s">
        <v>82</v>
      </c>
      <c r="AV244" s="13" t="s">
        <v>82</v>
      </c>
      <c r="AW244" s="13" t="s">
        <v>33</v>
      </c>
      <c r="AX244" s="13" t="s">
        <v>80</v>
      </c>
      <c r="AY244" s="242" t="s">
        <v>134</v>
      </c>
    </row>
    <row r="245" s="12" customFormat="1" ht="22.8" customHeight="1">
      <c r="A245" s="12"/>
      <c r="B245" s="196"/>
      <c r="C245" s="197"/>
      <c r="D245" s="198" t="s">
        <v>71</v>
      </c>
      <c r="E245" s="210" t="s">
        <v>171</v>
      </c>
      <c r="F245" s="210" t="s">
        <v>985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SUM(P246:P315)</f>
        <v>0</v>
      </c>
      <c r="Q245" s="204"/>
      <c r="R245" s="205">
        <f>SUM(R246:R315)</f>
        <v>443.01948700000003</v>
      </c>
      <c r="S245" s="204"/>
      <c r="T245" s="206">
        <f>SUM(T246:T315)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80</v>
      </c>
      <c r="AT245" s="208" t="s">
        <v>71</v>
      </c>
      <c r="AU245" s="208" t="s">
        <v>80</v>
      </c>
      <c r="AY245" s="207" t="s">
        <v>134</v>
      </c>
      <c r="BK245" s="209">
        <f>SUM(BK246:BK315)</f>
        <v>0</v>
      </c>
    </row>
    <row r="246" s="2" customFormat="1" ht="16.5" customHeight="1">
      <c r="A246" s="38"/>
      <c r="B246" s="39"/>
      <c r="C246" s="212" t="s">
        <v>376</v>
      </c>
      <c r="D246" s="212" t="s">
        <v>136</v>
      </c>
      <c r="E246" s="213" t="s">
        <v>986</v>
      </c>
      <c r="F246" s="214" t="s">
        <v>987</v>
      </c>
      <c r="G246" s="215" t="s">
        <v>139</v>
      </c>
      <c r="H246" s="216">
        <v>45.100000000000001</v>
      </c>
      <c r="I246" s="217"/>
      <c r="J246" s="218">
        <f>ROUND(I246*H246,2)</f>
        <v>0</v>
      </c>
      <c r="K246" s="214" t="s">
        <v>150</v>
      </c>
      <c r="L246" s="44"/>
      <c r="M246" s="219" t="s">
        <v>19</v>
      </c>
      <c r="N246" s="220" t="s">
        <v>43</v>
      </c>
      <c r="O246" s="84"/>
      <c r="P246" s="221">
        <f>O246*H246</f>
        <v>0</v>
      </c>
      <c r="Q246" s="221">
        <v>0.46000000000000002</v>
      </c>
      <c r="R246" s="221">
        <f>Q246*H246</f>
        <v>20.746000000000002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141</v>
      </c>
      <c r="AT246" s="223" t="s">
        <v>136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141</v>
      </c>
      <c r="BM246" s="223" t="s">
        <v>988</v>
      </c>
    </row>
    <row r="247" s="2" customFormat="1">
      <c r="A247" s="38"/>
      <c r="B247" s="39"/>
      <c r="C247" s="40"/>
      <c r="D247" s="225" t="s">
        <v>143</v>
      </c>
      <c r="E247" s="40"/>
      <c r="F247" s="226" t="s">
        <v>989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82</v>
      </c>
    </row>
    <row r="248" s="2" customFormat="1">
      <c r="A248" s="38"/>
      <c r="B248" s="39"/>
      <c r="C248" s="40"/>
      <c r="D248" s="230" t="s">
        <v>145</v>
      </c>
      <c r="E248" s="40"/>
      <c r="F248" s="231" t="s">
        <v>990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82</v>
      </c>
    </row>
    <row r="249" s="13" customFormat="1">
      <c r="A249" s="13"/>
      <c r="B249" s="232"/>
      <c r="C249" s="233"/>
      <c r="D249" s="225" t="s">
        <v>154</v>
      </c>
      <c r="E249" s="234" t="s">
        <v>19</v>
      </c>
      <c r="F249" s="235" t="s">
        <v>775</v>
      </c>
      <c r="G249" s="233"/>
      <c r="H249" s="236">
        <v>45.100000000000001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154</v>
      </c>
      <c r="AU249" s="242" t="s">
        <v>82</v>
      </c>
      <c r="AV249" s="13" t="s">
        <v>82</v>
      </c>
      <c r="AW249" s="13" t="s">
        <v>33</v>
      </c>
      <c r="AX249" s="13" t="s">
        <v>80</v>
      </c>
      <c r="AY249" s="242" t="s">
        <v>134</v>
      </c>
    </row>
    <row r="250" s="2" customFormat="1" ht="16.5" customHeight="1">
      <c r="A250" s="38"/>
      <c r="B250" s="39"/>
      <c r="C250" s="212" t="s">
        <v>381</v>
      </c>
      <c r="D250" s="212" t="s">
        <v>136</v>
      </c>
      <c r="E250" s="213" t="s">
        <v>991</v>
      </c>
      <c r="F250" s="214" t="s">
        <v>992</v>
      </c>
      <c r="G250" s="215" t="s">
        <v>139</v>
      </c>
      <c r="H250" s="216">
        <v>487</v>
      </c>
      <c r="I250" s="217"/>
      <c r="J250" s="218">
        <f>ROUND(I250*H250,2)</f>
        <v>0</v>
      </c>
      <c r="K250" s="214" t="s">
        <v>150</v>
      </c>
      <c r="L250" s="44"/>
      <c r="M250" s="219" t="s">
        <v>19</v>
      </c>
      <c r="N250" s="220" t="s">
        <v>43</v>
      </c>
      <c r="O250" s="84"/>
      <c r="P250" s="221">
        <f>O250*H250</f>
        <v>0</v>
      </c>
      <c r="Q250" s="221">
        <v>0.50600000000000001</v>
      </c>
      <c r="R250" s="221">
        <f>Q250*H250</f>
        <v>246.422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141</v>
      </c>
      <c r="AT250" s="223" t="s">
        <v>136</v>
      </c>
      <c r="AU250" s="223" t="s">
        <v>82</v>
      </c>
      <c r="AY250" s="17" t="s">
        <v>134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80</v>
      </c>
      <c r="BK250" s="224">
        <f>ROUND(I250*H250,2)</f>
        <v>0</v>
      </c>
      <c r="BL250" s="17" t="s">
        <v>141</v>
      </c>
      <c r="BM250" s="223" t="s">
        <v>993</v>
      </c>
    </row>
    <row r="251" s="2" customFormat="1">
      <c r="A251" s="38"/>
      <c r="B251" s="39"/>
      <c r="C251" s="40"/>
      <c r="D251" s="225" t="s">
        <v>143</v>
      </c>
      <c r="E251" s="40"/>
      <c r="F251" s="226" t="s">
        <v>994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143</v>
      </c>
      <c r="AU251" s="17" t="s">
        <v>82</v>
      </c>
    </row>
    <row r="252" s="2" customFormat="1">
      <c r="A252" s="38"/>
      <c r="B252" s="39"/>
      <c r="C252" s="40"/>
      <c r="D252" s="230" t="s">
        <v>145</v>
      </c>
      <c r="E252" s="40"/>
      <c r="F252" s="231" t="s">
        <v>995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82</v>
      </c>
    </row>
    <row r="253" s="13" customFormat="1">
      <c r="A253" s="13"/>
      <c r="B253" s="232"/>
      <c r="C253" s="233"/>
      <c r="D253" s="225" t="s">
        <v>154</v>
      </c>
      <c r="E253" s="234" t="s">
        <v>19</v>
      </c>
      <c r="F253" s="235" t="s">
        <v>996</v>
      </c>
      <c r="G253" s="233"/>
      <c r="H253" s="236">
        <v>487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154</v>
      </c>
      <c r="AU253" s="242" t="s">
        <v>82</v>
      </c>
      <c r="AV253" s="13" t="s">
        <v>82</v>
      </c>
      <c r="AW253" s="13" t="s">
        <v>33</v>
      </c>
      <c r="AX253" s="13" t="s">
        <v>80</v>
      </c>
      <c r="AY253" s="242" t="s">
        <v>134</v>
      </c>
    </row>
    <row r="254" s="2" customFormat="1" ht="24.15" customHeight="1">
      <c r="A254" s="38"/>
      <c r="B254" s="39"/>
      <c r="C254" s="212" t="s">
        <v>387</v>
      </c>
      <c r="D254" s="212" t="s">
        <v>136</v>
      </c>
      <c r="E254" s="213" t="s">
        <v>997</v>
      </c>
      <c r="F254" s="214" t="s">
        <v>998</v>
      </c>
      <c r="G254" s="215" t="s">
        <v>139</v>
      </c>
      <c r="H254" s="216">
        <v>45.100000000000001</v>
      </c>
      <c r="I254" s="217"/>
      <c r="J254" s="218">
        <f>ROUND(I254*H254,2)</f>
        <v>0</v>
      </c>
      <c r="K254" s="214" t="s">
        <v>150</v>
      </c>
      <c r="L254" s="44"/>
      <c r="M254" s="219" t="s">
        <v>19</v>
      </c>
      <c r="N254" s="220" t="s">
        <v>43</v>
      </c>
      <c r="O254" s="84"/>
      <c r="P254" s="221">
        <f>O254*H254</f>
        <v>0</v>
      </c>
      <c r="Q254" s="221">
        <v>0.37190000000000001</v>
      </c>
      <c r="R254" s="221">
        <f>Q254*H254</f>
        <v>16.772690000000001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141</v>
      </c>
      <c r="AT254" s="223" t="s">
        <v>136</v>
      </c>
      <c r="AU254" s="223" t="s">
        <v>82</v>
      </c>
      <c r="AY254" s="17" t="s">
        <v>134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80</v>
      </c>
      <c r="BK254" s="224">
        <f>ROUND(I254*H254,2)</f>
        <v>0</v>
      </c>
      <c r="BL254" s="17" t="s">
        <v>141</v>
      </c>
      <c r="BM254" s="223" t="s">
        <v>999</v>
      </c>
    </row>
    <row r="255" s="2" customFormat="1">
      <c r="A255" s="38"/>
      <c r="B255" s="39"/>
      <c r="C255" s="40"/>
      <c r="D255" s="225" t="s">
        <v>143</v>
      </c>
      <c r="E255" s="40"/>
      <c r="F255" s="226" t="s">
        <v>1000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143</v>
      </c>
      <c r="AU255" s="17" t="s">
        <v>82</v>
      </c>
    </row>
    <row r="256" s="2" customFormat="1">
      <c r="A256" s="38"/>
      <c r="B256" s="39"/>
      <c r="C256" s="40"/>
      <c r="D256" s="230" t="s">
        <v>145</v>
      </c>
      <c r="E256" s="40"/>
      <c r="F256" s="231" t="s">
        <v>1001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82</v>
      </c>
    </row>
    <row r="257" s="13" customFormat="1">
      <c r="A257" s="13"/>
      <c r="B257" s="232"/>
      <c r="C257" s="233"/>
      <c r="D257" s="225" t="s">
        <v>154</v>
      </c>
      <c r="E257" s="234" t="s">
        <v>19</v>
      </c>
      <c r="F257" s="235" t="s">
        <v>775</v>
      </c>
      <c r="G257" s="233"/>
      <c r="H257" s="236">
        <v>45.100000000000001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154</v>
      </c>
      <c r="AU257" s="242" t="s">
        <v>82</v>
      </c>
      <c r="AV257" s="13" t="s">
        <v>82</v>
      </c>
      <c r="AW257" s="13" t="s">
        <v>33</v>
      </c>
      <c r="AX257" s="13" t="s">
        <v>80</v>
      </c>
      <c r="AY257" s="242" t="s">
        <v>134</v>
      </c>
    </row>
    <row r="258" s="2" customFormat="1" ht="33" customHeight="1">
      <c r="A258" s="38"/>
      <c r="B258" s="39"/>
      <c r="C258" s="212" t="s">
        <v>393</v>
      </c>
      <c r="D258" s="212" t="s">
        <v>136</v>
      </c>
      <c r="E258" s="213" t="s">
        <v>1002</v>
      </c>
      <c r="F258" s="214" t="s">
        <v>1003</v>
      </c>
      <c r="G258" s="215" t="s">
        <v>139</v>
      </c>
      <c r="H258" s="216">
        <v>45.100000000000001</v>
      </c>
      <c r="I258" s="217"/>
      <c r="J258" s="218">
        <f>ROUND(I258*H258,2)</f>
        <v>0</v>
      </c>
      <c r="K258" s="214" t="s">
        <v>150</v>
      </c>
      <c r="L258" s="44"/>
      <c r="M258" s="219" t="s">
        <v>19</v>
      </c>
      <c r="N258" s="220" t="s">
        <v>43</v>
      </c>
      <c r="O258" s="84"/>
      <c r="P258" s="221">
        <f>O258*H258</f>
        <v>0</v>
      </c>
      <c r="Q258" s="221">
        <v>0.21099999999999999</v>
      </c>
      <c r="R258" s="221">
        <f>Q258*H258</f>
        <v>9.5160999999999998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141</v>
      </c>
      <c r="AT258" s="223" t="s">
        <v>136</v>
      </c>
      <c r="AU258" s="223" t="s">
        <v>82</v>
      </c>
      <c r="AY258" s="17" t="s">
        <v>134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80</v>
      </c>
      <c r="BK258" s="224">
        <f>ROUND(I258*H258,2)</f>
        <v>0</v>
      </c>
      <c r="BL258" s="17" t="s">
        <v>141</v>
      </c>
      <c r="BM258" s="223" t="s">
        <v>1004</v>
      </c>
    </row>
    <row r="259" s="2" customFormat="1">
      <c r="A259" s="38"/>
      <c r="B259" s="39"/>
      <c r="C259" s="40"/>
      <c r="D259" s="225" t="s">
        <v>143</v>
      </c>
      <c r="E259" s="40"/>
      <c r="F259" s="226" t="s">
        <v>1005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143</v>
      </c>
      <c r="AU259" s="17" t="s">
        <v>82</v>
      </c>
    </row>
    <row r="260" s="2" customFormat="1">
      <c r="A260" s="38"/>
      <c r="B260" s="39"/>
      <c r="C260" s="40"/>
      <c r="D260" s="230" t="s">
        <v>145</v>
      </c>
      <c r="E260" s="40"/>
      <c r="F260" s="231" t="s">
        <v>1006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82</v>
      </c>
    </row>
    <row r="261" s="13" customFormat="1">
      <c r="A261" s="13"/>
      <c r="B261" s="232"/>
      <c r="C261" s="233"/>
      <c r="D261" s="225" t="s">
        <v>154</v>
      </c>
      <c r="E261" s="234" t="s">
        <v>19</v>
      </c>
      <c r="F261" s="235" t="s">
        <v>775</v>
      </c>
      <c r="G261" s="233"/>
      <c r="H261" s="236">
        <v>45.100000000000001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154</v>
      </c>
      <c r="AU261" s="242" t="s">
        <v>82</v>
      </c>
      <c r="AV261" s="13" t="s">
        <v>82</v>
      </c>
      <c r="AW261" s="13" t="s">
        <v>33</v>
      </c>
      <c r="AX261" s="13" t="s">
        <v>80</v>
      </c>
      <c r="AY261" s="242" t="s">
        <v>134</v>
      </c>
    </row>
    <row r="262" s="2" customFormat="1" ht="24.15" customHeight="1">
      <c r="A262" s="38"/>
      <c r="B262" s="39"/>
      <c r="C262" s="212" t="s">
        <v>400</v>
      </c>
      <c r="D262" s="212" t="s">
        <v>136</v>
      </c>
      <c r="E262" s="213" t="s">
        <v>1007</v>
      </c>
      <c r="F262" s="214" t="s">
        <v>1008</v>
      </c>
      <c r="G262" s="215" t="s">
        <v>139</v>
      </c>
      <c r="H262" s="216">
        <v>45.100000000000001</v>
      </c>
      <c r="I262" s="217"/>
      <c r="J262" s="218">
        <f>ROUND(I262*H262,2)</f>
        <v>0</v>
      </c>
      <c r="K262" s="214" t="s">
        <v>150</v>
      </c>
      <c r="L262" s="44"/>
      <c r="M262" s="219" t="s">
        <v>19</v>
      </c>
      <c r="N262" s="220" t="s">
        <v>43</v>
      </c>
      <c r="O262" s="84"/>
      <c r="P262" s="221">
        <f>O262*H262</f>
        <v>0</v>
      </c>
      <c r="Q262" s="221">
        <v>0.00034000000000000002</v>
      </c>
      <c r="R262" s="221">
        <f>Q262*H262</f>
        <v>0.015334000000000002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141</v>
      </c>
      <c r="AT262" s="223" t="s">
        <v>136</v>
      </c>
      <c r="AU262" s="223" t="s">
        <v>82</v>
      </c>
      <c r="AY262" s="17" t="s">
        <v>134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80</v>
      </c>
      <c r="BK262" s="224">
        <f>ROUND(I262*H262,2)</f>
        <v>0</v>
      </c>
      <c r="BL262" s="17" t="s">
        <v>141</v>
      </c>
      <c r="BM262" s="223" t="s">
        <v>1009</v>
      </c>
    </row>
    <row r="263" s="2" customFormat="1">
      <c r="A263" s="38"/>
      <c r="B263" s="39"/>
      <c r="C263" s="40"/>
      <c r="D263" s="225" t="s">
        <v>143</v>
      </c>
      <c r="E263" s="40"/>
      <c r="F263" s="226" t="s">
        <v>1010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143</v>
      </c>
      <c r="AU263" s="17" t="s">
        <v>82</v>
      </c>
    </row>
    <row r="264" s="2" customFormat="1">
      <c r="A264" s="38"/>
      <c r="B264" s="39"/>
      <c r="C264" s="40"/>
      <c r="D264" s="230" t="s">
        <v>145</v>
      </c>
      <c r="E264" s="40"/>
      <c r="F264" s="231" t="s">
        <v>1011</v>
      </c>
      <c r="G264" s="40"/>
      <c r="H264" s="40"/>
      <c r="I264" s="227"/>
      <c r="J264" s="40"/>
      <c r="K264" s="40"/>
      <c r="L264" s="44"/>
      <c r="M264" s="228"/>
      <c r="N264" s="229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145</v>
      </c>
      <c r="AU264" s="17" t="s">
        <v>82</v>
      </c>
    </row>
    <row r="265" s="13" customFormat="1">
      <c r="A265" s="13"/>
      <c r="B265" s="232"/>
      <c r="C265" s="233"/>
      <c r="D265" s="225" t="s">
        <v>154</v>
      </c>
      <c r="E265" s="234" t="s">
        <v>19</v>
      </c>
      <c r="F265" s="235" t="s">
        <v>775</v>
      </c>
      <c r="G265" s="233"/>
      <c r="H265" s="236">
        <v>45.100000000000001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154</v>
      </c>
      <c r="AU265" s="242" t="s">
        <v>82</v>
      </c>
      <c r="AV265" s="13" t="s">
        <v>82</v>
      </c>
      <c r="AW265" s="13" t="s">
        <v>33</v>
      </c>
      <c r="AX265" s="13" t="s">
        <v>80</v>
      </c>
      <c r="AY265" s="242" t="s">
        <v>134</v>
      </c>
    </row>
    <row r="266" s="2" customFormat="1" ht="24.15" customHeight="1">
      <c r="A266" s="38"/>
      <c r="B266" s="39"/>
      <c r="C266" s="212" t="s">
        <v>406</v>
      </c>
      <c r="D266" s="212" t="s">
        <v>136</v>
      </c>
      <c r="E266" s="213" t="s">
        <v>1012</v>
      </c>
      <c r="F266" s="214" t="s">
        <v>1013</v>
      </c>
      <c r="G266" s="215" t="s">
        <v>139</v>
      </c>
      <c r="H266" s="216">
        <v>45.100000000000001</v>
      </c>
      <c r="I266" s="217"/>
      <c r="J266" s="218">
        <f>ROUND(I266*H266,2)</f>
        <v>0</v>
      </c>
      <c r="K266" s="214" t="s">
        <v>150</v>
      </c>
      <c r="L266" s="44"/>
      <c r="M266" s="219" t="s">
        <v>19</v>
      </c>
      <c r="N266" s="220" t="s">
        <v>43</v>
      </c>
      <c r="O266" s="84"/>
      <c r="P266" s="221">
        <f>O266*H266</f>
        <v>0</v>
      </c>
      <c r="Q266" s="221">
        <v>0.00051000000000000004</v>
      </c>
      <c r="R266" s="221">
        <f>Q266*H266</f>
        <v>0.023001000000000004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141</v>
      </c>
      <c r="AT266" s="223" t="s">
        <v>136</v>
      </c>
      <c r="AU266" s="223" t="s">
        <v>82</v>
      </c>
      <c r="AY266" s="17" t="s">
        <v>134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80</v>
      </c>
      <c r="BK266" s="224">
        <f>ROUND(I266*H266,2)</f>
        <v>0</v>
      </c>
      <c r="BL266" s="17" t="s">
        <v>141</v>
      </c>
      <c r="BM266" s="223" t="s">
        <v>1014</v>
      </c>
    </row>
    <row r="267" s="2" customFormat="1">
      <c r="A267" s="38"/>
      <c r="B267" s="39"/>
      <c r="C267" s="40"/>
      <c r="D267" s="225" t="s">
        <v>143</v>
      </c>
      <c r="E267" s="40"/>
      <c r="F267" s="226" t="s">
        <v>1015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143</v>
      </c>
      <c r="AU267" s="17" t="s">
        <v>82</v>
      </c>
    </row>
    <row r="268" s="2" customFormat="1">
      <c r="A268" s="38"/>
      <c r="B268" s="39"/>
      <c r="C268" s="40"/>
      <c r="D268" s="230" t="s">
        <v>145</v>
      </c>
      <c r="E268" s="40"/>
      <c r="F268" s="231" t="s">
        <v>1016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82</v>
      </c>
    </row>
    <row r="269" s="13" customFormat="1">
      <c r="A269" s="13"/>
      <c r="B269" s="232"/>
      <c r="C269" s="233"/>
      <c r="D269" s="225" t="s">
        <v>154</v>
      </c>
      <c r="E269" s="234" t="s">
        <v>19</v>
      </c>
      <c r="F269" s="235" t="s">
        <v>775</v>
      </c>
      <c r="G269" s="233"/>
      <c r="H269" s="236">
        <v>45.100000000000001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154</v>
      </c>
      <c r="AU269" s="242" t="s">
        <v>82</v>
      </c>
      <c r="AV269" s="13" t="s">
        <v>82</v>
      </c>
      <c r="AW269" s="13" t="s">
        <v>33</v>
      </c>
      <c r="AX269" s="13" t="s">
        <v>80</v>
      </c>
      <c r="AY269" s="242" t="s">
        <v>134</v>
      </c>
    </row>
    <row r="270" s="2" customFormat="1" ht="33" customHeight="1">
      <c r="A270" s="38"/>
      <c r="B270" s="39"/>
      <c r="C270" s="212" t="s">
        <v>414</v>
      </c>
      <c r="D270" s="212" t="s">
        <v>136</v>
      </c>
      <c r="E270" s="213" t="s">
        <v>1017</v>
      </c>
      <c r="F270" s="214" t="s">
        <v>1018</v>
      </c>
      <c r="G270" s="215" t="s">
        <v>139</v>
      </c>
      <c r="H270" s="216">
        <v>45.100000000000001</v>
      </c>
      <c r="I270" s="217"/>
      <c r="J270" s="218">
        <f>ROUND(I270*H270,2)</f>
        <v>0</v>
      </c>
      <c r="K270" s="214" t="s">
        <v>150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0.10373</v>
      </c>
      <c r="R270" s="221">
        <f>Q270*H270</f>
        <v>4.678223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141</v>
      </c>
      <c r="AT270" s="223" t="s">
        <v>136</v>
      </c>
      <c r="AU270" s="223" t="s">
        <v>82</v>
      </c>
      <c r="AY270" s="17" t="s">
        <v>134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80</v>
      </c>
      <c r="BK270" s="224">
        <f>ROUND(I270*H270,2)</f>
        <v>0</v>
      </c>
      <c r="BL270" s="17" t="s">
        <v>141</v>
      </c>
      <c r="BM270" s="223" t="s">
        <v>1019</v>
      </c>
    </row>
    <row r="271" s="2" customFormat="1">
      <c r="A271" s="38"/>
      <c r="B271" s="39"/>
      <c r="C271" s="40"/>
      <c r="D271" s="225" t="s">
        <v>143</v>
      </c>
      <c r="E271" s="40"/>
      <c r="F271" s="226" t="s">
        <v>1020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143</v>
      </c>
      <c r="AU271" s="17" t="s">
        <v>82</v>
      </c>
    </row>
    <row r="272" s="2" customFormat="1">
      <c r="A272" s="38"/>
      <c r="B272" s="39"/>
      <c r="C272" s="40"/>
      <c r="D272" s="230" t="s">
        <v>145</v>
      </c>
      <c r="E272" s="40"/>
      <c r="F272" s="231" t="s">
        <v>1021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145</v>
      </c>
      <c r="AU272" s="17" t="s">
        <v>82</v>
      </c>
    </row>
    <row r="273" s="13" customFormat="1">
      <c r="A273" s="13"/>
      <c r="B273" s="232"/>
      <c r="C273" s="233"/>
      <c r="D273" s="225" t="s">
        <v>154</v>
      </c>
      <c r="E273" s="234" t="s">
        <v>775</v>
      </c>
      <c r="F273" s="235" t="s">
        <v>777</v>
      </c>
      <c r="G273" s="233"/>
      <c r="H273" s="236">
        <v>45.100000000000001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154</v>
      </c>
      <c r="AU273" s="242" t="s">
        <v>82</v>
      </c>
      <c r="AV273" s="13" t="s">
        <v>82</v>
      </c>
      <c r="AW273" s="13" t="s">
        <v>33</v>
      </c>
      <c r="AX273" s="13" t="s">
        <v>80</v>
      </c>
      <c r="AY273" s="242" t="s">
        <v>134</v>
      </c>
    </row>
    <row r="274" s="2" customFormat="1" ht="24.15" customHeight="1">
      <c r="A274" s="38"/>
      <c r="B274" s="39"/>
      <c r="C274" s="212" t="s">
        <v>420</v>
      </c>
      <c r="D274" s="212" t="s">
        <v>136</v>
      </c>
      <c r="E274" s="213" t="s">
        <v>1022</v>
      </c>
      <c r="F274" s="214" t="s">
        <v>1023</v>
      </c>
      <c r="G274" s="215" t="s">
        <v>139</v>
      </c>
      <c r="H274" s="216">
        <v>17.800000000000001</v>
      </c>
      <c r="I274" s="217"/>
      <c r="J274" s="218">
        <f>ROUND(I274*H274,2)</f>
        <v>0</v>
      </c>
      <c r="K274" s="214" t="s">
        <v>150</v>
      </c>
      <c r="L274" s="44"/>
      <c r="M274" s="219" t="s">
        <v>19</v>
      </c>
      <c r="N274" s="220" t="s">
        <v>43</v>
      </c>
      <c r="O274" s="84"/>
      <c r="P274" s="221">
        <f>O274*H274</f>
        <v>0</v>
      </c>
      <c r="Q274" s="221">
        <v>0.1837</v>
      </c>
      <c r="R274" s="221">
        <f>Q274*H274</f>
        <v>3.26986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141</v>
      </c>
      <c r="AT274" s="223" t="s">
        <v>136</v>
      </c>
      <c r="AU274" s="223" t="s">
        <v>82</v>
      </c>
      <c r="AY274" s="17" t="s">
        <v>134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80</v>
      </c>
      <c r="BK274" s="224">
        <f>ROUND(I274*H274,2)</f>
        <v>0</v>
      </c>
      <c r="BL274" s="17" t="s">
        <v>141</v>
      </c>
      <c r="BM274" s="223" t="s">
        <v>1024</v>
      </c>
    </row>
    <row r="275" s="2" customFormat="1">
      <c r="A275" s="38"/>
      <c r="B275" s="39"/>
      <c r="C275" s="40"/>
      <c r="D275" s="225" t="s">
        <v>143</v>
      </c>
      <c r="E275" s="40"/>
      <c r="F275" s="226" t="s">
        <v>1025</v>
      </c>
      <c r="G275" s="40"/>
      <c r="H275" s="40"/>
      <c r="I275" s="227"/>
      <c r="J275" s="40"/>
      <c r="K275" s="40"/>
      <c r="L275" s="44"/>
      <c r="M275" s="228"/>
      <c r="N275" s="229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143</v>
      </c>
      <c r="AU275" s="17" t="s">
        <v>82</v>
      </c>
    </row>
    <row r="276" s="2" customFormat="1">
      <c r="A276" s="38"/>
      <c r="B276" s="39"/>
      <c r="C276" s="40"/>
      <c r="D276" s="230" t="s">
        <v>145</v>
      </c>
      <c r="E276" s="40"/>
      <c r="F276" s="231" t="s">
        <v>1026</v>
      </c>
      <c r="G276" s="40"/>
      <c r="H276" s="40"/>
      <c r="I276" s="227"/>
      <c r="J276" s="40"/>
      <c r="K276" s="40"/>
      <c r="L276" s="44"/>
      <c r="M276" s="228"/>
      <c r="N276" s="229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145</v>
      </c>
      <c r="AU276" s="17" t="s">
        <v>82</v>
      </c>
    </row>
    <row r="277" s="13" customFormat="1">
      <c r="A277" s="13"/>
      <c r="B277" s="232"/>
      <c r="C277" s="233"/>
      <c r="D277" s="225" t="s">
        <v>154</v>
      </c>
      <c r="E277" s="234" t="s">
        <v>772</v>
      </c>
      <c r="F277" s="235" t="s">
        <v>1027</v>
      </c>
      <c r="G277" s="233"/>
      <c r="H277" s="236">
        <v>10.5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154</v>
      </c>
      <c r="AU277" s="242" t="s">
        <v>82</v>
      </c>
      <c r="AV277" s="13" t="s">
        <v>82</v>
      </c>
      <c r="AW277" s="13" t="s">
        <v>33</v>
      </c>
      <c r="AX277" s="13" t="s">
        <v>72</v>
      </c>
      <c r="AY277" s="242" t="s">
        <v>134</v>
      </c>
    </row>
    <row r="278" s="13" customFormat="1">
      <c r="A278" s="13"/>
      <c r="B278" s="232"/>
      <c r="C278" s="233"/>
      <c r="D278" s="225" t="s">
        <v>154</v>
      </c>
      <c r="E278" s="234" t="s">
        <v>753</v>
      </c>
      <c r="F278" s="235" t="s">
        <v>1028</v>
      </c>
      <c r="G278" s="233"/>
      <c r="H278" s="236">
        <v>7.2999999999999998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154</v>
      </c>
      <c r="AU278" s="242" t="s">
        <v>82</v>
      </c>
      <c r="AV278" s="13" t="s">
        <v>82</v>
      </c>
      <c r="AW278" s="13" t="s">
        <v>33</v>
      </c>
      <c r="AX278" s="13" t="s">
        <v>72</v>
      </c>
      <c r="AY278" s="242" t="s">
        <v>134</v>
      </c>
    </row>
    <row r="279" s="14" customFormat="1">
      <c r="A279" s="14"/>
      <c r="B279" s="243"/>
      <c r="C279" s="244"/>
      <c r="D279" s="225" t="s">
        <v>154</v>
      </c>
      <c r="E279" s="245" t="s">
        <v>759</v>
      </c>
      <c r="F279" s="246" t="s">
        <v>156</v>
      </c>
      <c r="G279" s="244"/>
      <c r="H279" s="247">
        <v>17.800000000000001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154</v>
      </c>
      <c r="AU279" s="253" t="s">
        <v>82</v>
      </c>
      <c r="AV279" s="14" t="s">
        <v>141</v>
      </c>
      <c r="AW279" s="14" t="s">
        <v>33</v>
      </c>
      <c r="AX279" s="14" t="s">
        <v>80</v>
      </c>
      <c r="AY279" s="253" t="s">
        <v>134</v>
      </c>
    </row>
    <row r="280" s="2" customFormat="1" ht="24.15" customHeight="1">
      <c r="A280" s="38"/>
      <c r="B280" s="39"/>
      <c r="C280" s="254" t="s">
        <v>427</v>
      </c>
      <c r="D280" s="254" t="s">
        <v>192</v>
      </c>
      <c r="E280" s="255" t="s">
        <v>1029</v>
      </c>
      <c r="F280" s="256" t="s">
        <v>1030</v>
      </c>
      <c r="G280" s="257" t="s">
        <v>139</v>
      </c>
      <c r="H280" s="258">
        <v>7.5190000000000001</v>
      </c>
      <c r="I280" s="259"/>
      <c r="J280" s="260">
        <f>ROUND(I280*H280,2)</f>
        <v>0</v>
      </c>
      <c r="K280" s="256" t="s">
        <v>19</v>
      </c>
      <c r="L280" s="261"/>
      <c r="M280" s="262" t="s">
        <v>19</v>
      </c>
      <c r="N280" s="263" t="s">
        <v>43</v>
      </c>
      <c r="O280" s="84"/>
      <c r="P280" s="221">
        <f>O280*H280</f>
        <v>0</v>
      </c>
      <c r="Q280" s="221">
        <v>0.26600000000000001</v>
      </c>
      <c r="R280" s="221">
        <f>Q280*H280</f>
        <v>2.000054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187</v>
      </c>
      <c r="AT280" s="223" t="s">
        <v>192</v>
      </c>
      <c r="AU280" s="223" t="s">
        <v>82</v>
      </c>
      <c r="AY280" s="17" t="s">
        <v>134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80</v>
      </c>
      <c r="BK280" s="224">
        <f>ROUND(I280*H280,2)</f>
        <v>0</v>
      </c>
      <c r="BL280" s="17" t="s">
        <v>141</v>
      </c>
      <c r="BM280" s="223" t="s">
        <v>1031</v>
      </c>
    </row>
    <row r="281" s="2" customFormat="1">
      <c r="A281" s="38"/>
      <c r="B281" s="39"/>
      <c r="C281" s="40"/>
      <c r="D281" s="225" t="s">
        <v>143</v>
      </c>
      <c r="E281" s="40"/>
      <c r="F281" s="226" t="s">
        <v>1030</v>
      </c>
      <c r="G281" s="40"/>
      <c r="H281" s="40"/>
      <c r="I281" s="227"/>
      <c r="J281" s="40"/>
      <c r="K281" s="40"/>
      <c r="L281" s="44"/>
      <c r="M281" s="228"/>
      <c r="N281" s="229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143</v>
      </c>
      <c r="AU281" s="17" t="s">
        <v>82</v>
      </c>
    </row>
    <row r="282" s="2" customFormat="1">
      <c r="A282" s="38"/>
      <c r="B282" s="39"/>
      <c r="C282" s="40"/>
      <c r="D282" s="225" t="s">
        <v>397</v>
      </c>
      <c r="E282" s="40"/>
      <c r="F282" s="264" t="s">
        <v>1032</v>
      </c>
      <c r="G282" s="40"/>
      <c r="H282" s="40"/>
      <c r="I282" s="227"/>
      <c r="J282" s="40"/>
      <c r="K282" s="40"/>
      <c r="L282" s="44"/>
      <c r="M282" s="228"/>
      <c r="N282" s="229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397</v>
      </c>
      <c r="AU282" s="17" t="s">
        <v>82</v>
      </c>
    </row>
    <row r="283" s="13" customFormat="1">
      <c r="A283" s="13"/>
      <c r="B283" s="232"/>
      <c r="C283" s="233"/>
      <c r="D283" s="225" t="s">
        <v>154</v>
      </c>
      <c r="E283" s="234" t="s">
        <v>19</v>
      </c>
      <c r="F283" s="235" t="s">
        <v>753</v>
      </c>
      <c r="G283" s="233"/>
      <c r="H283" s="236">
        <v>7.2999999999999998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154</v>
      </c>
      <c r="AU283" s="242" t="s">
        <v>82</v>
      </c>
      <c r="AV283" s="13" t="s">
        <v>82</v>
      </c>
      <c r="AW283" s="13" t="s">
        <v>33</v>
      </c>
      <c r="AX283" s="13" t="s">
        <v>72</v>
      </c>
      <c r="AY283" s="242" t="s">
        <v>134</v>
      </c>
    </row>
    <row r="284" s="13" customFormat="1">
      <c r="A284" s="13"/>
      <c r="B284" s="232"/>
      <c r="C284" s="233"/>
      <c r="D284" s="225" t="s">
        <v>154</v>
      </c>
      <c r="E284" s="234" t="s">
        <v>19</v>
      </c>
      <c r="F284" s="235" t="s">
        <v>1033</v>
      </c>
      <c r="G284" s="233"/>
      <c r="H284" s="236">
        <v>7.5190000000000001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154</v>
      </c>
      <c r="AU284" s="242" t="s">
        <v>82</v>
      </c>
      <c r="AV284" s="13" t="s">
        <v>82</v>
      </c>
      <c r="AW284" s="13" t="s">
        <v>33</v>
      </c>
      <c r="AX284" s="13" t="s">
        <v>80</v>
      </c>
      <c r="AY284" s="242" t="s">
        <v>134</v>
      </c>
    </row>
    <row r="285" s="2" customFormat="1" ht="21.75" customHeight="1">
      <c r="A285" s="38"/>
      <c r="B285" s="39"/>
      <c r="C285" s="254" t="s">
        <v>435</v>
      </c>
      <c r="D285" s="254" t="s">
        <v>192</v>
      </c>
      <c r="E285" s="255" t="s">
        <v>1034</v>
      </c>
      <c r="F285" s="256" t="s">
        <v>1035</v>
      </c>
      <c r="G285" s="257" t="s">
        <v>139</v>
      </c>
      <c r="H285" s="258">
        <v>10.815</v>
      </c>
      <c r="I285" s="259"/>
      <c r="J285" s="260">
        <f>ROUND(I285*H285,2)</f>
        <v>0</v>
      </c>
      <c r="K285" s="256" t="s">
        <v>19</v>
      </c>
      <c r="L285" s="261"/>
      <c r="M285" s="262" t="s">
        <v>19</v>
      </c>
      <c r="N285" s="263" t="s">
        <v>43</v>
      </c>
      <c r="O285" s="84"/>
      <c r="P285" s="221">
        <f>O285*H285</f>
        <v>0</v>
      </c>
      <c r="Q285" s="221">
        <v>0.091999999999999998</v>
      </c>
      <c r="R285" s="221">
        <f>Q285*H285</f>
        <v>0.99497999999999998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187</v>
      </c>
      <c r="AT285" s="223" t="s">
        <v>192</v>
      </c>
      <c r="AU285" s="223" t="s">
        <v>82</v>
      </c>
      <c r="AY285" s="17" t="s">
        <v>134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80</v>
      </c>
      <c r="BK285" s="224">
        <f>ROUND(I285*H285,2)</f>
        <v>0</v>
      </c>
      <c r="BL285" s="17" t="s">
        <v>141</v>
      </c>
      <c r="BM285" s="223" t="s">
        <v>1036</v>
      </c>
    </row>
    <row r="286" s="2" customFormat="1">
      <c r="A286" s="38"/>
      <c r="B286" s="39"/>
      <c r="C286" s="40"/>
      <c r="D286" s="225" t="s">
        <v>143</v>
      </c>
      <c r="E286" s="40"/>
      <c r="F286" s="226" t="s">
        <v>1035</v>
      </c>
      <c r="G286" s="40"/>
      <c r="H286" s="40"/>
      <c r="I286" s="227"/>
      <c r="J286" s="40"/>
      <c r="K286" s="40"/>
      <c r="L286" s="44"/>
      <c r="M286" s="228"/>
      <c r="N286" s="229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143</v>
      </c>
      <c r="AU286" s="17" t="s">
        <v>82</v>
      </c>
    </row>
    <row r="287" s="13" customFormat="1">
      <c r="A287" s="13"/>
      <c r="B287" s="232"/>
      <c r="C287" s="233"/>
      <c r="D287" s="225" t="s">
        <v>154</v>
      </c>
      <c r="E287" s="234" t="s">
        <v>19</v>
      </c>
      <c r="F287" s="235" t="s">
        <v>772</v>
      </c>
      <c r="G287" s="233"/>
      <c r="H287" s="236">
        <v>10.5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154</v>
      </c>
      <c r="AU287" s="242" t="s">
        <v>82</v>
      </c>
      <c r="AV287" s="13" t="s">
        <v>82</v>
      </c>
      <c r="AW287" s="13" t="s">
        <v>33</v>
      </c>
      <c r="AX287" s="13" t="s">
        <v>72</v>
      </c>
      <c r="AY287" s="242" t="s">
        <v>134</v>
      </c>
    </row>
    <row r="288" s="13" customFormat="1">
      <c r="A288" s="13"/>
      <c r="B288" s="232"/>
      <c r="C288" s="233"/>
      <c r="D288" s="225" t="s">
        <v>154</v>
      </c>
      <c r="E288" s="234" t="s">
        <v>19</v>
      </c>
      <c r="F288" s="235" t="s">
        <v>1037</v>
      </c>
      <c r="G288" s="233"/>
      <c r="H288" s="236">
        <v>10.815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154</v>
      </c>
      <c r="AU288" s="242" t="s">
        <v>82</v>
      </c>
      <c r="AV288" s="13" t="s">
        <v>82</v>
      </c>
      <c r="AW288" s="13" t="s">
        <v>33</v>
      </c>
      <c r="AX288" s="13" t="s">
        <v>80</v>
      </c>
      <c r="AY288" s="242" t="s">
        <v>134</v>
      </c>
    </row>
    <row r="289" s="2" customFormat="1" ht="24.15" customHeight="1">
      <c r="A289" s="38"/>
      <c r="B289" s="39"/>
      <c r="C289" s="212" t="s">
        <v>445</v>
      </c>
      <c r="D289" s="212" t="s">
        <v>136</v>
      </c>
      <c r="E289" s="213" t="s">
        <v>1038</v>
      </c>
      <c r="F289" s="214" t="s">
        <v>1039</v>
      </c>
      <c r="G289" s="215" t="s">
        <v>139</v>
      </c>
      <c r="H289" s="216">
        <v>465</v>
      </c>
      <c r="I289" s="217"/>
      <c r="J289" s="218">
        <f>ROUND(I289*H289,2)</f>
        <v>0</v>
      </c>
      <c r="K289" s="214" t="s">
        <v>150</v>
      </c>
      <c r="L289" s="44"/>
      <c r="M289" s="219" t="s">
        <v>19</v>
      </c>
      <c r="N289" s="220" t="s">
        <v>43</v>
      </c>
      <c r="O289" s="84"/>
      <c r="P289" s="221">
        <f>O289*H289</f>
        <v>0</v>
      </c>
      <c r="Q289" s="221">
        <v>0.16700000000000001</v>
      </c>
      <c r="R289" s="221">
        <f>Q289*H289</f>
        <v>77.655000000000001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141</v>
      </c>
      <c r="AT289" s="223" t="s">
        <v>136</v>
      </c>
      <c r="AU289" s="223" t="s">
        <v>82</v>
      </c>
      <c r="AY289" s="17" t="s">
        <v>134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80</v>
      </c>
      <c r="BK289" s="224">
        <f>ROUND(I289*H289,2)</f>
        <v>0</v>
      </c>
      <c r="BL289" s="17" t="s">
        <v>141</v>
      </c>
      <c r="BM289" s="223" t="s">
        <v>1040</v>
      </c>
    </row>
    <row r="290" s="2" customFormat="1">
      <c r="A290" s="38"/>
      <c r="B290" s="39"/>
      <c r="C290" s="40"/>
      <c r="D290" s="225" t="s">
        <v>143</v>
      </c>
      <c r="E290" s="40"/>
      <c r="F290" s="226" t="s">
        <v>1041</v>
      </c>
      <c r="G290" s="40"/>
      <c r="H290" s="40"/>
      <c r="I290" s="227"/>
      <c r="J290" s="40"/>
      <c r="K290" s="40"/>
      <c r="L290" s="44"/>
      <c r="M290" s="228"/>
      <c r="N290" s="229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143</v>
      </c>
      <c r="AU290" s="17" t="s">
        <v>82</v>
      </c>
    </row>
    <row r="291" s="2" customFormat="1">
      <c r="A291" s="38"/>
      <c r="B291" s="39"/>
      <c r="C291" s="40"/>
      <c r="D291" s="230" t="s">
        <v>145</v>
      </c>
      <c r="E291" s="40"/>
      <c r="F291" s="231" t="s">
        <v>1042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145</v>
      </c>
      <c r="AU291" s="17" t="s">
        <v>82</v>
      </c>
    </row>
    <row r="292" s="13" customFormat="1">
      <c r="A292" s="13"/>
      <c r="B292" s="232"/>
      <c r="C292" s="233"/>
      <c r="D292" s="225" t="s">
        <v>154</v>
      </c>
      <c r="E292" s="234" t="s">
        <v>19</v>
      </c>
      <c r="F292" s="235" t="s">
        <v>1043</v>
      </c>
      <c r="G292" s="233"/>
      <c r="H292" s="236">
        <v>228.69999999999999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154</v>
      </c>
      <c r="AU292" s="242" t="s">
        <v>82</v>
      </c>
      <c r="AV292" s="13" t="s">
        <v>82</v>
      </c>
      <c r="AW292" s="13" t="s">
        <v>33</v>
      </c>
      <c r="AX292" s="13" t="s">
        <v>72</v>
      </c>
      <c r="AY292" s="242" t="s">
        <v>134</v>
      </c>
    </row>
    <row r="293" s="13" customFormat="1">
      <c r="A293" s="13"/>
      <c r="B293" s="232"/>
      <c r="C293" s="233"/>
      <c r="D293" s="225" t="s">
        <v>154</v>
      </c>
      <c r="E293" s="234" t="s">
        <v>19</v>
      </c>
      <c r="F293" s="235" t="s">
        <v>1044</v>
      </c>
      <c r="G293" s="233"/>
      <c r="H293" s="236">
        <v>236.30000000000001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154</v>
      </c>
      <c r="AU293" s="242" t="s">
        <v>82</v>
      </c>
      <c r="AV293" s="13" t="s">
        <v>82</v>
      </c>
      <c r="AW293" s="13" t="s">
        <v>33</v>
      </c>
      <c r="AX293" s="13" t="s">
        <v>72</v>
      </c>
      <c r="AY293" s="242" t="s">
        <v>134</v>
      </c>
    </row>
    <row r="294" s="14" customFormat="1">
      <c r="A294" s="14"/>
      <c r="B294" s="243"/>
      <c r="C294" s="244"/>
      <c r="D294" s="225" t="s">
        <v>154</v>
      </c>
      <c r="E294" s="245" t="s">
        <v>765</v>
      </c>
      <c r="F294" s="246" t="s">
        <v>156</v>
      </c>
      <c r="G294" s="244"/>
      <c r="H294" s="247">
        <v>465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154</v>
      </c>
      <c r="AU294" s="253" t="s">
        <v>82</v>
      </c>
      <c r="AV294" s="14" t="s">
        <v>141</v>
      </c>
      <c r="AW294" s="14" t="s">
        <v>33</v>
      </c>
      <c r="AX294" s="14" t="s">
        <v>80</v>
      </c>
      <c r="AY294" s="253" t="s">
        <v>134</v>
      </c>
    </row>
    <row r="295" s="2" customFormat="1" ht="16.5" customHeight="1">
      <c r="A295" s="38"/>
      <c r="B295" s="39"/>
      <c r="C295" s="254" t="s">
        <v>451</v>
      </c>
      <c r="D295" s="254" t="s">
        <v>192</v>
      </c>
      <c r="E295" s="255" t="s">
        <v>1045</v>
      </c>
      <c r="F295" s="256" t="s">
        <v>1046</v>
      </c>
      <c r="G295" s="257" t="s">
        <v>139</v>
      </c>
      <c r="H295" s="258">
        <v>233.274</v>
      </c>
      <c r="I295" s="259"/>
      <c r="J295" s="260">
        <f>ROUND(I295*H295,2)</f>
        <v>0</v>
      </c>
      <c r="K295" s="256" t="s">
        <v>19</v>
      </c>
      <c r="L295" s="261"/>
      <c r="M295" s="262" t="s">
        <v>19</v>
      </c>
      <c r="N295" s="263" t="s">
        <v>43</v>
      </c>
      <c r="O295" s="84"/>
      <c r="P295" s="221">
        <f>O295*H295</f>
        <v>0</v>
      </c>
      <c r="Q295" s="221">
        <v>0.11799999999999999</v>
      </c>
      <c r="R295" s="221">
        <f>Q295*H295</f>
        <v>27.526332</v>
      </c>
      <c r="S295" s="221">
        <v>0</v>
      </c>
      <c r="T295" s="22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3" t="s">
        <v>187</v>
      </c>
      <c r="AT295" s="223" t="s">
        <v>192</v>
      </c>
      <c r="AU295" s="223" t="s">
        <v>82</v>
      </c>
      <c r="AY295" s="17" t="s">
        <v>134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80</v>
      </c>
      <c r="BK295" s="224">
        <f>ROUND(I295*H295,2)</f>
        <v>0</v>
      </c>
      <c r="BL295" s="17" t="s">
        <v>141</v>
      </c>
      <c r="BM295" s="223" t="s">
        <v>1047</v>
      </c>
    </row>
    <row r="296" s="2" customFormat="1">
      <c r="A296" s="38"/>
      <c r="B296" s="39"/>
      <c r="C296" s="40"/>
      <c r="D296" s="225" t="s">
        <v>143</v>
      </c>
      <c r="E296" s="40"/>
      <c r="F296" s="226" t="s">
        <v>1046</v>
      </c>
      <c r="G296" s="40"/>
      <c r="H296" s="40"/>
      <c r="I296" s="227"/>
      <c r="J296" s="40"/>
      <c r="K296" s="40"/>
      <c r="L296" s="44"/>
      <c r="M296" s="228"/>
      <c r="N296" s="229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143</v>
      </c>
      <c r="AU296" s="17" t="s">
        <v>82</v>
      </c>
    </row>
    <row r="297" s="13" customFormat="1">
      <c r="A297" s="13"/>
      <c r="B297" s="232"/>
      <c r="C297" s="233"/>
      <c r="D297" s="225" t="s">
        <v>154</v>
      </c>
      <c r="E297" s="234" t="s">
        <v>19</v>
      </c>
      <c r="F297" s="235" t="s">
        <v>1043</v>
      </c>
      <c r="G297" s="233"/>
      <c r="H297" s="236">
        <v>228.69999999999999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154</v>
      </c>
      <c r="AU297" s="242" t="s">
        <v>82</v>
      </c>
      <c r="AV297" s="13" t="s">
        <v>82</v>
      </c>
      <c r="AW297" s="13" t="s">
        <v>33</v>
      </c>
      <c r="AX297" s="13" t="s">
        <v>72</v>
      </c>
      <c r="AY297" s="242" t="s">
        <v>134</v>
      </c>
    </row>
    <row r="298" s="13" customFormat="1">
      <c r="A298" s="13"/>
      <c r="B298" s="232"/>
      <c r="C298" s="233"/>
      <c r="D298" s="225" t="s">
        <v>154</v>
      </c>
      <c r="E298" s="234" t="s">
        <v>19</v>
      </c>
      <c r="F298" s="235" t="s">
        <v>1048</v>
      </c>
      <c r="G298" s="233"/>
      <c r="H298" s="236">
        <v>233.274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154</v>
      </c>
      <c r="AU298" s="242" t="s">
        <v>82</v>
      </c>
      <c r="AV298" s="13" t="s">
        <v>82</v>
      </c>
      <c r="AW298" s="13" t="s">
        <v>33</v>
      </c>
      <c r="AX298" s="13" t="s">
        <v>80</v>
      </c>
      <c r="AY298" s="242" t="s">
        <v>134</v>
      </c>
    </row>
    <row r="299" s="2" customFormat="1" ht="24.15" customHeight="1">
      <c r="A299" s="38"/>
      <c r="B299" s="39"/>
      <c r="C299" s="254" t="s">
        <v>1049</v>
      </c>
      <c r="D299" s="254" t="s">
        <v>192</v>
      </c>
      <c r="E299" s="255" t="s">
        <v>1050</v>
      </c>
      <c r="F299" s="256" t="s">
        <v>1051</v>
      </c>
      <c r="G299" s="257" t="s">
        <v>139</v>
      </c>
      <c r="H299" s="258">
        <v>241.02600000000001</v>
      </c>
      <c r="I299" s="259"/>
      <c r="J299" s="260">
        <f>ROUND(I299*H299,2)</f>
        <v>0</v>
      </c>
      <c r="K299" s="256" t="s">
        <v>19</v>
      </c>
      <c r="L299" s="261"/>
      <c r="M299" s="262" t="s">
        <v>19</v>
      </c>
      <c r="N299" s="263" t="s">
        <v>43</v>
      </c>
      <c r="O299" s="84"/>
      <c r="P299" s="221">
        <f>O299*H299</f>
        <v>0</v>
      </c>
      <c r="Q299" s="221">
        <v>0.11799999999999999</v>
      </c>
      <c r="R299" s="221">
        <f>Q299*H299</f>
        <v>28.441068000000001</v>
      </c>
      <c r="S299" s="221">
        <v>0</v>
      </c>
      <c r="T299" s="22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3" t="s">
        <v>187</v>
      </c>
      <c r="AT299" s="223" t="s">
        <v>192</v>
      </c>
      <c r="AU299" s="223" t="s">
        <v>82</v>
      </c>
      <c r="AY299" s="17" t="s">
        <v>134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7" t="s">
        <v>80</v>
      </c>
      <c r="BK299" s="224">
        <f>ROUND(I299*H299,2)</f>
        <v>0</v>
      </c>
      <c r="BL299" s="17" t="s">
        <v>141</v>
      </c>
      <c r="BM299" s="223" t="s">
        <v>1052</v>
      </c>
    </row>
    <row r="300" s="2" customFormat="1">
      <c r="A300" s="38"/>
      <c r="B300" s="39"/>
      <c r="C300" s="40"/>
      <c r="D300" s="225" t="s">
        <v>143</v>
      </c>
      <c r="E300" s="40"/>
      <c r="F300" s="226" t="s">
        <v>1051</v>
      </c>
      <c r="G300" s="40"/>
      <c r="H300" s="40"/>
      <c r="I300" s="227"/>
      <c r="J300" s="40"/>
      <c r="K300" s="40"/>
      <c r="L300" s="44"/>
      <c r="M300" s="228"/>
      <c r="N300" s="229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143</v>
      </c>
      <c r="AU300" s="17" t="s">
        <v>82</v>
      </c>
    </row>
    <row r="301" s="13" customFormat="1">
      <c r="A301" s="13"/>
      <c r="B301" s="232"/>
      <c r="C301" s="233"/>
      <c r="D301" s="225" t="s">
        <v>154</v>
      </c>
      <c r="E301" s="234" t="s">
        <v>19</v>
      </c>
      <c r="F301" s="235" t="s">
        <v>1044</v>
      </c>
      <c r="G301" s="233"/>
      <c r="H301" s="236">
        <v>236.30000000000001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154</v>
      </c>
      <c r="AU301" s="242" t="s">
        <v>82</v>
      </c>
      <c r="AV301" s="13" t="s">
        <v>82</v>
      </c>
      <c r="AW301" s="13" t="s">
        <v>33</v>
      </c>
      <c r="AX301" s="13" t="s">
        <v>72</v>
      </c>
      <c r="AY301" s="242" t="s">
        <v>134</v>
      </c>
    </row>
    <row r="302" s="13" customFormat="1">
      <c r="A302" s="13"/>
      <c r="B302" s="232"/>
      <c r="C302" s="233"/>
      <c r="D302" s="225" t="s">
        <v>154</v>
      </c>
      <c r="E302" s="234" t="s">
        <v>19</v>
      </c>
      <c r="F302" s="235" t="s">
        <v>1053</v>
      </c>
      <c r="G302" s="233"/>
      <c r="H302" s="236">
        <v>241.02600000000001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154</v>
      </c>
      <c r="AU302" s="242" t="s">
        <v>82</v>
      </c>
      <c r="AV302" s="13" t="s">
        <v>82</v>
      </c>
      <c r="AW302" s="13" t="s">
        <v>33</v>
      </c>
      <c r="AX302" s="13" t="s">
        <v>80</v>
      </c>
      <c r="AY302" s="242" t="s">
        <v>134</v>
      </c>
    </row>
    <row r="303" s="2" customFormat="1" ht="24.15" customHeight="1">
      <c r="A303" s="38"/>
      <c r="B303" s="39"/>
      <c r="C303" s="212" t="s">
        <v>1054</v>
      </c>
      <c r="D303" s="212" t="s">
        <v>136</v>
      </c>
      <c r="E303" s="213" t="s">
        <v>1055</v>
      </c>
      <c r="F303" s="214" t="s">
        <v>1056</v>
      </c>
      <c r="G303" s="215" t="s">
        <v>139</v>
      </c>
      <c r="H303" s="216">
        <v>47.5</v>
      </c>
      <c r="I303" s="217"/>
      <c r="J303" s="218">
        <f>ROUND(I303*H303,2)</f>
        <v>0</v>
      </c>
      <c r="K303" s="214" t="s">
        <v>150</v>
      </c>
      <c r="L303" s="44"/>
      <c r="M303" s="219" t="s">
        <v>19</v>
      </c>
      <c r="N303" s="220" t="s">
        <v>43</v>
      </c>
      <c r="O303" s="84"/>
      <c r="P303" s="221">
        <f>O303*H303</f>
        <v>0</v>
      </c>
      <c r="Q303" s="221">
        <v>0.084250000000000005</v>
      </c>
      <c r="R303" s="221">
        <f>Q303*H303</f>
        <v>4.0018750000000001</v>
      </c>
      <c r="S303" s="221">
        <v>0</v>
      </c>
      <c r="T303" s="22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3" t="s">
        <v>141</v>
      </c>
      <c r="AT303" s="223" t="s">
        <v>136</v>
      </c>
      <c r="AU303" s="223" t="s">
        <v>82</v>
      </c>
      <c r="AY303" s="17" t="s">
        <v>134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80</v>
      </c>
      <c r="BK303" s="224">
        <f>ROUND(I303*H303,2)</f>
        <v>0</v>
      </c>
      <c r="BL303" s="17" t="s">
        <v>141</v>
      </c>
      <c r="BM303" s="223" t="s">
        <v>1057</v>
      </c>
    </row>
    <row r="304" s="2" customFormat="1">
      <c r="A304" s="38"/>
      <c r="B304" s="39"/>
      <c r="C304" s="40"/>
      <c r="D304" s="225" t="s">
        <v>143</v>
      </c>
      <c r="E304" s="40"/>
      <c r="F304" s="226" t="s">
        <v>1058</v>
      </c>
      <c r="G304" s="40"/>
      <c r="H304" s="40"/>
      <c r="I304" s="227"/>
      <c r="J304" s="40"/>
      <c r="K304" s="40"/>
      <c r="L304" s="44"/>
      <c r="M304" s="228"/>
      <c r="N304" s="229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143</v>
      </c>
      <c r="AU304" s="17" t="s">
        <v>82</v>
      </c>
    </row>
    <row r="305" s="2" customFormat="1">
      <c r="A305" s="38"/>
      <c r="B305" s="39"/>
      <c r="C305" s="40"/>
      <c r="D305" s="230" t="s">
        <v>145</v>
      </c>
      <c r="E305" s="40"/>
      <c r="F305" s="231" t="s">
        <v>1059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145</v>
      </c>
      <c r="AU305" s="17" t="s">
        <v>82</v>
      </c>
    </row>
    <row r="306" s="13" customFormat="1">
      <c r="A306" s="13"/>
      <c r="B306" s="232"/>
      <c r="C306" s="233"/>
      <c r="D306" s="225" t="s">
        <v>154</v>
      </c>
      <c r="E306" s="234" t="s">
        <v>19</v>
      </c>
      <c r="F306" s="235" t="s">
        <v>768</v>
      </c>
      <c r="G306" s="233"/>
      <c r="H306" s="236">
        <v>47.5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154</v>
      </c>
      <c r="AU306" s="242" t="s">
        <v>82</v>
      </c>
      <c r="AV306" s="13" t="s">
        <v>82</v>
      </c>
      <c r="AW306" s="13" t="s">
        <v>33</v>
      </c>
      <c r="AX306" s="13" t="s">
        <v>80</v>
      </c>
      <c r="AY306" s="242" t="s">
        <v>134</v>
      </c>
    </row>
    <row r="307" s="2" customFormat="1" ht="24.15" customHeight="1">
      <c r="A307" s="38"/>
      <c r="B307" s="39"/>
      <c r="C307" s="212" t="s">
        <v>1060</v>
      </c>
      <c r="D307" s="212" t="s">
        <v>136</v>
      </c>
      <c r="E307" s="213" t="s">
        <v>1061</v>
      </c>
      <c r="F307" s="214" t="s">
        <v>1062</v>
      </c>
      <c r="G307" s="215" t="s">
        <v>139</v>
      </c>
      <c r="H307" s="216">
        <v>4.2000000000000002</v>
      </c>
      <c r="I307" s="217"/>
      <c r="J307" s="218">
        <f>ROUND(I307*H307,2)</f>
        <v>0</v>
      </c>
      <c r="K307" s="214" t="s">
        <v>150</v>
      </c>
      <c r="L307" s="44"/>
      <c r="M307" s="219" t="s">
        <v>19</v>
      </c>
      <c r="N307" s="220" t="s">
        <v>43</v>
      </c>
      <c r="O307" s="84"/>
      <c r="P307" s="221">
        <f>O307*H307</f>
        <v>0</v>
      </c>
      <c r="Q307" s="221">
        <v>0.088800000000000004</v>
      </c>
      <c r="R307" s="221">
        <f>Q307*H307</f>
        <v>0.37296000000000001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141</v>
      </c>
      <c r="AT307" s="223" t="s">
        <v>136</v>
      </c>
      <c r="AU307" s="223" t="s">
        <v>82</v>
      </c>
      <c r="AY307" s="17" t="s">
        <v>134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80</v>
      </c>
      <c r="BK307" s="224">
        <f>ROUND(I307*H307,2)</f>
        <v>0</v>
      </c>
      <c r="BL307" s="17" t="s">
        <v>141</v>
      </c>
      <c r="BM307" s="223" t="s">
        <v>1063</v>
      </c>
    </row>
    <row r="308" s="2" customFormat="1">
      <c r="A308" s="38"/>
      <c r="B308" s="39"/>
      <c r="C308" s="40"/>
      <c r="D308" s="225" t="s">
        <v>143</v>
      </c>
      <c r="E308" s="40"/>
      <c r="F308" s="226" t="s">
        <v>1064</v>
      </c>
      <c r="G308" s="40"/>
      <c r="H308" s="40"/>
      <c r="I308" s="227"/>
      <c r="J308" s="40"/>
      <c r="K308" s="40"/>
      <c r="L308" s="44"/>
      <c r="M308" s="228"/>
      <c r="N308" s="229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143</v>
      </c>
      <c r="AU308" s="17" t="s">
        <v>82</v>
      </c>
    </row>
    <row r="309" s="2" customFormat="1">
      <c r="A309" s="38"/>
      <c r="B309" s="39"/>
      <c r="C309" s="40"/>
      <c r="D309" s="230" t="s">
        <v>145</v>
      </c>
      <c r="E309" s="40"/>
      <c r="F309" s="231" t="s">
        <v>1065</v>
      </c>
      <c r="G309" s="40"/>
      <c r="H309" s="40"/>
      <c r="I309" s="227"/>
      <c r="J309" s="40"/>
      <c r="K309" s="40"/>
      <c r="L309" s="44"/>
      <c r="M309" s="228"/>
      <c r="N309" s="229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145</v>
      </c>
      <c r="AU309" s="17" t="s">
        <v>82</v>
      </c>
    </row>
    <row r="310" s="2" customFormat="1">
      <c r="A310" s="38"/>
      <c r="B310" s="39"/>
      <c r="C310" s="40"/>
      <c r="D310" s="225" t="s">
        <v>397</v>
      </c>
      <c r="E310" s="40"/>
      <c r="F310" s="264" t="s">
        <v>1066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397</v>
      </c>
      <c r="AU310" s="17" t="s">
        <v>82</v>
      </c>
    </row>
    <row r="311" s="13" customFormat="1">
      <c r="A311" s="13"/>
      <c r="B311" s="232"/>
      <c r="C311" s="233"/>
      <c r="D311" s="225" t="s">
        <v>154</v>
      </c>
      <c r="E311" s="234" t="s">
        <v>762</v>
      </c>
      <c r="F311" s="235" t="s">
        <v>1067</v>
      </c>
      <c r="G311" s="233"/>
      <c r="H311" s="236">
        <v>4.2000000000000002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154</v>
      </c>
      <c r="AU311" s="242" t="s">
        <v>82</v>
      </c>
      <c r="AV311" s="13" t="s">
        <v>82</v>
      </c>
      <c r="AW311" s="13" t="s">
        <v>33</v>
      </c>
      <c r="AX311" s="13" t="s">
        <v>80</v>
      </c>
      <c r="AY311" s="242" t="s">
        <v>134</v>
      </c>
    </row>
    <row r="312" s="2" customFormat="1" ht="21.75" customHeight="1">
      <c r="A312" s="38"/>
      <c r="B312" s="39"/>
      <c r="C312" s="254" t="s">
        <v>1068</v>
      </c>
      <c r="D312" s="254" t="s">
        <v>192</v>
      </c>
      <c r="E312" s="255" t="s">
        <v>1069</v>
      </c>
      <c r="F312" s="256" t="s">
        <v>1070</v>
      </c>
      <c r="G312" s="257" t="s">
        <v>139</v>
      </c>
      <c r="H312" s="258">
        <v>4.3259999999999996</v>
      </c>
      <c r="I312" s="259"/>
      <c r="J312" s="260">
        <f>ROUND(I312*H312,2)</f>
        <v>0</v>
      </c>
      <c r="K312" s="256" t="s">
        <v>150</v>
      </c>
      <c r="L312" s="261"/>
      <c r="M312" s="262" t="s">
        <v>19</v>
      </c>
      <c r="N312" s="263" t="s">
        <v>43</v>
      </c>
      <c r="O312" s="84"/>
      <c r="P312" s="221">
        <f>O312*H312</f>
        <v>0</v>
      </c>
      <c r="Q312" s="221">
        <v>0.13500000000000001</v>
      </c>
      <c r="R312" s="221">
        <f>Q312*H312</f>
        <v>0.58401000000000003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187</v>
      </c>
      <c r="AT312" s="223" t="s">
        <v>192</v>
      </c>
      <c r="AU312" s="223" t="s">
        <v>82</v>
      </c>
      <c r="AY312" s="17" t="s">
        <v>134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80</v>
      </c>
      <c r="BK312" s="224">
        <f>ROUND(I312*H312,2)</f>
        <v>0</v>
      </c>
      <c r="BL312" s="17" t="s">
        <v>141</v>
      </c>
      <c r="BM312" s="223" t="s">
        <v>1071</v>
      </c>
    </row>
    <row r="313" s="2" customFormat="1">
      <c r="A313" s="38"/>
      <c r="B313" s="39"/>
      <c r="C313" s="40"/>
      <c r="D313" s="225" t="s">
        <v>143</v>
      </c>
      <c r="E313" s="40"/>
      <c r="F313" s="226" t="s">
        <v>1070</v>
      </c>
      <c r="G313" s="40"/>
      <c r="H313" s="40"/>
      <c r="I313" s="227"/>
      <c r="J313" s="40"/>
      <c r="K313" s="40"/>
      <c r="L313" s="44"/>
      <c r="M313" s="228"/>
      <c r="N313" s="229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143</v>
      </c>
      <c r="AU313" s="17" t="s">
        <v>82</v>
      </c>
    </row>
    <row r="314" s="2" customFormat="1">
      <c r="A314" s="38"/>
      <c r="B314" s="39"/>
      <c r="C314" s="40"/>
      <c r="D314" s="230" t="s">
        <v>145</v>
      </c>
      <c r="E314" s="40"/>
      <c r="F314" s="231" t="s">
        <v>1072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145</v>
      </c>
      <c r="AU314" s="17" t="s">
        <v>82</v>
      </c>
    </row>
    <row r="315" s="13" customFormat="1">
      <c r="A315" s="13"/>
      <c r="B315" s="232"/>
      <c r="C315" s="233"/>
      <c r="D315" s="225" t="s">
        <v>154</v>
      </c>
      <c r="E315" s="234" t="s">
        <v>19</v>
      </c>
      <c r="F315" s="235" t="s">
        <v>1073</v>
      </c>
      <c r="G315" s="233"/>
      <c r="H315" s="236">
        <v>4.3259999999999996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154</v>
      </c>
      <c r="AU315" s="242" t="s">
        <v>82</v>
      </c>
      <c r="AV315" s="13" t="s">
        <v>82</v>
      </c>
      <c r="AW315" s="13" t="s">
        <v>33</v>
      </c>
      <c r="AX315" s="13" t="s">
        <v>80</v>
      </c>
      <c r="AY315" s="242" t="s">
        <v>134</v>
      </c>
    </row>
    <row r="316" s="12" customFormat="1" ht="22.8" customHeight="1">
      <c r="A316" s="12"/>
      <c r="B316" s="196"/>
      <c r="C316" s="197"/>
      <c r="D316" s="198" t="s">
        <v>71</v>
      </c>
      <c r="E316" s="210" t="s">
        <v>187</v>
      </c>
      <c r="F316" s="210" t="s">
        <v>239</v>
      </c>
      <c r="G316" s="197"/>
      <c r="H316" s="197"/>
      <c r="I316" s="200"/>
      <c r="J316" s="211">
        <f>BK316</f>
        <v>0</v>
      </c>
      <c r="K316" s="197"/>
      <c r="L316" s="202"/>
      <c r="M316" s="203"/>
      <c r="N316" s="204"/>
      <c r="O316" s="204"/>
      <c r="P316" s="205">
        <f>SUM(P317:P339)</f>
        <v>0</v>
      </c>
      <c r="Q316" s="204"/>
      <c r="R316" s="205">
        <f>SUM(R317:R339)</f>
        <v>2.00085588</v>
      </c>
      <c r="S316" s="204"/>
      <c r="T316" s="206">
        <f>SUM(T317:T339)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7" t="s">
        <v>80</v>
      </c>
      <c r="AT316" s="208" t="s">
        <v>71</v>
      </c>
      <c r="AU316" s="208" t="s">
        <v>80</v>
      </c>
      <c r="AY316" s="207" t="s">
        <v>134</v>
      </c>
      <c r="BK316" s="209">
        <f>SUM(BK317:BK339)</f>
        <v>0</v>
      </c>
    </row>
    <row r="317" s="2" customFormat="1" ht="33" customHeight="1">
      <c r="A317" s="38"/>
      <c r="B317" s="39"/>
      <c r="C317" s="212" t="s">
        <v>1074</v>
      </c>
      <c r="D317" s="212" t="s">
        <v>136</v>
      </c>
      <c r="E317" s="213" t="s">
        <v>1075</v>
      </c>
      <c r="F317" s="214" t="s">
        <v>1076</v>
      </c>
      <c r="G317" s="215" t="s">
        <v>243</v>
      </c>
      <c r="H317" s="216">
        <v>54.200000000000003</v>
      </c>
      <c r="I317" s="217"/>
      <c r="J317" s="218">
        <f>ROUND(I317*H317,2)</f>
        <v>0</v>
      </c>
      <c r="K317" s="214" t="s">
        <v>19</v>
      </c>
      <c r="L317" s="44"/>
      <c r="M317" s="219" t="s">
        <v>19</v>
      </c>
      <c r="N317" s="220" t="s">
        <v>43</v>
      </c>
      <c r="O317" s="84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141</v>
      </c>
      <c r="AT317" s="223" t="s">
        <v>136</v>
      </c>
      <c r="AU317" s="223" t="s">
        <v>82</v>
      </c>
      <c r="AY317" s="17" t="s">
        <v>134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80</v>
      </c>
      <c r="BK317" s="224">
        <f>ROUND(I317*H317,2)</f>
        <v>0</v>
      </c>
      <c r="BL317" s="17" t="s">
        <v>141</v>
      </c>
      <c r="BM317" s="223" t="s">
        <v>1077</v>
      </c>
    </row>
    <row r="318" s="2" customFormat="1">
      <c r="A318" s="38"/>
      <c r="B318" s="39"/>
      <c r="C318" s="40"/>
      <c r="D318" s="225" t="s">
        <v>143</v>
      </c>
      <c r="E318" s="40"/>
      <c r="F318" s="226" t="s">
        <v>1076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143</v>
      </c>
      <c r="AU318" s="17" t="s">
        <v>82</v>
      </c>
    </row>
    <row r="319" s="13" customFormat="1">
      <c r="A319" s="13"/>
      <c r="B319" s="232"/>
      <c r="C319" s="233"/>
      <c r="D319" s="225" t="s">
        <v>154</v>
      </c>
      <c r="E319" s="234" t="s">
        <v>756</v>
      </c>
      <c r="F319" s="235" t="s">
        <v>1078</v>
      </c>
      <c r="G319" s="233"/>
      <c r="H319" s="236">
        <v>54.200000000000003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154</v>
      </c>
      <c r="AU319" s="242" t="s">
        <v>82</v>
      </c>
      <c r="AV319" s="13" t="s">
        <v>82</v>
      </c>
      <c r="AW319" s="13" t="s">
        <v>33</v>
      </c>
      <c r="AX319" s="13" t="s">
        <v>80</v>
      </c>
      <c r="AY319" s="242" t="s">
        <v>134</v>
      </c>
    </row>
    <row r="320" s="2" customFormat="1" ht="37.8" customHeight="1">
      <c r="A320" s="38"/>
      <c r="B320" s="39"/>
      <c r="C320" s="254" t="s">
        <v>1079</v>
      </c>
      <c r="D320" s="254" t="s">
        <v>192</v>
      </c>
      <c r="E320" s="255" t="s">
        <v>1080</v>
      </c>
      <c r="F320" s="256" t="s">
        <v>1081</v>
      </c>
      <c r="G320" s="257" t="s">
        <v>243</v>
      </c>
      <c r="H320" s="258">
        <v>54.741999999999997</v>
      </c>
      <c r="I320" s="259"/>
      <c r="J320" s="260">
        <f>ROUND(I320*H320,2)</f>
        <v>0</v>
      </c>
      <c r="K320" s="256" t="s">
        <v>150</v>
      </c>
      <c r="L320" s="261"/>
      <c r="M320" s="262" t="s">
        <v>19</v>
      </c>
      <c r="N320" s="263" t="s">
        <v>43</v>
      </c>
      <c r="O320" s="84"/>
      <c r="P320" s="221">
        <f>O320*H320</f>
        <v>0</v>
      </c>
      <c r="Q320" s="221">
        <v>0.00114</v>
      </c>
      <c r="R320" s="221">
        <f>Q320*H320</f>
        <v>0.062405879999999997</v>
      </c>
      <c r="S320" s="221">
        <v>0</v>
      </c>
      <c r="T320" s="22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3" t="s">
        <v>187</v>
      </c>
      <c r="AT320" s="223" t="s">
        <v>192</v>
      </c>
      <c r="AU320" s="223" t="s">
        <v>82</v>
      </c>
      <c r="AY320" s="17" t="s">
        <v>134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80</v>
      </c>
      <c r="BK320" s="224">
        <f>ROUND(I320*H320,2)</f>
        <v>0</v>
      </c>
      <c r="BL320" s="17" t="s">
        <v>141</v>
      </c>
      <c r="BM320" s="223" t="s">
        <v>1082</v>
      </c>
    </row>
    <row r="321" s="2" customFormat="1">
      <c r="A321" s="38"/>
      <c r="B321" s="39"/>
      <c r="C321" s="40"/>
      <c r="D321" s="225" t="s">
        <v>143</v>
      </c>
      <c r="E321" s="40"/>
      <c r="F321" s="226" t="s">
        <v>1081</v>
      </c>
      <c r="G321" s="40"/>
      <c r="H321" s="40"/>
      <c r="I321" s="227"/>
      <c r="J321" s="40"/>
      <c r="K321" s="40"/>
      <c r="L321" s="44"/>
      <c r="M321" s="228"/>
      <c r="N321" s="229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143</v>
      </c>
      <c r="AU321" s="17" t="s">
        <v>82</v>
      </c>
    </row>
    <row r="322" s="2" customFormat="1">
      <c r="A322" s="38"/>
      <c r="B322" s="39"/>
      <c r="C322" s="40"/>
      <c r="D322" s="230" t="s">
        <v>145</v>
      </c>
      <c r="E322" s="40"/>
      <c r="F322" s="231" t="s">
        <v>1083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145</v>
      </c>
      <c r="AU322" s="17" t="s">
        <v>82</v>
      </c>
    </row>
    <row r="323" s="13" customFormat="1">
      <c r="A323" s="13"/>
      <c r="B323" s="232"/>
      <c r="C323" s="233"/>
      <c r="D323" s="225" t="s">
        <v>154</v>
      </c>
      <c r="E323" s="234" t="s">
        <v>19</v>
      </c>
      <c r="F323" s="235" t="s">
        <v>756</v>
      </c>
      <c r="G323" s="233"/>
      <c r="H323" s="236">
        <v>54.200000000000003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154</v>
      </c>
      <c r="AU323" s="242" t="s">
        <v>82</v>
      </c>
      <c r="AV323" s="13" t="s">
        <v>82</v>
      </c>
      <c r="AW323" s="13" t="s">
        <v>33</v>
      </c>
      <c r="AX323" s="13" t="s">
        <v>72</v>
      </c>
      <c r="AY323" s="242" t="s">
        <v>134</v>
      </c>
    </row>
    <row r="324" s="13" customFormat="1">
      <c r="A324" s="13"/>
      <c r="B324" s="232"/>
      <c r="C324" s="233"/>
      <c r="D324" s="225" t="s">
        <v>154</v>
      </c>
      <c r="E324" s="234" t="s">
        <v>19</v>
      </c>
      <c r="F324" s="235" t="s">
        <v>1084</v>
      </c>
      <c r="G324" s="233"/>
      <c r="H324" s="236">
        <v>54.741999999999997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154</v>
      </c>
      <c r="AU324" s="242" t="s">
        <v>82</v>
      </c>
      <c r="AV324" s="13" t="s">
        <v>82</v>
      </c>
      <c r="AW324" s="13" t="s">
        <v>33</v>
      </c>
      <c r="AX324" s="13" t="s">
        <v>80</v>
      </c>
      <c r="AY324" s="242" t="s">
        <v>134</v>
      </c>
    </row>
    <row r="325" s="2" customFormat="1" ht="24.15" customHeight="1">
      <c r="A325" s="38"/>
      <c r="B325" s="39"/>
      <c r="C325" s="212" t="s">
        <v>1085</v>
      </c>
      <c r="D325" s="212" t="s">
        <v>136</v>
      </c>
      <c r="E325" s="213" t="s">
        <v>1086</v>
      </c>
      <c r="F325" s="214" t="s">
        <v>1087</v>
      </c>
      <c r="G325" s="215" t="s">
        <v>215</v>
      </c>
      <c r="H325" s="216">
        <v>3</v>
      </c>
      <c r="I325" s="217"/>
      <c r="J325" s="218">
        <f>ROUND(I325*H325,2)</f>
        <v>0</v>
      </c>
      <c r="K325" s="214" t="s">
        <v>150</v>
      </c>
      <c r="L325" s="44"/>
      <c r="M325" s="219" t="s">
        <v>19</v>
      </c>
      <c r="N325" s="220" t="s">
        <v>43</v>
      </c>
      <c r="O325" s="84"/>
      <c r="P325" s="221">
        <f>O325*H325</f>
        <v>0</v>
      </c>
      <c r="Q325" s="221">
        <v>0.34089999999999998</v>
      </c>
      <c r="R325" s="221">
        <f>Q325*H325</f>
        <v>1.0226999999999999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141</v>
      </c>
      <c r="AT325" s="223" t="s">
        <v>136</v>
      </c>
      <c r="AU325" s="223" t="s">
        <v>82</v>
      </c>
      <c r="AY325" s="17" t="s">
        <v>134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80</v>
      </c>
      <c r="BK325" s="224">
        <f>ROUND(I325*H325,2)</f>
        <v>0</v>
      </c>
      <c r="BL325" s="17" t="s">
        <v>141</v>
      </c>
      <c r="BM325" s="223" t="s">
        <v>1088</v>
      </c>
    </row>
    <row r="326" s="2" customFormat="1">
      <c r="A326" s="38"/>
      <c r="B326" s="39"/>
      <c r="C326" s="40"/>
      <c r="D326" s="225" t="s">
        <v>143</v>
      </c>
      <c r="E326" s="40"/>
      <c r="F326" s="226" t="s">
        <v>1087</v>
      </c>
      <c r="G326" s="40"/>
      <c r="H326" s="40"/>
      <c r="I326" s="227"/>
      <c r="J326" s="40"/>
      <c r="K326" s="40"/>
      <c r="L326" s="44"/>
      <c r="M326" s="228"/>
      <c r="N326" s="229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143</v>
      </c>
      <c r="AU326" s="17" t="s">
        <v>82</v>
      </c>
    </row>
    <row r="327" s="2" customFormat="1">
      <c r="A327" s="38"/>
      <c r="B327" s="39"/>
      <c r="C327" s="40"/>
      <c r="D327" s="230" t="s">
        <v>145</v>
      </c>
      <c r="E327" s="40"/>
      <c r="F327" s="231" t="s">
        <v>1089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145</v>
      </c>
      <c r="AU327" s="17" t="s">
        <v>82</v>
      </c>
    </row>
    <row r="328" s="2" customFormat="1" ht="16.5" customHeight="1">
      <c r="A328" s="38"/>
      <c r="B328" s="39"/>
      <c r="C328" s="254" t="s">
        <v>1090</v>
      </c>
      <c r="D328" s="254" t="s">
        <v>192</v>
      </c>
      <c r="E328" s="255" t="s">
        <v>1091</v>
      </c>
      <c r="F328" s="256" t="s">
        <v>1092</v>
      </c>
      <c r="G328" s="257" t="s">
        <v>215</v>
      </c>
      <c r="H328" s="258">
        <v>3</v>
      </c>
      <c r="I328" s="259"/>
      <c r="J328" s="260">
        <f>ROUND(I328*H328,2)</f>
        <v>0</v>
      </c>
      <c r="K328" s="256" t="s">
        <v>150</v>
      </c>
      <c r="L328" s="261"/>
      <c r="M328" s="262" t="s">
        <v>19</v>
      </c>
      <c r="N328" s="263" t="s">
        <v>43</v>
      </c>
      <c r="O328" s="84"/>
      <c r="P328" s="221">
        <f>O328*H328</f>
        <v>0</v>
      </c>
      <c r="Q328" s="221">
        <v>0.01941</v>
      </c>
      <c r="R328" s="221">
        <f>Q328*H328</f>
        <v>0.058230000000000004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187</v>
      </c>
      <c r="AT328" s="223" t="s">
        <v>192</v>
      </c>
      <c r="AU328" s="223" t="s">
        <v>82</v>
      </c>
      <c r="AY328" s="17" t="s">
        <v>134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80</v>
      </c>
      <c r="BK328" s="224">
        <f>ROUND(I328*H328,2)</f>
        <v>0</v>
      </c>
      <c r="BL328" s="17" t="s">
        <v>141</v>
      </c>
      <c r="BM328" s="223" t="s">
        <v>1093</v>
      </c>
    </row>
    <row r="329" s="2" customFormat="1">
      <c r="A329" s="38"/>
      <c r="B329" s="39"/>
      <c r="C329" s="40"/>
      <c r="D329" s="225" t="s">
        <v>143</v>
      </c>
      <c r="E329" s="40"/>
      <c r="F329" s="226" t="s">
        <v>1092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143</v>
      </c>
      <c r="AU329" s="17" t="s">
        <v>82</v>
      </c>
    </row>
    <row r="330" s="2" customFormat="1">
      <c r="A330" s="38"/>
      <c r="B330" s="39"/>
      <c r="C330" s="40"/>
      <c r="D330" s="230" t="s">
        <v>145</v>
      </c>
      <c r="E330" s="40"/>
      <c r="F330" s="231" t="s">
        <v>1094</v>
      </c>
      <c r="G330" s="40"/>
      <c r="H330" s="40"/>
      <c r="I330" s="227"/>
      <c r="J330" s="40"/>
      <c r="K330" s="40"/>
      <c r="L330" s="44"/>
      <c r="M330" s="228"/>
      <c r="N330" s="229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145</v>
      </c>
      <c r="AU330" s="17" t="s">
        <v>82</v>
      </c>
    </row>
    <row r="331" s="2" customFormat="1" ht="24.15" customHeight="1">
      <c r="A331" s="38"/>
      <c r="B331" s="39"/>
      <c r="C331" s="212" t="s">
        <v>1095</v>
      </c>
      <c r="D331" s="212" t="s">
        <v>136</v>
      </c>
      <c r="E331" s="213" t="s">
        <v>1096</v>
      </c>
      <c r="F331" s="214" t="s">
        <v>1097</v>
      </c>
      <c r="G331" s="215" t="s">
        <v>215</v>
      </c>
      <c r="H331" s="216">
        <v>3</v>
      </c>
      <c r="I331" s="217"/>
      <c r="J331" s="218">
        <f>ROUND(I331*H331,2)</f>
        <v>0</v>
      </c>
      <c r="K331" s="214" t="s">
        <v>150</v>
      </c>
      <c r="L331" s="44"/>
      <c r="M331" s="219" t="s">
        <v>19</v>
      </c>
      <c r="N331" s="220" t="s">
        <v>43</v>
      </c>
      <c r="O331" s="84"/>
      <c r="P331" s="221">
        <f>O331*H331</f>
        <v>0</v>
      </c>
      <c r="Q331" s="221">
        <v>0.21734000000000001</v>
      </c>
      <c r="R331" s="221">
        <f>Q331*H331</f>
        <v>0.65202000000000004</v>
      </c>
      <c r="S331" s="221">
        <v>0</v>
      </c>
      <c r="T331" s="22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3" t="s">
        <v>141</v>
      </c>
      <c r="AT331" s="223" t="s">
        <v>136</v>
      </c>
      <c r="AU331" s="223" t="s">
        <v>82</v>
      </c>
      <c r="AY331" s="17" t="s">
        <v>134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80</v>
      </c>
      <c r="BK331" s="224">
        <f>ROUND(I331*H331,2)</f>
        <v>0</v>
      </c>
      <c r="BL331" s="17" t="s">
        <v>141</v>
      </c>
      <c r="BM331" s="223" t="s">
        <v>1098</v>
      </c>
    </row>
    <row r="332" s="2" customFormat="1">
      <c r="A332" s="38"/>
      <c r="B332" s="39"/>
      <c r="C332" s="40"/>
      <c r="D332" s="225" t="s">
        <v>143</v>
      </c>
      <c r="E332" s="40"/>
      <c r="F332" s="226" t="s">
        <v>1097</v>
      </c>
      <c r="G332" s="40"/>
      <c r="H332" s="40"/>
      <c r="I332" s="227"/>
      <c r="J332" s="40"/>
      <c r="K332" s="40"/>
      <c r="L332" s="44"/>
      <c r="M332" s="228"/>
      <c r="N332" s="229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143</v>
      </c>
      <c r="AU332" s="17" t="s">
        <v>82</v>
      </c>
    </row>
    <row r="333" s="2" customFormat="1">
      <c r="A333" s="38"/>
      <c r="B333" s="39"/>
      <c r="C333" s="40"/>
      <c r="D333" s="230" t="s">
        <v>145</v>
      </c>
      <c r="E333" s="40"/>
      <c r="F333" s="231" t="s">
        <v>1099</v>
      </c>
      <c r="G333" s="40"/>
      <c r="H333" s="40"/>
      <c r="I333" s="227"/>
      <c r="J333" s="40"/>
      <c r="K333" s="40"/>
      <c r="L333" s="44"/>
      <c r="M333" s="228"/>
      <c r="N333" s="229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145</v>
      </c>
      <c r="AU333" s="17" t="s">
        <v>82</v>
      </c>
    </row>
    <row r="334" s="2" customFormat="1" ht="16.5" customHeight="1">
      <c r="A334" s="38"/>
      <c r="B334" s="39"/>
      <c r="C334" s="254" t="s">
        <v>1100</v>
      </c>
      <c r="D334" s="254" t="s">
        <v>192</v>
      </c>
      <c r="E334" s="255" t="s">
        <v>1101</v>
      </c>
      <c r="F334" s="256" t="s">
        <v>1102</v>
      </c>
      <c r="G334" s="257" t="s">
        <v>215</v>
      </c>
      <c r="H334" s="258">
        <v>3</v>
      </c>
      <c r="I334" s="259"/>
      <c r="J334" s="260">
        <f>ROUND(I334*H334,2)</f>
        <v>0</v>
      </c>
      <c r="K334" s="256" t="s">
        <v>150</v>
      </c>
      <c r="L334" s="261"/>
      <c r="M334" s="262" t="s">
        <v>19</v>
      </c>
      <c r="N334" s="263" t="s">
        <v>43</v>
      </c>
      <c r="O334" s="84"/>
      <c r="P334" s="221">
        <f>O334*H334</f>
        <v>0</v>
      </c>
      <c r="Q334" s="221">
        <v>0.059999999999999998</v>
      </c>
      <c r="R334" s="221">
        <f>Q334*H334</f>
        <v>0.17999999999999999</v>
      </c>
      <c r="S334" s="221">
        <v>0</v>
      </c>
      <c r="T334" s="22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3" t="s">
        <v>187</v>
      </c>
      <c r="AT334" s="223" t="s">
        <v>192</v>
      </c>
      <c r="AU334" s="223" t="s">
        <v>82</v>
      </c>
      <c r="AY334" s="17" t="s">
        <v>134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80</v>
      </c>
      <c r="BK334" s="224">
        <f>ROUND(I334*H334,2)</f>
        <v>0</v>
      </c>
      <c r="BL334" s="17" t="s">
        <v>141</v>
      </c>
      <c r="BM334" s="223" t="s">
        <v>1103</v>
      </c>
    </row>
    <row r="335" s="2" customFormat="1">
      <c r="A335" s="38"/>
      <c r="B335" s="39"/>
      <c r="C335" s="40"/>
      <c r="D335" s="225" t="s">
        <v>143</v>
      </c>
      <c r="E335" s="40"/>
      <c r="F335" s="226" t="s">
        <v>1102</v>
      </c>
      <c r="G335" s="40"/>
      <c r="H335" s="40"/>
      <c r="I335" s="227"/>
      <c r="J335" s="40"/>
      <c r="K335" s="40"/>
      <c r="L335" s="44"/>
      <c r="M335" s="228"/>
      <c r="N335" s="229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143</v>
      </c>
      <c r="AU335" s="17" t="s">
        <v>82</v>
      </c>
    </row>
    <row r="336" s="2" customFormat="1">
      <c r="A336" s="38"/>
      <c r="B336" s="39"/>
      <c r="C336" s="40"/>
      <c r="D336" s="230" t="s">
        <v>145</v>
      </c>
      <c r="E336" s="40"/>
      <c r="F336" s="231" t="s">
        <v>1104</v>
      </c>
      <c r="G336" s="40"/>
      <c r="H336" s="40"/>
      <c r="I336" s="227"/>
      <c r="J336" s="40"/>
      <c r="K336" s="40"/>
      <c r="L336" s="44"/>
      <c r="M336" s="228"/>
      <c r="N336" s="229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145</v>
      </c>
      <c r="AU336" s="17" t="s">
        <v>82</v>
      </c>
    </row>
    <row r="337" s="2" customFormat="1" ht="21.75" customHeight="1">
      <c r="A337" s="38"/>
      <c r="B337" s="39"/>
      <c r="C337" s="254" t="s">
        <v>1105</v>
      </c>
      <c r="D337" s="254" t="s">
        <v>192</v>
      </c>
      <c r="E337" s="255" t="s">
        <v>1106</v>
      </c>
      <c r="F337" s="256" t="s">
        <v>1107</v>
      </c>
      <c r="G337" s="257" t="s">
        <v>215</v>
      </c>
      <c r="H337" s="258">
        <v>3</v>
      </c>
      <c r="I337" s="259"/>
      <c r="J337" s="260">
        <f>ROUND(I337*H337,2)</f>
        <v>0</v>
      </c>
      <c r="K337" s="256" t="s">
        <v>150</v>
      </c>
      <c r="L337" s="261"/>
      <c r="M337" s="262" t="s">
        <v>19</v>
      </c>
      <c r="N337" s="263" t="s">
        <v>43</v>
      </c>
      <c r="O337" s="84"/>
      <c r="P337" s="221">
        <f>O337*H337</f>
        <v>0</v>
      </c>
      <c r="Q337" s="221">
        <v>0.0085000000000000006</v>
      </c>
      <c r="R337" s="221">
        <f>Q337*H337</f>
        <v>0.025500000000000002</v>
      </c>
      <c r="S337" s="221">
        <v>0</v>
      </c>
      <c r="T337" s="22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3" t="s">
        <v>187</v>
      </c>
      <c r="AT337" s="223" t="s">
        <v>192</v>
      </c>
      <c r="AU337" s="223" t="s">
        <v>82</v>
      </c>
      <c r="AY337" s="17" t="s">
        <v>134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7" t="s">
        <v>80</v>
      </c>
      <c r="BK337" s="224">
        <f>ROUND(I337*H337,2)</f>
        <v>0</v>
      </c>
      <c r="BL337" s="17" t="s">
        <v>141</v>
      </c>
      <c r="BM337" s="223" t="s">
        <v>1108</v>
      </c>
    </row>
    <row r="338" s="2" customFormat="1">
      <c r="A338" s="38"/>
      <c r="B338" s="39"/>
      <c r="C338" s="40"/>
      <c r="D338" s="225" t="s">
        <v>143</v>
      </c>
      <c r="E338" s="40"/>
      <c r="F338" s="226" t="s">
        <v>1107</v>
      </c>
      <c r="G338" s="40"/>
      <c r="H338" s="40"/>
      <c r="I338" s="227"/>
      <c r="J338" s="40"/>
      <c r="K338" s="40"/>
      <c r="L338" s="44"/>
      <c r="M338" s="228"/>
      <c r="N338" s="229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143</v>
      </c>
      <c r="AU338" s="17" t="s">
        <v>82</v>
      </c>
    </row>
    <row r="339" s="2" customFormat="1">
      <c r="A339" s="38"/>
      <c r="B339" s="39"/>
      <c r="C339" s="40"/>
      <c r="D339" s="230" t="s">
        <v>145</v>
      </c>
      <c r="E339" s="40"/>
      <c r="F339" s="231" t="s">
        <v>1109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145</v>
      </c>
      <c r="AU339" s="17" t="s">
        <v>82</v>
      </c>
    </row>
    <row r="340" s="12" customFormat="1" ht="22.8" customHeight="1">
      <c r="A340" s="12"/>
      <c r="B340" s="196"/>
      <c r="C340" s="197"/>
      <c r="D340" s="198" t="s">
        <v>71</v>
      </c>
      <c r="E340" s="210" t="s">
        <v>191</v>
      </c>
      <c r="F340" s="210" t="s">
        <v>399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SUM(P341:P426)</f>
        <v>0</v>
      </c>
      <c r="Q340" s="204"/>
      <c r="R340" s="205">
        <f>SUM(R341:R426)</f>
        <v>41.600551500000002</v>
      </c>
      <c r="S340" s="204"/>
      <c r="T340" s="206">
        <f>SUM(T341:T426)</f>
        <v>34.127600000000001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7" t="s">
        <v>80</v>
      </c>
      <c r="AT340" s="208" t="s">
        <v>71</v>
      </c>
      <c r="AU340" s="208" t="s">
        <v>80</v>
      </c>
      <c r="AY340" s="207" t="s">
        <v>134</v>
      </c>
      <c r="BK340" s="209">
        <f>SUM(BK341:BK426)</f>
        <v>0</v>
      </c>
    </row>
    <row r="341" s="2" customFormat="1" ht="24.15" customHeight="1">
      <c r="A341" s="38"/>
      <c r="B341" s="39"/>
      <c r="C341" s="212" t="s">
        <v>1110</v>
      </c>
      <c r="D341" s="212" t="s">
        <v>136</v>
      </c>
      <c r="E341" s="213" t="s">
        <v>1111</v>
      </c>
      <c r="F341" s="214" t="s">
        <v>1112</v>
      </c>
      <c r="G341" s="215" t="s">
        <v>215</v>
      </c>
      <c r="H341" s="216">
        <v>22</v>
      </c>
      <c r="I341" s="217"/>
      <c r="J341" s="218">
        <f>ROUND(I341*H341,2)</f>
        <v>0</v>
      </c>
      <c r="K341" s="214" t="s">
        <v>19</v>
      </c>
      <c r="L341" s="44"/>
      <c r="M341" s="219" t="s">
        <v>19</v>
      </c>
      <c r="N341" s="220" t="s">
        <v>43</v>
      </c>
      <c r="O341" s="84"/>
      <c r="P341" s="221">
        <f>O341*H341</f>
        <v>0</v>
      </c>
      <c r="Q341" s="221">
        <v>3.0000000000000001E-05</v>
      </c>
      <c r="R341" s="221">
        <f>Q341*H341</f>
        <v>0.00066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141</v>
      </c>
      <c r="AT341" s="223" t="s">
        <v>136</v>
      </c>
      <c r="AU341" s="223" t="s">
        <v>82</v>
      </c>
      <c r="AY341" s="17" t="s">
        <v>134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80</v>
      </c>
      <c r="BK341" s="224">
        <f>ROUND(I341*H341,2)</f>
        <v>0</v>
      </c>
      <c r="BL341" s="17" t="s">
        <v>141</v>
      </c>
      <c r="BM341" s="223" t="s">
        <v>1113</v>
      </c>
    </row>
    <row r="342" s="2" customFormat="1">
      <c r="A342" s="38"/>
      <c r="B342" s="39"/>
      <c r="C342" s="40"/>
      <c r="D342" s="225" t="s">
        <v>143</v>
      </c>
      <c r="E342" s="40"/>
      <c r="F342" s="226" t="s">
        <v>1112</v>
      </c>
      <c r="G342" s="40"/>
      <c r="H342" s="40"/>
      <c r="I342" s="227"/>
      <c r="J342" s="40"/>
      <c r="K342" s="40"/>
      <c r="L342" s="44"/>
      <c r="M342" s="228"/>
      <c r="N342" s="229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143</v>
      </c>
      <c r="AU342" s="17" t="s">
        <v>82</v>
      </c>
    </row>
    <row r="343" s="2" customFormat="1" ht="24.15" customHeight="1">
      <c r="A343" s="38"/>
      <c r="B343" s="39"/>
      <c r="C343" s="254" t="s">
        <v>1114</v>
      </c>
      <c r="D343" s="254" t="s">
        <v>192</v>
      </c>
      <c r="E343" s="255" t="s">
        <v>1115</v>
      </c>
      <c r="F343" s="256" t="s">
        <v>1116</v>
      </c>
      <c r="G343" s="257" t="s">
        <v>215</v>
      </c>
      <c r="H343" s="258">
        <v>28</v>
      </c>
      <c r="I343" s="259"/>
      <c r="J343" s="260">
        <f>ROUND(I343*H343,2)</f>
        <v>0</v>
      </c>
      <c r="K343" s="256" t="s">
        <v>19</v>
      </c>
      <c r="L343" s="261"/>
      <c r="M343" s="262" t="s">
        <v>19</v>
      </c>
      <c r="N343" s="263" t="s">
        <v>43</v>
      </c>
      <c r="O343" s="84"/>
      <c r="P343" s="221">
        <f>O343*H343</f>
        <v>0</v>
      </c>
      <c r="Q343" s="221">
        <v>0.0025000000000000001</v>
      </c>
      <c r="R343" s="221">
        <f>Q343*H343</f>
        <v>0.070000000000000007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187</v>
      </c>
      <c r="AT343" s="223" t="s">
        <v>192</v>
      </c>
      <c r="AU343" s="223" t="s">
        <v>82</v>
      </c>
      <c r="AY343" s="17" t="s">
        <v>134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80</v>
      </c>
      <c r="BK343" s="224">
        <f>ROUND(I343*H343,2)</f>
        <v>0</v>
      </c>
      <c r="BL343" s="17" t="s">
        <v>141</v>
      </c>
      <c r="BM343" s="223" t="s">
        <v>1117</v>
      </c>
    </row>
    <row r="344" s="2" customFormat="1">
      <c r="A344" s="38"/>
      <c r="B344" s="39"/>
      <c r="C344" s="40"/>
      <c r="D344" s="225" t="s">
        <v>143</v>
      </c>
      <c r="E344" s="40"/>
      <c r="F344" s="226" t="s">
        <v>1116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143</v>
      </c>
      <c r="AU344" s="17" t="s">
        <v>82</v>
      </c>
    </row>
    <row r="345" s="2" customFormat="1" ht="24.15" customHeight="1">
      <c r="A345" s="38"/>
      <c r="B345" s="39"/>
      <c r="C345" s="212" t="s">
        <v>1118</v>
      </c>
      <c r="D345" s="212" t="s">
        <v>136</v>
      </c>
      <c r="E345" s="213" t="s">
        <v>1119</v>
      </c>
      <c r="F345" s="214" t="s">
        <v>1120</v>
      </c>
      <c r="G345" s="215" t="s">
        <v>243</v>
      </c>
      <c r="H345" s="216">
        <v>20.25</v>
      </c>
      <c r="I345" s="217"/>
      <c r="J345" s="218">
        <f>ROUND(I345*H345,2)</f>
        <v>0</v>
      </c>
      <c r="K345" s="214" t="s">
        <v>150</v>
      </c>
      <c r="L345" s="44"/>
      <c r="M345" s="219" t="s">
        <v>19</v>
      </c>
      <c r="N345" s="220" t="s">
        <v>43</v>
      </c>
      <c r="O345" s="84"/>
      <c r="P345" s="221">
        <f>O345*H345</f>
        <v>0</v>
      </c>
      <c r="Q345" s="221">
        <v>0.00033</v>
      </c>
      <c r="R345" s="221">
        <f>Q345*H345</f>
        <v>0.0066825000000000001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141</v>
      </c>
      <c r="AT345" s="223" t="s">
        <v>136</v>
      </c>
      <c r="AU345" s="223" t="s">
        <v>82</v>
      </c>
      <c r="AY345" s="17" t="s">
        <v>134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80</v>
      </c>
      <c r="BK345" s="224">
        <f>ROUND(I345*H345,2)</f>
        <v>0</v>
      </c>
      <c r="BL345" s="17" t="s">
        <v>141</v>
      </c>
      <c r="BM345" s="223" t="s">
        <v>1121</v>
      </c>
    </row>
    <row r="346" s="2" customFormat="1">
      <c r="A346" s="38"/>
      <c r="B346" s="39"/>
      <c r="C346" s="40"/>
      <c r="D346" s="225" t="s">
        <v>143</v>
      </c>
      <c r="E346" s="40"/>
      <c r="F346" s="226" t="s">
        <v>1122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143</v>
      </c>
      <c r="AU346" s="17" t="s">
        <v>82</v>
      </c>
    </row>
    <row r="347" s="2" customFormat="1">
      <c r="A347" s="38"/>
      <c r="B347" s="39"/>
      <c r="C347" s="40"/>
      <c r="D347" s="230" t="s">
        <v>145</v>
      </c>
      <c r="E347" s="40"/>
      <c r="F347" s="231" t="s">
        <v>1123</v>
      </c>
      <c r="G347" s="40"/>
      <c r="H347" s="40"/>
      <c r="I347" s="227"/>
      <c r="J347" s="40"/>
      <c r="K347" s="40"/>
      <c r="L347" s="44"/>
      <c r="M347" s="228"/>
      <c r="N347" s="229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145</v>
      </c>
      <c r="AU347" s="17" t="s">
        <v>82</v>
      </c>
    </row>
    <row r="348" s="13" customFormat="1">
      <c r="A348" s="13"/>
      <c r="B348" s="232"/>
      <c r="C348" s="233"/>
      <c r="D348" s="225" t="s">
        <v>154</v>
      </c>
      <c r="E348" s="234" t="s">
        <v>19</v>
      </c>
      <c r="F348" s="235" t="s">
        <v>1124</v>
      </c>
      <c r="G348" s="233"/>
      <c r="H348" s="236">
        <v>20.25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154</v>
      </c>
      <c r="AU348" s="242" t="s">
        <v>82</v>
      </c>
      <c r="AV348" s="13" t="s">
        <v>82</v>
      </c>
      <c r="AW348" s="13" t="s">
        <v>33</v>
      </c>
      <c r="AX348" s="13" t="s">
        <v>80</v>
      </c>
      <c r="AY348" s="242" t="s">
        <v>134</v>
      </c>
    </row>
    <row r="349" s="2" customFormat="1" ht="24.15" customHeight="1">
      <c r="A349" s="38"/>
      <c r="B349" s="39"/>
      <c r="C349" s="212" t="s">
        <v>1125</v>
      </c>
      <c r="D349" s="212" t="s">
        <v>136</v>
      </c>
      <c r="E349" s="213" t="s">
        <v>1126</v>
      </c>
      <c r="F349" s="214" t="s">
        <v>1127</v>
      </c>
      <c r="G349" s="215" t="s">
        <v>139</v>
      </c>
      <c r="H349" s="216">
        <v>1</v>
      </c>
      <c r="I349" s="217"/>
      <c r="J349" s="218">
        <f>ROUND(I349*H349,2)</f>
        <v>0</v>
      </c>
      <c r="K349" s="214" t="s">
        <v>150</v>
      </c>
      <c r="L349" s="44"/>
      <c r="M349" s="219" t="s">
        <v>19</v>
      </c>
      <c r="N349" s="220" t="s">
        <v>43</v>
      </c>
      <c r="O349" s="84"/>
      <c r="P349" s="221">
        <f>O349*H349</f>
        <v>0</v>
      </c>
      <c r="Q349" s="221">
        <v>0.0025999999999999999</v>
      </c>
      <c r="R349" s="221">
        <f>Q349*H349</f>
        <v>0.0025999999999999999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141</v>
      </c>
      <c r="AT349" s="223" t="s">
        <v>136</v>
      </c>
      <c r="AU349" s="223" t="s">
        <v>82</v>
      </c>
      <c r="AY349" s="17" t="s">
        <v>134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80</v>
      </c>
      <c r="BK349" s="224">
        <f>ROUND(I349*H349,2)</f>
        <v>0</v>
      </c>
      <c r="BL349" s="17" t="s">
        <v>141</v>
      </c>
      <c r="BM349" s="223" t="s">
        <v>1128</v>
      </c>
    </row>
    <row r="350" s="2" customFormat="1">
      <c r="A350" s="38"/>
      <c r="B350" s="39"/>
      <c r="C350" s="40"/>
      <c r="D350" s="225" t="s">
        <v>143</v>
      </c>
      <c r="E350" s="40"/>
      <c r="F350" s="226" t="s">
        <v>1129</v>
      </c>
      <c r="G350" s="40"/>
      <c r="H350" s="40"/>
      <c r="I350" s="227"/>
      <c r="J350" s="40"/>
      <c r="K350" s="40"/>
      <c r="L350" s="44"/>
      <c r="M350" s="228"/>
      <c r="N350" s="229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143</v>
      </c>
      <c r="AU350" s="17" t="s">
        <v>82</v>
      </c>
    </row>
    <row r="351" s="2" customFormat="1">
      <c r="A351" s="38"/>
      <c r="B351" s="39"/>
      <c r="C351" s="40"/>
      <c r="D351" s="230" t="s">
        <v>145</v>
      </c>
      <c r="E351" s="40"/>
      <c r="F351" s="231" t="s">
        <v>1130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145</v>
      </c>
      <c r="AU351" s="17" t="s">
        <v>82</v>
      </c>
    </row>
    <row r="352" s="13" customFormat="1">
      <c r="A352" s="13"/>
      <c r="B352" s="232"/>
      <c r="C352" s="233"/>
      <c r="D352" s="225" t="s">
        <v>154</v>
      </c>
      <c r="E352" s="234" t="s">
        <v>19</v>
      </c>
      <c r="F352" s="235" t="s">
        <v>1131</v>
      </c>
      <c r="G352" s="233"/>
      <c r="H352" s="236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154</v>
      </c>
      <c r="AU352" s="242" t="s">
        <v>82</v>
      </c>
      <c r="AV352" s="13" t="s">
        <v>82</v>
      </c>
      <c r="AW352" s="13" t="s">
        <v>33</v>
      </c>
      <c r="AX352" s="13" t="s">
        <v>80</v>
      </c>
      <c r="AY352" s="242" t="s">
        <v>134</v>
      </c>
    </row>
    <row r="353" s="2" customFormat="1" ht="16.5" customHeight="1">
      <c r="A353" s="38"/>
      <c r="B353" s="39"/>
      <c r="C353" s="212" t="s">
        <v>1132</v>
      </c>
      <c r="D353" s="212" t="s">
        <v>136</v>
      </c>
      <c r="E353" s="213" t="s">
        <v>1133</v>
      </c>
      <c r="F353" s="214" t="s">
        <v>1134</v>
      </c>
      <c r="G353" s="215" t="s">
        <v>243</v>
      </c>
      <c r="H353" s="216">
        <v>20.25</v>
      </c>
      <c r="I353" s="217"/>
      <c r="J353" s="218">
        <f>ROUND(I353*H353,2)</f>
        <v>0</v>
      </c>
      <c r="K353" s="214" t="s">
        <v>150</v>
      </c>
      <c r="L353" s="44"/>
      <c r="M353" s="219" t="s">
        <v>19</v>
      </c>
      <c r="N353" s="220" t="s">
        <v>43</v>
      </c>
      <c r="O353" s="84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141</v>
      </c>
      <c r="AT353" s="223" t="s">
        <v>136</v>
      </c>
      <c r="AU353" s="223" t="s">
        <v>82</v>
      </c>
      <c r="AY353" s="17" t="s">
        <v>134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80</v>
      </c>
      <c r="BK353" s="224">
        <f>ROUND(I353*H353,2)</f>
        <v>0</v>
      </c>
      <c r="BL353" s="17" t="s">
        <v>141</v>
      </c>
      <c r="BM353" s="223" t="s">
        <v>1135</v>
      </c>
    </row>
    <row r="354" s="2" customFormat="1">
      <c r="A354" s="38"/>
      <c r="B354" s="39"/>
      <c r="C354" s="40"/>
      <c r="D354" s="225" t="s">
        <v>143</v>
      </c>
      <c r="E354" s="40"/>
      <c r="F354" s="226" t="s">
        <v>1136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143</v>
      </c>
      <c r="AU354" s="17" t="s">
        <v>82</v>
      </c>
    </row>
    <row r="355" s="2" customFormat="1">
      <c r="A355" s="38"/>
      <c r="B355" s="39"/>
      <c r="C355" s="40"/>
      <c r="D355" s="230" t="s">
        <v>145</v>
      </c>
      <c r="E355" s="40"/>
      <c r="F355" s="231" t="s">
        <v>1137</v>
      </c>
      <c r="G355" s="40"/>
      <c r="H355" s="40"/>
      <c r="I355" s="227"/>
      <c r="J355" s="40"/>
      <c r="K355" s="40"/>
      <c r="L355" s="44"/>
      <c r="M355" s="228"/>
      <c r="N355" s="229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145</v>
      </c>
      <c r="AU355" s="17" t="s">
        <v>82</v>
      </c>
    </row>
    <row r="356" s="13" customFormat="1">
      <c r="A356" s="13"/>
      <c r="B356" s="232"/>
      <c r="C356" s="233"/>
      <c r="D356" s="225" t="s">
        <v>154</v>
      </c>
      <c r="E356" s="234" t="s">
        <v>19</v>
      </c>
      <c r="F356" s="235" t="s">
        <v>1124</v>
      </c>
      <c r="G356" s="233"/>
      <c r="H356" s="236">
        <v>20.25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154</v>
      </c>
      <c r="AU356" s="242" t="s">
        <v>82</v>
      </c>
      <c r="AV356" s="13" t="s">
        <v>82</v>
      </c>
      <c r="AW356" s="13" t="s">
        <v>33</v>
      </c>
      <c r="AX356" s="13" t="s">
        <v>80</v>
      </c>
      <c r="AY356" s="242" t="s">
        <v>134</v>
      </c>
    </row>
    <row r="357" s="2" customFormat="1" ht="16.5" customHeight="1">
      <c r="A357" s="38"/>
      <c r="B357" s="39"/>
      <c r="C357" s="212" t="s">
        <v>1138</v>
      </c>
      <c r="D357" s="212" t="s">
        <v>136</v>
      </c>
      <c r="E357" s="213" t="s">
        <v>1139</v>
      </c>
      <c r="F357" s="214" t="s">
        <v>1140</v>
      </c>
      <c r="G357" s="215" t="s">
        <v>139</v>
      </c>
      <c r="H357" s="216">
        <v>1</v>
      </c>
      <c r="I357" s="217"/>
      <c r="J357" s="218">
        <f>ROUND(I357*H357,2)</f>
        <v>0</v>
      </c>
      <c r="K357" s="214" t="s">
        <v>150</v>
      </c>
      <c r="L357" s="44"/>
      <c r="M357" s="219" t="s">
        <v>19</v>
      </c>
      <c r="N357" s="220" t="s">
        <v>43</v>
      </c>
      <c r="O357" s="84"/>
      <c r="P357" s="221">
        <f>O357*H357</f>
        <v>0</v>
      </c>
      <c r="Q357" s="221">
        <v>1.0000000000000001E-05</v>
      </c>
      <c r="R357" s="221">
        <f>Q357*H357</f>
        <v>1.0000000000000001E-05</v>
      </c>
      <c r="S357" s="221">
        <v>0</v>
      </c>
      <c r="T357" s="22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3" t="s">
        <v>141</v>
      </c>
      <c r="AT357" s="223" t="s">
        <v>136</v>
      </c>
      <c r="AU357" s="223" t="s">
        <v>82</v>
      </c>
      <c r="AY357" s="17" t="s">
        <v>134</v>
      </c>
      <c r="BE357" s="224">
        <f>IF(N357="základní",J357,0)</f>
        <v>0</v>
      </c>
      <c r="BF357" s="224">
        <f>IF(N357="snížená",J357,0)</f>
        <v>0</v>
      </c>
      <c r="BG357" s="224">
        <f>IF(N357="zákl. přenesená",J357,0)</f>
        <v>0</v>
      </c>
      <c r="BH357" s="224">
        <f>IF(N357="sníž. přenesená",J357,0)</f>
        <v>0</v>
      </c>
      <c r="BI357" s="224">
        <f>IF(N357="nulová",J357,0)</f>
        <v>0</v>
      </c>
      <c r="BJ357" s="17" t="s">
        <v>80</v>
      </c>
      <c r="BK357" s="224">
        <f>ROUND(I357*H357,2)</f>
        <v>0</v>
      </c>
      <c r="BL357" s="17" t="s">
        <v>141</v>
      </c>
      <c r="BM357" s="223" t="s">
        <v>1141</v>
      </c>
    </row>
    <row r="358" s="2" customFormat="1">
      <c r="A358" s="38"/>
      <c r="B358" s="39"/>
      <c r="C358" s="40"/>
      <c r="D358" s="225" t="s">
        <v>143</v>
      </c>
      <c r="E358" s="40"/>
      <c r="F358" s="226" t="s">
        <v>1142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143</v>
      </c>
      <c r="AU358" s="17" t="s">
        <v>82</v>
      </c>
    </row>
    <row r="359" s="2" customFormat="1">
      <c r="A359" s="38"/>
      <c r="B359" s="39"/>
      <c r="C359" s="40"/>
      <c r="D359" s="230" t="s">
        <v>145</v>
      </c>
      <c r="E359" s="40"/>
      <c r="F359" s="231" t="s">
        <v>1143</v>
      </c>
      <c r="G359" s="40"/>
      <c r="H359" s="40"/>
      <c r="I359" s="227"/>
      <c r="J359" s="40"/>
      <c r="K359" s="40"/>
      <c r="L359" s="44"/>
      <c r="M359" s="228"/>
      <c r="N359" s="229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145</v>
      </c>
      <c r="AU359" s="17" t="s">
        <v>82</v>
      </c>
    </row>
    <row r="360" s="2" customFormat="1" ht="24.15" customHeight="1">
      <c r="A360" s="38"/>
      <c r="B360" s="39"/>
      <c r="C360" s="212" t="s">
        <v>1144</v>
      </c>
      <c r="D360" s="212" t="s">
        <v>136</v>
      </c>
      <c r="E360" s="213" t="s">
        <v>1145</v>
      </c>
      <c r="F360" s="214" t="s">
        <v>1146</v>
      </c>
      <c r="G360" s="215" t="s">
        <v>243</v>
      </c>
      <c r="H360" s="216">
        <v>97.5</v>
      </c>
      <c r="I360" s="217"/>
      <c r="J360" s="218">
        <f>ROUND(I360*H360,2)</f>
        <v>0</v>
      </c>
      <c r="K360" s="214" t="s">
        <v>150</v>
      </c>
      <c r="L360" s="44"/>
      <c r="M360" s="219" t="s">
        <v>19</v>
      </c>
      <c r="N360" s="220" t="s">
        <v>43</v>
      </c>
      <c r="O360" s="84"/>
      <c r="P360" s="221">
        <f>O360*H360</f>
        <v>0</v>
      </c>
      <c r="Q360" s="221">
        <v>0.16849</v>
      </c>
      <c r="R360" s="221">
        <f>Q360*H360</f>
        <v>16.427775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141</v>
      </c>
      <c r="AT360" s="223" t="s">
        <v>136</v>
      </c>
      <c r="AU360" s="223" t="s">
        <v>82</v>
      </c>
      <c r="AY360" s="17" t="s">
        <v>134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141</v>
      </c>
      <c r="BM360" s="223" t="s">
        <v>1147</v>
      </c>
    </row>
    <row r="361" s="2" customFormat="1">
      <c r="A361" s="38"/>
      <c r="B361" s="39"/>
      <c r="C361" s="40"/>
      <c r="D361" s="225" t="s">
        <v>143</v>
      </c>
      <c r="E361" s="40"/>
      <c r="F361" s="226" t="s">
        <v>1148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143</v>
      </c>
      <c r="AU361" s="17" t="s">
        <v>82</v>
      </c>
    </row>
    <row r="362" s="2" customFormat="1">
      <c r="A362" s="38"/>
      <c r="B362" s="39"/>
      <c r="C362" s="40"/>
      <c r="D362" s="230" t="s">
        <v>145</v>
      </c>
      <c r="E362" s="40"/>
      <c r="F362" s="231" t="s">
        <v>1149</v>
      </c>
      <c r="G362" s="40"/>
      <c r="H362" s="40"/>
      <c r="I362" s="227"/>
      <c r="J362" s="40"/>
      <c r="K362" s="40"/>
      <c r="L362" s="44"/>
      <c r="M362" s="228"/>
      <c r="N362" s="229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145</v>
      </c>
      <c r="AU362" s="17" t="s">
        <v>82</v>
      </c>
    </row>
    <row r="363" s="13" customFormat="1">
      <c r="A363" s="13"/>
      <c r="B363" s="232"/>
      <c r="C363" s="233"/>
      <c r="D363" s="225" t="s">
        <v>154</v>
      </c>
      <c r="E363" s="234" t="s">
        <v>19</v>
      </c>
      <c r="F363" s="235" t="s">
        <v>1150</v>
      </c>
      <c r="G363" s="233"/>
      <c r="H363" s="236">
        <v>97.5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154</v>
      </c>
      <c r="AU363" s="242" t="s">
        <v>82</v>
      </c>
      <c r="AV363" s="13" t="s">
        <v>82</v>
      </c>
      <c r="AW363" s="13" t="s">
        <v>33</v>
      </c>
      <c r="AX363" s="13" t="s">
        <v>80</v>
      </c>
      <c r="AY363" s="242" t="s">
        <v>134</v>
      </c>
    </row>
    <row r="364" s="2" customFormat="1" ht="16.5" customHeight="1">
      <c r="A364" s="38"/>
      <c r="B364" s="39"/>
      <c r="C364" s="254" t="s">
        <v>1151</v>
      </c>
      <c r="D364" s="254" t="s">
        <v>192</v>
      </c>
      <c r="E364" s="255" t="s">
        <v>1152</v>
      </c>
      <c r="F364" s="256" t="s">
        <v>1153</v>
      </c>
      <c r="G364" s="257" t="s">
        <v>243</v>
      </c>
      <c r="H364" s="258">
        <v>99.450000000000003</v>
      </c>
      <c r="I364" s="259"/>
      <c r="J364" s="260">
        <f>ROUND(I364*H364,2)</f>
        <v>0</v>
      </c>
      <c r="K364" s="256" t="s">
        <v>150</v>
      </c>
      <c r="L364" s="261"/>
      <c r="M364" s="262" t="s">
        <v>19</v>
      </c>
      <c r="N364" s="263" t="s">
        <v>43</v>
      </c>
      <c r="O364" s="84"/>
      <c r="P364" s="221">
        <f>O364*H364</f>
        <v>0</v>
      </c>
      <c r="Q364" s="221">
        <v>0.125</v>
      </c>
      <c r="R364" s="221">
        <f>Q364*H364</f>
        <v>12.43125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187</v>
      </c>
      <c r="AT364" s="223" t="s">
        <v>192</v>
      </c>
      <c r="AU364" s="223" t="s">
        <v>82</v>
      </c>
      <c r="AY364" s="17" t="s">
        <v>134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80</v>
      </c>
      <c r="BK364" s="224">
        <f>ROUND(I364*H364,2)</f>
        <v>0</v>
      </c>
      <c r="BL364" s="17" t="s">
        <v>141</v>
      </c>
      <c r="BM364" s="223" t="s">
        <v>1154</v>
      </c>
    </row>
    <row r="365" s="2" customFormat="1">
      <c r="A365" s="38"/>
      <c r="B365" s="39"/>
      <c r="C365" s="40"/>
      <c r="D365" s="225" t="s">
        <v>143</v>
      </c>
      <c r="E365" s="40"/>
      <c r="F365" s="226" t="s">
        <v>1153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143</v>
      </c>
      <c r="AU365" s="17" t="s">
        <v>82</v>
      </c>
    </row>
    <row r="366" s="2" customFormat="1">
      <c r="A366" s="38"/>
      <c r="B366" s="39"/>
      <c r="C366" s="40"/>
      <c r="D366" s="230" t="s">
        <v>145</v>
      </c>
      <c r="E366" s="40"/>
      <c r="F366" s="231" t="s">
        <v>1155</v>
      </c>
      <c r="G366" s="40"/>
      <c r="H366" s="40"/>
      <c r="I366" s="227"/>
      <c r="J366" s="40"/>
      <c r="K366" s="40"/>
      <c r="L366" s="44"/>
      <c r="M366" s="228"/>
      <c r="N366" s="229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145</v>
      </c>
      <c r="AU366" s="17" t="s">
        <v>82</v>
      </c>
    </row>
    <row r="367" s="2" customFormat="1">
      <c r="A367" s="38"/>
      <c r="B367" s="39"/>
      <c r="C367" s="40"/>
      <c r="D367" s="225" t="s">
        <v>397</v>
      </c>
      <c r="E367" s="40"/>
      <c r="F367" s="264" t="s">
        <v>1156</v>
      </c>
      <c r="G367" s="40"/>
      <c r="H367" s="40"/>
      <c r="I367" s="227"/>
      <c r="J367" s="40"/>
      <c r="K367" s="40"/>
      <c r="L367" s="44"/>
      <c r="M367" s="228"/>
      <c r="N367" s="229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397</v>
      </c>
      <c r="AU367" s="17" t="s">
        <v>82</v>
      </c>
    </row>
    <row r="368" s="13" customFormat="1">
      <c r="A368" s="13"/>
      <c r="B368" s="232"/>
      <c r="C368" s="233"/>
      <c r="D368" s="225" t="s">
        <v>154</v>
      </c>
      <c r="E368" s="234" t="s">
        <v>19</v>
      </c>
      <c r="F368" s="235" t="s">
        <v>1157</v>
      </c>
      <c r="G368" s="233"/>
      <c r="H368" s="236">
        <v>99.450000000000003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154</v>
      </c>
      <c r="AU368" s="242" t="s">
        <v>82</v>
      </c>
      <c r="AV368" s="13" t="s">
        <v>82</v>
      </c>
      <c r="AW368" s="13" t="s">
        <v>33</v>
      </c>
      <c r="AX368" s="13" t="s">
        <v>80</v>
      </c>
      <c r="AY368" s="242" t="s">
        <v>134</v>
      </c>
    </row>
    <row r="369" s="2" customFormat="1" ht="24.15" customHeight="1">
      <c r="A369" s="38"/>
      <c r="B369" s="39"/>
      <c r="C369" s="212" t="s">
        <v>1158</v>
      </c>
      <c r="D369" s="212" t="s">
        <v>136</v>
      </c>
      <c r="E369" s="213" t="s">
        <v>1159</v>
      </c>
      <c r="F369" s="214" t="s">
        <v>1160</v>
      </c>
      <c r="G369" s="215" t="s">
        <v>243</v>
      </c>
      <c r="H369" s="216">
        <v>42</v>
      </c>
      <c r="I369" s="217"/>
      <c r="J369" s="218">
        <f>ROUND(I369*H369,2)</f>
        <v>0</v>
      </c>
      <c r="K369" s="214" t="s">
        <v>150</v>
      </c>
      <c r="L369" s="44"/>
      <c r="M369" s="219" t="s">
        <v>19</v>
      </c>
      <c r="N369" s="220" t="s">
        <v>43</v>
      </c>
      <c r="O369" s="84"/>
      <c r="P369" s="221">
        <f>O369*H369</f>
        <v>0</v>
      </c>
      <c r="Q369" s="221">
        <v>0.14066999999999999</v>
      </c>
      <c r="R369" s="221">
        <f>Q369*H369</f>
        <v>5.9081399999999995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141</v>
      </c>
      <c r="AT369" s="223" t="s">
        <v>136</v>
      </c>
      <c r="AU369" s="223" t="s">
        <v>82</v>
      </c>
      <c r="AY369" s="17" t="s">
        <v>134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80</v>
      </c>
      <c r="BK369" s="224">
        <f>ROUND(I369*H369,2)</f>
        <v>0</v>
      </c>
      <c r="BL369" s="17" t="s">
        <v>141</v>
      </c>
      <c r="BM369" s="223" t="s">
        <v>1161</v>
      </c>
    </row>
    <row r="370" s="2" customFormat="1">
      <c r="A370" s="38"/>
      <c r="B370" s="39"/>
      <c r="C370" s="40"/>
      <c r="D370" s="225" t="s">
        <v>143</v>
      </c>
      <c r="E370" s="40"/>
      <c r="F370" s="226" t="s">
        <v>1162</v>
      </c>
      <c r="G370" s="40"/>
      <c r="H370" s="40"/>
      <c r="I370" s="227"/>
      <c r="J370" s="40"/>
      <c r="K370" s="40"/>
      <c r="L370" s="44"/>
      <c r="M370" s="228"/>
      <c r="N370" s="229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143</v>
      </c>
      <c r="AU370" s="17" t="s">
        <v>82</v>
      </c>
    </row>
    <row r="371" s="2" customFormat="1">
      <c r="A371" s="38"/>
      <c r="B371" s="39"/>
      <c r="C371" s="40"/>
      <c r="D371" s="230" t="s">
        <v>145</v>
      </c>
      <c r="E371" s="40"/>
      <c r="F371" s="231" t="s">
        <v>1163</v>
      </c>
      <c r="G371" s="40"/>
      <c r="H371" s="40"/>
      <c r="I371" s="227"/>
      <c r="J371" s="40"/>
      <c r="K371" s="40"/>
      <c r="L371" s="44"/>
      <c r="M371" s="228"/>
      <c r="N371" s="229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145</v>
      </c>
      <c r="AU371" s="17" t="s">
        <v>82</v>
      </c>
    </row>
    <row r="372" s="13" customFormat="1">
      <c r="A372" s="13"/>
      <c r="B372" s="232"/>
      <c r="C372" s="233"/>
      <c r="D372" s="225" t="s">
        <v>154</v>
      </c>
      <c r="E372" s="234" t="s">
        <v>19</v>
      </c>
      <c r="F372" s="235" t="s">
        <v>1164</v>
      </c>
      <c r="G372" s="233"/>
      <c r="H372" s="236">
        <v>42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154</v>
      </c>
      <c r="AU372" s="242" t="s">
        <v>82</v>
      </c>
      <c r="AV372" s="13" t="s">
        <v>82</v>
      </c>
      <c r="AW372" s="13" t="s">
        <v>33</v>
      </c>
      <c r="AX372" s="13" t="s">
        <v>80</v>
      </c>
      <c r="AY372" s="242" t="s">
        <v>134</v>
      </c>
    </row>
    <row r="373" s="2" customFormat="1" ht="16.5" customHeight="1">
      <c r="A373" s="38"/>
      <c r="B373" s="39"/>
      <c r="C373" s="254" t="s">
        <v>1165</v>
      </c>
      <c r="D373" s="254" t="s">
        <v>192</v>
      </c>
      <c r="E373" s="255" t="s">
        <v>1166</v>
      </c>
      <c r="F373" s="256" t="s">
        <v>1167</v>
      </c>
      <c r="G373" s="257" t="s">
        <v>243</v>
      </c>
      <c r="H373" s="258">
        <v>42.840000000000003</v>
      </c>
      <c r="I373" s="259"/>
      <c r="J373" s="260">
        <f>ROUND(I373*H373,2)</f>
        <v>0</v>
      </c>
      <c r="K373" s="256" t="s">
        <v>19</v>
      </c>
      <c r="L373" s="261"/>
      <c r="M373" s="262" t="s">
        <v>19</v>
      </c>
      <c r="N373" s="263" t="s">
        <v>43</v>
      </c>
      <c r="O373" s="84"/>
      <c r="P373" s="221">
        <f>O373*H373</f>
        <v>0</v>
      </c>
      <c r="Q373" s="221">
        <v>0.050000000000000003</v>
      </c>
      <c r="R373" s="221">
        <f>Q373*H373</f>
        <v>2.1420000000000003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187</v>
      </c>
      <c r="AT373" s="223" t="s">
        <v>192</v>
      </c>
      <c r="AU373" s="223" t="s">
        <v>82</v>
      </c>
      <c r="AY373" s="17" t="s">
        <v>134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80</v>
      </c>
      <c r="BK373" s="224">
        <f>ROUND(I373*H373,2)</f>
        <v>0</v>
      </c>
      <c r="BL373" s="17" t="s">
        <v>141</v>
      </c>
      <c r="BM373" s="223" t="s">
        <v>1168</v>
      </c>
    </row>
    <row r="374" s="2" customFormat="1">
      <c r="A374" s="38"/>
      <c r="B374" s="39"/>
      <c r="C374" s="40"/>
      <c r="D374" s="225" t="s">
        <v>143</v>
      </c>
      <c r="E374" s="40"/>
      <c r="F374" s="226" t="s">
        <v>1167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143</v>
      </c>
      <c r="AU374" s="17" t="s">
        <v>82</v>
      </c>
    </row>
    <row r="375" s="13" customFormat="1">
      <c r="A375" s="13"/>
      <c r="B375" s="232"/>
      <c r="C375" s="233"/>
      <c r="D375" s="225" t="s">
        <v>154</v>
      </c>
      <c r="E375" s="234" t="s">
        <v>19</v>
      </c>
      <c r="F375" s="235" t="s">
        <v>1169</v>
      </c>
      <c r="G375" s="233"/>
      <c r="H375" s="236">
        <v>42.840000000000003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154</v>
      </c>
      <c r="AU375" s="242" t="s">
        <v>82</v>
      </c>
      <c r="AV375" s="13" t="s">
        <v>82</v>
      </c>
      <c r="AW375" s="13" t="s">
        <v>33</v>
      </c>
      <c r="AX375" s="13" t="s">
        <v>80</v>
      </c>
      <c r="AY375" s="242" t="s">
        <v>134</v>
      </c>
    </row>
    <row r="376" s="2" customFormat="1" ht="24.15" customHeight="1">
      <c r="A376" s="38"/>
      <c r="B376" s="39"/>
      <c r="C376" s="212" t="s">
        <v>1170</v>
      </c>
      <c r="D376" s="212" t="s">
        <v>136</v>
      </c>
      <c r="E376" s="213" t="s">
        <v>1171</v>
      </c>
      <c r="F376" s="214" t="s">
        <v>1172</v>
      </c>
      <c r="G376" s="215" t="s">
        <v>243</v>
      </c>
      <c r="H376" s="216">
        <v>91.200000000000003</v>
      </c>
      <c r="I376" s="217"/>
      <c r="J376" s="218">
        <f>ROUND(I376*H376,2)</f>
        <v>0</v>
      </c>
      <c r="K376" s="214" t="s">
        <v>150</v>
      </c>
      <c r="L376" s="44"/>
      <c r="M376" s="219" t="s">
        <v>19</v>
      </c>
      <c r="N376" s="220" t="s">
        <v>43</v>
      </c>
      <c r="O376" s="84"/>
      <c r="P376" s="221">
        <f>O376*H376</f>
        <v>0</v>
      </c>
      <c r="Q376" s="221">
        <v>0</v>
      </c>
      <c r="R376" s="221">
        <f>Q376*H376</f>
        <v>0</v>
      </c>
      <c r="S376" s="221">
        <v>0</v>
      </c>
      <c r="T376" s="22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3" t="s">
        <v>141</v>
      </c>
      <c r="AT376" s="223" t="s">
        <v>136</v>
      </c>
      <c r="AU376" s="223" t="s">
        <v>82</v>
      </c>
      <c r="AY376" s="17" t="s">
        <v>134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80</v>
      </c>
      <c r="BK376" s="224">
        <f>ROUND(I376*H376,2)</f>
        <v>0</v>
      </c>
      <c r="BL376" s="17" t="s">
        <v>141</v>
      </c>
      <c r="BM376" s="223" t="s">
        <v>1173</v>
      </c>
    </row>
    <row r="377" s="2" customFormat="1">
      <c r="A377" s="38"/>
      <c r="B377" s="39"/>
      <c r="C377" s="40"/>
      <c r="D377" s="225" t="s">
        <v>143</v>
      </c>
      <c r="E377" s="40"/>
      <c r="F377" s="226" t="s">
        <v>1174</v>
      </c>
      <c r="G377" s="40"/>
      <c r="H377" s="40"/>
      <c r="I377" s="227"/>
      <c r="J377" s="40"/>
      <c r="K377" s="40"/>
      <c r="L377" s="44"/>
      <c r="M377" s="228"/>
      <c r="N377" s="229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143</v>
      </c>
      <c r="AU377" s="17" t="s">
        <v>82</v>
      </c>
    </row>
    <row r="378" s="2" customFormat="1">
      <c r="A378" s="38"/>
      <c r="B378" s="39"/>
      <c r="C378" s="40"/>
      <c r="D378" s="230" t="s">
        <v>145</v>
      </c>
      <c r="E378" s="40"/>
      <c r="F378" s="231" t="s">
        <v>1175</v>
      </c>
      <c r="G378" s="40"/>
      <c r="H378" s="40"/>
      <c r="I378" s="227"/>
      <c r="J378" s="40"/>
      <c r="K378" s="40"/>
      <c r="L378" s="44"/>
      <c r="M378" s="228"/>
      <c r="N378" s="229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145</v>
      </c>
      <c r="AU378" s="17" t="s">
        <v>82</v>
      </c>
    </row>
    <row r="379" s="2" customFormat="1" ht="24.15" customHeight="1">
      <c r="A379" s="38"/>
      <c r="B379" s="39"/>
      <c r="C379" s="212" t="s">
        <v>1176</v>
      </c>
      <c r="D379" s="212" t="s">
        <v>136</v>
      </c>
      <c r="E379" s="213" t="s">
        <v>1177</v>
      </c>
      <c r="F379" s="214" t="s">
        <v>1178</v>
      </c>
      <c r="G379" s="215" t="s">
        <v>243</v>
      </c>
      <c r="H379" s="216">
        <v>91.200000000000003</v>
      </c>
      <c r="I379" s="217"/>
      <c r="J379" s="218">
        <f>ROUND(I379*H379,2)</f>
        <v>0</v>
      </c>
      <c r="K379" s="214" t="s">
        <v>150</v>
      </c>
      <c r="L379" s="44"/>
      <c r="M379" s="219" t="s">
        <v>19</v>
      </c>
      <c r="N379" s="220" t="s">
        <v>43</v>
      </c>
      <c r="O379" s="84"/>
      <c r="P379" s="221">
        <f>O379*H379</f>
        <v>0</v>
      </c>
      <c r="Q379" s="221">
        <v>0</v>
      </c>
      <c r="R379" s="221">
        <f>Q379*H379</f>
        <v>0</v>
      </c>
      <c r="S379" s="221">
        <v>0</v>
      </c>
      <c r="T379" s="22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3" t="s">
        <v>141</v>
      </c>
      <c r="AT379" s="223" t="s">
        <v>136</v>
      </c>
      <c r="AU379" s="223" t="s">
        <v>82</v>
      </c>
      <c r="AY379" s="17" t="s">
        <v>134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7" t="s">
        <v>80</v>
      </c>
      <c r="BK379" s="224">
        <f>ROUND(I379*H379,2)</f>
        <v>0</v>
      </c>
      <c r="BL379" s="17" t="s">
        <v>141</v>
      </c>
      <c r="BM379" s="223" t="s">
        <v>1179</v>
      </c>
    </row>
    <row r="380" s="2" customFormat="1">
      <c r="A380" s="38"/>
      <c r="B380" s="39"/>
      <c r="C380" s="40"/>
      <c r="D380" s="225" t="s">
        <v>143</v>
      </c>
      <c r="E380" s="40"/>
      <c r="F380" s="226" t="s">
        <v>1180</v>
      </c>
      <c r="G380" s="40"/>
      <c r="H380" s="40"/>
      <c r="I380" s="227"/>
      <c r="J380" s="40"/>
      <c r="K380" s="40"/>
      <c r="L380" s="44"/>
      <c r="M380" s="228"/>
      <c r="N380" s="229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143</v>
      </c>
      <c r="AU380" s="17" t="s">
        <v>82</v>
      </c>
    </row>
    <row r="381" s="2" customFormat="1">
      <c r="A381" s="38"/>
      <c r="B381" s="39"/>
      <c r="C381" s="40"/>
      <c r="D381" s="230" t="s">
        <v>145</v>
      </c>
      <c r="E381" s="40"/>
      <c r="F381" s="231" t="s">
        <v>1181</v>
      </c>
      <c r="G381" s="40"/>
      <c r="H381" s="40"/>
      <c r="I381" s="227"/>
      <c r="J381" s="40"/>
      <c r="K381" s="40"/>
      <c r="L381" s="44"/>
      <c r="M381" s="228"/>
      <c r="N381" s="229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145</v>
      </c>
      <c r="AU381" s="17" t="s">
        <v>82</v>
      </c>
    </row>
    <row r="382" s="2" customFormat="1" ht="33" customHeight="1">
      <c r="A382" s="38"/>
      <c r="B382" s="39"/>
      <c r="C382" s="212" t="s">
        <v>1182</v>
      </c>
      <c r="D382" s="212" t="s">
        <v>136</v>
      </c>
      <c r="E382" s="213" t="s">
        <v>1183</v>
      </c>
      <c r="F382" s="214" t="s">
        <v>1184</v>
      </c>
      <c r="G382" s="215" t="s">
        <v>19</v>
      </c>
      <c r="H382" s="216">
        <v>13.4</v>
      </c>
      <c r="I382" s="217"/>
      <c r="J382" s="218">
        <f>ROUND(I382*H382,2)</f>
        <v>0</v>
      </c>
      <c r="K382" s="214" t="s">
        <v>19</v>
      </c>
      <c r="L382" s="44"/>
      <c r="M382" s="219" t="s">
        <v>19</v>
      </c>
      <c r="N382" s="220" t="s">
        <v>43</v>
      </c>
      <c r="O382" s="84"/>
      <c r="P382" s="221">
        <f>O382*H382</f>
        <v>0</v>
      </c>
      <c r="Q382" s="221">
        <v>0.29221000000000003</v>
      </c>
      <c r="R382" s="221">
        <f>Q382*H382</f>
        <v>3.9156140000000006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141</v>
      </c>
      <c r="AT382" s="223" t="s">
        <v>136</v>
      </c>
      <c r="AU382" s="223" t="s">
        <v>82</v>
      </c>
      <c r="AY382" s="17" t="s">
        <v>134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80</v>
      </c>
      <c r="BK382" s="224">
        <f>ROUND(I382*H382,2)</f>
        <v>0</v>
      </c>
      <c r="BL382" s="17" t="s">
        <v>141</v>
      </c>
      <c r="BM382" s="223" t="s">
        <v>1185</v>
      </c>
    </row>
    <row r="383" s="2" customFormat="1">
      <c r="A383" s="38"/>
      <c r="B383" s="39"/>
      <c r="C383" s="40"/>
      <c r="D383" s="225" t="s">
        <v>143</v>
      </c>
      <c r="E383" s="40"/>
      <c r="F383" s="226" t="s">
        <v>1184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143</v>
      </c>
      <c r="AU383" s="17" t="s">
        <v>82</v>
      </c>
    </row>
    <row r="384" s="13" customFormat="1">
      <c r="A384" s="13"/>
      <c r="B384" s="232"/>
      <c r="C384" s="233"/>
      <c r="D384" s="225" t="s">
        <v>154</v>
      </c>
      <c r="E384" s="234" t="s">
        <v>19</v>
      </c>
      <c r="F384" s="235" t="s">
        <v>1186</v>
      </c>
      <c r="G384" s="233"/>
      <c r="H384" s="236">
        <v>10.9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154</v>
      </c>
      <c r="AU384" s="242" t="s">
        <v>82</v>
      </c>
      <c r="AV384" s="13" t="s">
        <v>82</v>
      </c>
      <c r="AW384" s="13" t="s">
        <v>33</v>
      </c>
      <c r="AX384" s="13" t="s">
        <v>72</v>
      </c>
      <c r="AY384" s="242" t="s">
        <v>134</v>
      </c>
    </row>
    <row r="385" s="13" customFormat="1">
      <c r="A385" s="13"/>
      <c r="B385" s="232"/>
      <c r="C385" s="233"/>
      <c r="D385" s="225" t="s">
        <v>154</v>
      </c>
      <c r="E385" s="234" t="s">
        <v>19</v>
      </c>
      <c r="F385" s="235" t="s">
        <v>1187</v>
      </c>
      <c r="G385" s="233"/>
      <c r="H385" s="236">
        <v>2.5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154</v>
      </c>
      <c r="AU385" s="242" t="s">
        <v>82</v>
      </c>
      <c r="AV385" s="13" t="s">
        <v>82</v>
      </c>
      <c r="AW385" s="13" t="s">
        <v>33</v>
      </c>
      <c r="AX385" s="13" t="s">
        <v>72</v>
      </c>
      <c r="AY385" s="242" t="s">
        <v>134</v>
      </c>
    </row>
    <row r="386" s="14" customFormat="1">
      <c r="A386" s="14"/>
      <c r="B386" s="243"/>
      <c r="C386" s="244"/>
      <c r="D386" s="225" t="s">
        <v>154</v>
      </c>
      <c r="E386" s="245" t="s">
        <v>19</v>
      </c>
      <c r="F386" s="246" t="s">
        <v>156</v>
      </c>
      <c r="G386" s="244"/>
      <c r="H386" s="247">
        <v>13.4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154</v>
      </c>
      <c r="AU386" s="253" t="s">
        <v>82</v>
      </c>
      <c r="AV386" s="14" t="s">
        <v>141</v>
      </c>
      <c r="AW386" s="14" t="s">
        <v>33</v>
      </c>
      <c r="AX386" s="14" t="s">
        <v>80</v>
      </c>
      <c r="AY386" s="253" t="s">
        <v>134</v>
      </c>
    </row>
    <row r="387" s="2" customFormat="1" ht="21.75" customHeight="1">
      <c r="A387" s="38"/>
      <c r="B387" s="39"/>
      <c r="C387" s="212" t="s">
        <v>1188</v>
      </c>
      <c r="D387" s="212" t="s">
        <v>136</v>
      </c>
      <c r="E387" s="213" t="s">
        <v>1189</v>
      </c>
      <c r="F387" s="214" t="s">
        <v>1190</v>
      </c>
      <c r="G387" s="215" t="s">
        <v>362</v>
      </c>
      <c r="H387" s="216">
        <v>1</v>
      </c>
      <c r="I387" s="217"/>
      <c r="J387" s="218">
        <f>ROUND(I387*H387,2)</f>
        <v>0</v>
      </c>
      <c r="K387" s="214" t="s">
        <v>19</v>
      </c>
      <c r="L387" s="44"/>
      <c r="M387" s="219" t="s">
        <v>19</v>
      </c>
      <c r="N387" s="220" t="s">
        <v>43</v>
      </c>
      <c r="O387" s="84"/>
      <c r="P387" s="221">
        <f>O387*H387</f>
        <v>0</v>
      </c>
      <c r="Q387" s="221">
        <v>0.29221000000000003</v>
      </c>
      <c r="R387" s="221">
        <f>Q387*H387</f>
        <v>0.29221000000000003</v>
      </c>
      <c r="S387" s="221">
        <v>0</v>
      </c>
      <c r="T387" s="222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3" t="s">
        <v>141</v>
      </c>
      <c r="AT387" s="223" t="s">
        <v>136</v>
      </c>
      <c r="AU387" s="223" t="s">
        <v>82</v>
      </c>
      <c r="AY387" s="17" t="s">
        <v>134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7" t="s">
        <v>80</v>
      </c>
      <c r="BK387" s="224">
        <f>ROUND(I387*H387,2)</f>
        <v>0</v>
      </c>
      <c r="BL387" s="17" t="s">
        <v>141</v>
      </c>
      <c r="BM387" s="223" t="s">
        <v>1191</v>
      </c>
    </row>
    <row r="388" s="2" customFormat="1">
      <c r="A388" s="38"/>
      <c r="B388" s="39"/>
      <c r="C388" s="40"/>
      <c r="D388" s="225" t="s">
        <v>143</v>
      </c>
      <c r="E388" s="40"/>
      <c r="F388" s="226" t="s">
        <v>1190</v>
      </c>
      <c r="G388" s="40"/>
      <c r="H388" s="40"/>
      <c r="I388" s="227"/>
      <c r="J388" s="40"/>
      <c r="K388" s="40"/>
      <c r="L388" s="44"/>
      <c r="M388" s="228"/>
      <c r="N388" s="229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143</v>
      </c>
      <c r="AU388" s="17" t="s">
        <v>82</v>
      </c>
    </row>
    <row r="389" s="2" customFormat="1">
      <c r="A389" s="38"/>
      <c r="B389" s="39"/>
      <c r="C389" s="40"/>
      <c r="D389" s="225" t="s">
        <v>397</v>
      </c>
      <c r="E389" s="40"/>
      <c r="F389" s="264" t="s">
        <v>1192</v>
      </c>
      <c r="G389" s="40"/>
      <c r="H389" s="40"/>
      <c r="I389" s="227"/>
      <c r="J389" s="40"/>
      <c r="K389" s="40"/>
      <c r="L389" s="44"/>
      <c r="M389" s="228"/>
      <c r="N389" s="229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397</v>
      </c>
      <c r="AU389" s="17" t="s">
        <v>82</v>
      </c>
    </row>
    <row r="390" s="13" customFormat="1">
      <c r="A390" s="13"/>
      <c r="B390" s="232"/>
      <c r="C390" s="233"/>
      <c r="D390" s="225" t="s">
        <v>154</v>
      </c>
      <c r="E390" s="234" t="s">
        <v>19</v>
      </c>
      <c r="F390" s="235" t="s">
        <v>80</v>
      </c>
      <c r="G390" s="233"/>
      <c r="H390" s="236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154</v>
      </c>
      <c r="AU390" s="242" t="s">
        <v>82</v>
      </c>
      <c r="AV390" s="13" t="s">
        <v>82</v>
      </c>
      <c r="AW390" s="13" t="s">
        <v>33</v>
      </c>
      <c r="AX390" s="13" t="s">
        <v>80</v>
      </c>
      <c r="AY390" s="242" t="s">
        <v>134</v>
      </c>
    </row>
    <row r="391" s="2" customFormat="1" ht="16.5" customHeight="1">
      <c r="A391" s="38"/>
      <c r="B391" s="39"/>
      <c r="C391" s="212" t="s">
        <v>1193</v>
      </c>
      <c r="D391" s="212" t="s">
        <v>136</v>
      </c>
      <c r="E391" s="213" t="s">
        <v>1194</v>
      </c>
      <c r="F391" s="214" t="s">
        <v>1195</v>
      </c>
      <c r="G391" s="215" t="s">
        <v>215</v>
      </c>
      <c r="H391" s="216">
        <v>3</v>
      </c>
      <c r="I391" s="217"/>
      <c r="J391" s="218">
        <f>ROUND(I391*H391,2)</f>
        <v>0</v>
      </c>
      <c r="K391" s="214" t="s">
        <v>150</v>
      </c>
      <c r="L391" s="44"/>
      <c r="M391" s="219" t="s">
        <v>19</v>
      </c>
      <c r="N391" s="220" t="s">
        <v>43</v>
      </c>
      <c r="O391" s="84"/>
      <c r="P391" s="221">
        <f>O391*H391</f>
        <v>0</v>
      </c>
      <c r="Q391" s="221">
        <v>0.072870000000000004</v>
      </c>
      <c r="R391" s="221">
        <f>Q391*H391</f>
        <v>0.21861000000000003</v>
      </c>
      <c r="S391" s="221">
        <v>0</v>
      </c>
      <c r="T391" s="22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3" t="s">
        <v>141</v>
      </c>
      <c r="AT391" s="223" t="s">
        <v>136</v>
      </c>
      <c r="AU391" s="223" t="s">
        <v>82</v>
      </c>
      <c r="AY391" s="17" t="s">
        <v>134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7" t="s">
        <v>80</v>
      </c>
      <c r="BK391" s="224">
        <f>ROUND(I391*H391,2)</f>
        <v>0</v>
      </c>
      <c r="BL391" s="17" t="s">
        <v>141</v>
      </c>
      <c r="BM391" s="223" t="s">
        <v>1196</v>
      </c>
    </row>
    <row r="392" s="2" customFormat="1">
      <c r="A392" s="38"/>
      <c r="B392" s="39"/>
      <c r="C392" s="40"/>
      <c r="D392" s="225" t="s">
        <v>143</v>
      </c>
      <c r="E392" s="40"/>
      <c r="F392" s="226" t="s">
        <v>1195</v>
      </c>
      <c r="G392" s="40"/>
      <c r="H392" s="40"/>
      <c r="I392" s="227"/>
      <c r="J392" s="40"/>
      <c r="K392" s="40"/>
      <c r="L392" s="44"/>
      <c r="M392" s="228"/>
      <c r="N392" s="229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143</v>
      </c>
      <c r="AU392" s="17" t="s">
        <v>82</v>
      </c>
    </row>
    <row r="393" s="2" customFormat="1">
      <c r="A393" s="38"/>
      <c r="B393" s="39"/>
      <c r="C393" s="40"/>
      <c r="D393" s="230" t="s">
        <v>145</v>
      </c>
      <c r="E393" s="40"/>
      <c r="F393" s="231" t="s">
        <v>1197</v>
      </c>
      <c r="G393" s="40"/>
      <c r="H393" s="40"/>
      <c r="I393" s="227"/>
      <c r="J393" s="40"/>
      <c r="K393" s="40"/>
      <c r="L393" s="44"/>
      <c r="M393" s="228"/>
      <c r="N393" s="229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145</v>
      </c>
      <c r="AU393" s="17" t="s">
        <v>82</v>
      </c>
    </row>
    <row r="394" s="2" customFormat="1" ht="24.15" customHeight="1">
      <c r="A394" s="38"/>
      <c r="B394" s="39"/>
      <c r="C394" s="254" t="s">
        <v>1198</v>
      </c>
      <c r="D394" s="254" t="s">
        <v>192</v>
      </c>
      <c r="E394" s="255" t="s">
        <v>1199</v>
      </c>
      <c r="F394" s="256" t="s">
        <v>1200</v>
      </c>
      <c r="G394" s="257" t="s">
        <v>215</v>
      </c>
      <c r="H394" s="258">
        <v>3</v>
      </c>
      <c r="I394" s="259"/>
      <c r="J394" s="260">
        <f>ROUND(I394*H394,2)</f>
        <v>0</v>
      </c>
      <c r="K394" s="256" t="s">
        <v>150</v>
      </c>
      <c r="L394" s="261"/>
      <c r="M394" s="262" t="s">
        <v>19</v>
      </c>
      <c r="N394" s="263" t="s">
        <v>43</v>
      </c>
      <c r="O394" s="84"/>
      <c r="P394" s="221">
        <f>O394*H394</f>
        <v>0</v>
      </c>
      <c r="Q394" s="221">
        <v>0.01</v>
      </c>
      <c r="R394" s="221">
        <f>Q394*H394</f>
        <v>0.029999999999999999</v>
      </c>
      <c r="S394" s="221">
        <v>0</v>
      </c>
      <c r="T394" s="22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3" t="s">
        <v>187</v>
      </c>
      <c r="AT394" s="223" t="s">
        <v>192</v>
      </c>
      <c r="AU394" s="223" t="s">
        <v>82</v>
      </c>
      <c r="AY394" s="17" t="s">
        <v>134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7" t="s">
        <v>80</v>
      </c>
      <c r="BK394" s="224">
        <f>ROUND(I394*H394,2)</f>
        <v>0</v>
      </c>
      <c r="BL394" s="17" t="s">
        <v>141</v>
      </c>
      <c r="BM394" s="223" t="s">
        <v>1201</v>
      </c>
    </row>
    <row r="395" s="2" customFormat="1">
      <c r="A395" s="38"/>
      <c r="B395" s="39"/>
      <c r="C395" s="40"/>
      <c r="D395" s="225" t="s">
        <v>143</v>
      </c>
      <c r="E395" s="40"/>
      <c r="F395" s="226" t="s">
        <v>1200</v>
      </c>
      <c r="G395" s="40"/>
      <c r="H395" s="40"/>
      <c r="I395" s="227"/>
      <c r="J395" s="40"/>
      <c r="K395" s="40"/>
      <c r="L395" s="44"/>
      <c r="M395" s="228"/>
      <c r="N395" s="229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143</v>
      </c>
      <c r="AU395" s="17" t="s">
        <v>82</v>
      </c>
    </row>
    <row r="396" s="2" customFormat="1">
      <c r="A396" s="38"/>
      <c r="B396" s="39"/>
      <c r="C396" s="40"/>
      <c r="D396" s="230" t="s">
        <v>145</v>
      </c>
      <c r="E396" s="40"/>
      <c r="F396" s="231" t="s">
        <v>1202</v>
      </c>
      <c r="G396" s="40"/>
      <c r="H396" s="40"/>
      <c r="I396" s="227"/>
      <c r="J396" s="40"/>
      <c r="K396" s="40"/>
      <c r="L396" s="44"/>
      <c r="M396" s="228"/>
      <c r="N396" s="229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145</v>
      </c>
      <c r="AU396" s="17" t="s">
        <v>82</v>
      </c>
    </row>
    <row r="397" s="2" customFormat="1">
      <c r="A397" s="38"/>
      <c r="B397" s="39"/>
      <c r="C397" s="40"/>
      <c r="D397" s="225" t="s">
        <v>397</v>
      </c>
      <c r="E397" s="40"/>
      <c r="F397" s="264" t="s">
        <v>1203</v>
      </c>
      <c r="G397" s="40"/>
      <c r="H397" s="40"/>
      <c r="I397" s="227"/>
      <c r="J397" s="40"/>
      <c r="K397" s="40"/>
      <c r="L397" s="44"/>
      <c r="M397" s="228"/>
      <c r="N397" s="229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397</v>
      </c>
      <c r="AU397" s="17" t="s">
        <v>82</v>
      </c>
    </row>
    <row r="398" s="2" customFormat="1" ht="24.15" customHeight="1">
      <c r="A398" s="38"/>
      <c r="B398" s="39"/>
      <c r="C398" s="212" t="s">
        <v>1204</v>
      </c>
      <c r="D398" s="212" t="s">
        <v>136</v>
      </c>
      <c r="E398" s="213" t="s">
        <v>1205</v>
      </c>
      <c r="F398" s="214" t="s">
        <v>1206</v>
      </c>
      <c r="G398" s="215" t="s">
        <v>215</v>
      </c>
      <c r="H398" s="216">
        <v>2</v>
      </c>
      <c r="I398" s="217"/>
      <c r="J398" s="218">
        <f>ROUND(I398*H398,2)</f>
        <v>0</v>
      </c>
      <c r="K398" s="214" t="s">
        <v>150</v>
      </c>
      <c r="L398" s="44"/>
      <c r="M398" s="219" t="s">
        <v>19</v>
      </c>
      <c r="N398" s="220" t="s">
        <v>43</v>
      </c>
      <c r="O398" s="84"/>
      <c r="P398" s="221">
        <f>O398*H398</f>
        <v>0</v>
      </c>
      <c r="Q398" s="221">
        <v>0.001</v>
      </c>
      <c r="R398" s="221">
        <f>Q398*H398</f>
        <v>0.002</v>
      </c>
      <c r="S398" s="221">
        <v>0</v>
      </c>
      <c r="T398" s="22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3" t="s">
        <v>141</v>
      </c>
      <c r="AT398" s="223" t="s">
        <v>136</v>
      </c>
      <c r="AU398" s="223" t="s">
        <v>82</v>
      </c>
      <c r="AY398" s="17" t="s">
        <v>134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80</v>
      </c>
      <c r="BK398" s="224">
        <f>ROUND(I398*H398,2)</f>
        <v>0</v>
      </c>
      <c r="BL398" s="17" t="s">
        <v>141</v>
      </c>
      <c r="BM398" s="223" t="s">
        <v>1207</v>
      </c>
    </row>
    <row r="399" s="2" customFormat="1">
      <c r="A399" s="38"/>
      <c r="B399" s="39"/>
      <c r="C399" s="40"/>
      <c r="D399" s="225" t="s">
        <v>143</v>
      </c>
      <c r="E399" s="40"/>
      <c r="F399" s="226" t="s">
        <v>1208</v>
      </c>
      <c r="G399" s="40"/>
      <c r="H399" s="40"/>
      <c r="I399" s="227"/>
      <c r="J399" s="40"/>
      <c r="K399" s="40"/>
      <c r="L399" s="44"/>
      <c r="M399" s="228"/>
      <c r="N399" s="229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143</v>
      </c>
      <c r="AU399" s="17" t="s">
        <v>82</v>
      </c>
    </row>
    <row r="400" s="2" customFormat="1">
      <c r="A400" s="38"/>
      <c r="B400" s="39"/>
      <c r="C400" s="40"/>
      <c r="D400" s="230" t="s">
        <v>145</v>
      </c>
      <c r="E400" s="40"/>
      <c r="F400" s="231" t="s">
        <v>1209</v>
      </c>
      <c r="G400" s="40"/>
      <c r="H400" s="40"/>
      <c r="I400" s="227"/>
      <c r="J400" s="40"/>
      <c r="K400" s="40"/>
      <c r="L400" s="44"/>
      <c r="M400" s="228"/>
      <c r="N400" s="229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145</v>
      </c>
      <c r="AU400" s="17" t="s">
        <v>82</v>
      </c>
    </row>
    <row r="401" s="2" customFormat="1" ht="24.15" customHeight="1">
      <c r="A401" s="38"/>
      <c r="B401" s="39"/>
      <c r="C401" s="254" t="s">
        <v>1210</v>
      </c>
      <c r="D401" s="254" t="s">
        <v>192</v>
      </c>
      <c r="E401" s="255" t="s">
        <v>1211</v>
      </c>
      <c r="F401" s="256" t="s">
        <v>1212</v>
      </c>
      <c r="G401" s="257" t="s">
        <v>215</v>
      </c>
      <c r="H401" s="258">
        <v>2</v>
      </c>
      <c r="I401" s="259"/>
      <c r="J401" s="260">
        <f>ROUND(I401*H401,2)</f>
        <v>0</v>
      </c>
      <c r="K401" s="256" t="s">
        <v>19</v>
      </c>
      <c r="L401" s="261"/>
      <c r="M401" s="262" t="s">
        <v>19</v>
      </c>
      <c r="N401" s="263" t="s">
        <v>43</v>
      </c>
      <c r="O401" s="84"/>
      <c r="P401" s="221">
        <f>O401*H401</f>
        <v>0</v>
      </c>
      <c r="Q401" s="221">
        <v>0</v>
      </c>
      <c r="R401" s="221">
        <f>Q401*H401</f>
        <v>0</v>
      </c>
      <c r="S401" s="221">
        <v>0</v>
      </c>
      <c r="T401" s="22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3" t="s">
        <v>187</v>
      </c>
      <c r="AT401" s="223" t="s">
        <v>192</v>
      </c>
      <c r="AU401" s="223" t="s">
        <v>82</v>
      </c>
      <c r="AY401" s="17" t="s">
        <v>134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7" t="s">
        <v>80</v>
      </c>
      <c r="BK401" s="224">
        <f>ROUND(I401*H401,2)</f>
        <v>0</v>
      </c>
      <c r="BL401" s="17" t="s">
        <v>141</v>
      </c>
      <c r="BM401" s="223" t="s">
        <v>1213</v>
      </c>
    </row>
    <row r="402" s="2" customFormat="1">
      <c r="A402" s="38"/>
      <c r="B402" s="39"/>
      <c r="C402" s="40"/>
      <c r="D402" s="225" t="s">
        <v>143</v>
      </c>
      <c r="E402" s="40"/>
      <c r="F402" s="226" t="s">
        <v>1212</v>
      </c>
      <c r="G402" s="40"/>
      <c r="H402" s="40"/>
      <c r="I402" s="227"/>
      <c r="J402" s="40"/>
      <c r="K402" s="40"/>
      <c r="L402" s="44"/>
      <c r="M402" s="228"/>
      <c r="N402" s="229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143</v>
      </c>
      <c r="AU402" s="17" t="s">
        <v>82</v>
      </c>
    </row>
    <row r="403" s="2" customFormat="1">
      <c r="A403" s="38"/>
      <c r="B403" s="39"/>
      <c r="C403" s="40"/>
      <c r="D403" s="225" t="s">
        <v>397</v>
      </c>
      <c r="E403" s="40"/>
      <c r="F403" s="264" t="s">
        <v>1203</v>
      </c>
      <c r="G403" s="40"/>
      <c r="H403" s="40"/>
      <c r="I403" s="227"/>
      <c r="J403" s="40"/>
      <c r="K403" s="40"/>
      <c r="L403" s="44"/>
      <c r="M403" s="228"/>
      <c r="N403" s="229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397</v>
      </c>
      <c r="AU403" s="17" t="s">
        <v>82</v>
      </c>
    </row>
    <row r="404" s="2" customFormat="1" ht="24.15" customHeight="1">
      <c r="A404" s="38"/>
      <c r="B404" s="39"/>
      <c r="C404" s="212" t="s">
        <v>1214</v>
      </c>
      <c r="D404" s="212" t="s">
        <v>136</v>
      </c>
      <c r="E404" s="213" t="s">
        <v>1215</v>
      </c>
      <c r="F404" s="214" t="s">
        <v>1216</v>
      </c>
      <c r="G404" s="215" t="s">
        <v>139</v>
      </c>
      <c r="H404" s="216">
        <v>8.5</v>
      </c>
      <c r="I404" s="217"/>
      <c r="J404" s="218">
        <f>ROUND(I404*H404,2)</f>
        <v>0</v>
      </c>
      <c r="K404" s="214" t="s">
        <v>19</v>
      </c>
      <c r="L404" s="44"/>
      <c r="M404" s="219" t="s">
        <v>19</v>
      </c>
      <c r="N404" s="220" t="s">
        <v>43</v>
      </c>
      <c r="O404" s="84"/>
      <c r="P404" s="221">
        <f>O404*H404</f>
        <v>0</v>
      </c>
      <c r="Q404" s="221">
        <v>0.017999999999999999</v>
      </c>
      <c r="R404" s="221">
        <f>Q404*H404</f>
        <v>0.153</v>
      </c>
      <c r="S404" s="221">
        <v>0</v>
      </c>
      <c r="T404" s="22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3" t="s">
        <v>141</v>
      </c>
      <c r="AT404" s="223" t="s">
        <v>136</v>
      </c>
      <c r="AU404" s="223" t="s">
        <v>82</v>
      </c>
      <c r="AY404" s="17" t="s">
        <v>134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80</v>
      </c>
      <c r="BK404" s="224">
        <f>ROUND(I404*H404,2)</f>
        <v>0</v>
      </c>
      <c r="BL404" s="17" t="s">
        <v>141</v>
      </c>
      <c r="BM404" s="223" t="s">
        <v>1217</v>
      </c>
    </row>
    <row r="405" s="2" customFormat="1">
      <c r="A405" s="38"/>
      <c r="B405" s="39"/>
      <c r="C405" s="40"/>
      <c r="D405" s="225" t="s">
        <v>143</v>
      </c>
      <c r="E405" s="40"/>
      <c r="F405" s="226" t="s">
        <v>1216</v>
      </c>
      <c r="G405" s="40"/>
      <c r="H405" s="40"/>
      <c r="I405" s="227"/>
      <c r="J405" s="40"/>
      <c r="K405" s="40"/>
      <c r="L405" s="44"/>
      <c r="M405" s="228"/>
      <c r="N405" s="229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143</v>
      </c>
      <c r="AU405" s="17" t="s">
        <v>82</v>
      </c>
    </row>
    <row r="406" s="2" customFormat="1" ht="16.5" customHeight="1">
      <c r="A406" s="38"/>
      <c r="B406" s="39"/>
      <c r="C406" s="212" t="s">
        <v>1218</v>
      </c>
      <c r="D406" s="212" t="s">
        <v>136</v>
      </c>
      <c r="E406" s="213" t="s">
        <v>1219</v>
      </c>
      <c r="F406" s="214" t="s">
        <v>1220</v>
      </c>
      <c r="G406" s="215" t="s">
        <v>149</v>
      </c>
      <c r="H406" s="216">
        <v>3.5550000000000002</v>
      </c>
      <c r="I406" s="217"/>
      <c r="J406" s="218">
        <f>ROUND(I406*H406,2)</f>
        <v>0</v>
      </c>
      <c r="K406" s="214" t="s">
        <v>150</v>
      </c>
      <c r="L406" s="44"/>
      <c r="M406" s="219" t="s">
        <v>19</v>
      </c>
      <c r="N406" s="220" t="s">
        <v>43</v>
      </c>
      <c r="O406" s="84"/>
      <c r="P406" s="221">
        <f>O406*H406</f>
        <v>0</v>
      </c>
      <c r="Q406" s="221">
        <v>0</v>
      </c>
      <c r="R406" s="221">
        <f>Q406*H406</f>
        <v>0</v>
      </c>
      <c r="S406" s="221">
        <v>2</v>
      </c>
      <c r="T406" s="222">
        <f>S406*H406</f>
        <v>7.1100000000000003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141</v>
      </c>
      <c r="AT406" s="223" t="s">
        <v>136</v>
      </c>
      <c r="AU406" s="223" t="s">
        <v>82</v>
      </c>
      <c r="AY406" s="17" t="s">
        <v>134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80</v>
      </c>
      <c r="BK406" s="224">
        <f>ROUND(I406*H406,2)</f>
        <v>0</v>
      </c>
      <c r="BL406" s="17" t="s">
        <v>141</v>
      </c>
      <c r="BM406" s="223" t="s">
        <v>1221</v>
      </c>
    </row>
    <row r="407" s="2" customFormat="1">
      <c r="A407" s="38"/>
      <c r="B407" s="39"/>
      <c r="C407" s="40"/>
      <c r="D407" s="225" t="s">
        <v>143</v>
      </c>
      <c r="E407" s="40"/>
      <c r="F407" s="226" t="s">
        <v>1222</v>
      </c>
      <c r="G407" s="40"/>
      <c r="H407" s="40"/>
      <c r="I407" s="227"/>
      <c r="J407" s="40"/>
      <c r="K407" s="40"/>
      <c r="L407" s="44"/>
      <c r="M407" s="228"/>
      <c r="N407" s="229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143</v>
      </c>
      <c r="AU407" s="17" t="s">
        <v>82</v>
      </c>
    </row>
    <row r="408" s="2" customFormat="1">
      <c r="A408" s="38"/>
      <c r="B408" s="39"/>
      <c r="C408" s="40"/>
      <c r="D408" s="230" t="s">
        <v>145</v>
      </c>
      <c r="E408" s="40"/>
      <c r="F408" s="231" t="s">
        <v>1223</v>
      </c>
      <c r="G408" s="40"/>
      <c r="H408" s="40"/>
      <c r="I408" s="227"/>
      <c r="J408" s="40"/>
      <c r="K408" s="40"/>
      <c r="L408" s="44"/>
      <c r="M408" s="228"/>
      <c r="N408" s="229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145</v>
      </c>
      <c r="AU408" s="17" t="s">
        <v>82</v>
      </c>
    </row>
    <row r="409" s="13" customFormat="1">
      <c r="A409" s="13"/>
      <c r="B409" s="232"/>
      <c r="C409" s="233"/>
      <c r="D409" s="225" t="s">
        <v>154</v>
      </c>
      <c r="E409" s="234" t="s">
        <v>19</v>
      </c>
      <c r="F409" s="235" t="s">
        <v>1224</v>
      </c>
      <c r="G409" s="233"/>
      <c r="H409" s="236">
        <v>2.8799999999999999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154</v>
      </c>
      <c r="AU409" s="242" t="s">
        <v>82</v>
      </c>
      <c r="AV409" s="13" t="s">
        <v>82</v>
      </c>
      <c r="AW409" s="13" t="s">
        <v>33</v>
      </c>
      <c r="AX409" s="13" t="s">
        <v>72</v>
      </c>
      <c r="AY409" s="242" t="s">
        <v>134</v>
      </c>
    </row>
    <row r="410" s="13" customFormat="1">
      <c r="A410" s="13"/>
      <c r="B410" s="232"/>
      <c r="C410" s="233"/>
      <c r="D410" s="225" t="s">
        <v>154</v>
      </c>
      <c r="E410" s="234" t="s">
        <v>19</v>
      </c>
      <c r="F410" s="235" t="s">
        <v>1225</v>
      </c>
      <c r="G410" s="233"/>
      <c r="H410" s="236">
        <v>0.67500000000000004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154</v>
      </c>
      <c r="AU410" s="242" t="s">
        <v>82</v>
      </c>
      <c r="AV410" s="13" t="s">
        <v>82</v>
      </c>
      <c r="AW410" s="13" t="s">
        <v>33</v>
      </c>
      <c r="AX410" s="13" t="s">
        <v>72</v>
      </c>
      <c r="AY410" s="242" t="s">
        <v>134</v>
      </c>
    </row>
    <row r="411" s="14" customFormat="1">
      <c r="A411" s="14"/>
      <c r="B411" s="243"/>
      <c r="C411" s="244"/>
      <c r="D411" s="225" t="s">
        <v>154</v>
      </c>
      <c r="E411" s="245" t="s">
        <v>19</v>
      </c>
      <c r="F411" s="246" t="s">
        <v>156</v>
      </c>
      <c r="G411" s="244"/>
      <c r="H411" s="247">
        <v>3.5549999999999997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154</v>
      </c>
      <c r="AU411" s="253" t="s">
        <v>82</v>
      </c>
      <c r="AV411" s="14" t="s">
        <v>141</v>
      </c>
      <c r="AW411" s="14" t="s">
        <v>33</v>
      </c>
      <c r="AX411" s="14" t="s">
        <v>80</v>
      </c>
      <c r="AY411" s="253" t="s">
        <v>134</v>
      </c>
    </row>
    <row r="412" s="2" customFormat="1" ht="16.5" customHeight="1">
      <c r="A412" s="38"/>
      <c r="B412" s="39"/>
      <c r="C412" s="212" t="s">
        <v>1226</v>
      </c>
      <c r="D412" s="212" t="s">
        <v>136</v>
      </c>
      <c r="E412" s="213" t="s">
        <v>1227</v>
      </c>
      <c r="F412" s="214" t="s">
        <v>1228</v>
      </c>
      <c r="G412" s="215" t="s">
        <v>149</v>
      </c>
      <c r="H412" s="216">
        <v>4.4800000000000004</v>
      </c>
      <c r="I412" s="217"/>
      <c r="J412" s="218">
        <f>ROUND(I412*H412,2)</f>
        <v>0</v>
      </c>
      <c r="K412" s="214" t="s">
        <v>150</v>
      </c>
      <c r="L412" s="44"/>
      <c r="M412" s="219" t="s">
        <v>19</v>
      </c>
      <c r="N412" s="220" t="s">
        <v>43</v>
      </c>
      <c r="O412" s="84"/>
      <c r="P412" s="221">
        <f>O412*H412</f>
        <v>0</v>
      </c>
      <c r="Q412" s="221">
        <v>0</v>
      </c>
      <c r="R412" s="221">
        <f>Q412*H412</f>
        <v>0</v>
      </c>
      <c r="S412" s="221">
        <v>2.2000000000000002</v>
      </c>
      <c r="T412" s="222">
        <f>S412*H412</f>
        <v>9.8560000000000016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3" t="s">
        <v>141</v>
      </c>
      <c r="AT412" s="223" t="s">
        <v>136</v>
      </c>
      <c r="AU412" s="223" t="s">
        <v>82</v>
      </c>
      <c r="AY412" s="17" t="s">
        <v>134</v>
      </c>
      <c r="BE412" s="224">
        <f>IF(N412="základní",J412,0)</f>
        <v>0</v>
      </c>
      <c r="BF412" s="224">
        <f>IF(N412="snížená",J412,0)</f>
        <v>0</v>
      </c>
      <c r="BG412" s="224">
        <f>IF(N412="zákl. přenesená",J412,0)</f>
        <v>0</v>
      </c>
      <c r="BH412" s="224">
        <f>IF(N412="sníž. přenesená",J412,0)</f>
        <v>0</v>
      </c>
      <c r="BI412" s="224">
        <f>IF(N412="nulová",J412,0)</f>
        <v>0</v>
      </c>
      <c r="BJ412" s="17" t="s">
        <v>80</v>
      </c>
      <c r="BK412" s="224">
        <f>ROUND(I412*H412,2)</f>
        <v>0</v>
      </c>
      <c r="BL412" s="17" t="s">
        <v>141</v>
      </c>
      <c r="BM412" s="223" t="s">
        <v>1229</v>
      </c>
    </row>
    <row r="413" s="2" customFormat="1">
      <c r="A413" s="38"/>
      <c r="B413" s="39"/>
      <c r="C413" s="40"/>
      <c r="D413" s="225" t="s">
        <v>143</v>
      </c>
      <c r="E413" s="40"/>
      <c r="F413" s="226" t="s">
        <v>1230</v>
      </c>
      <c r="G413" s="40"/>
      <c r="H413" s="40"/>
      <c r="I413" s="227"/>
      <c r="J413" s="40"/>
      <c r="K413" s="40"/>
      <c r="L413" s="44"/>
      <c r="M413" s="228"/>
      <c r="N413" s="229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143</v>
      </c>
      <c r="AU413" s="17" t="s">
        <v>82</v>
      </c>
    </row>
    <row r="414" s="2" customFormat="1">
      <c r="A414" s="38"/>
      <c r="B414" s="39"/>
      <c r="C414" s="40"/>
      <c r="D414" s="230" t="s">
        <v>145</v>
      </c>
      <c r="E414" s="40"/>
      <c r="F414" s="231" t="s">
        <v>1231</v>
      </c>
      <c r="G414" s="40"/>
      <c r="H414" s="40"/>
      <c r="I414" s="227"/>
      <c r="J414" s="40"/>
      <c r="K414" s="40"/>
      <c r="L414" s="44"/>
      <c r="M414" s="228"/>
      <c r="N414" s="229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145</v>
      </c>
      <c r="AU414" s="17" t="s">
        <v>82</v>
      </c>
    </row>
    <row r="415" s="13" customFormat="1">
      <c r="A415" s="13"/>
      <c r="B415" s="232"/>
      <c r="C415" s="233"/>
      <c r="D415" s="225" t="s">
        <v>154</v>
      </c>
      <c r="E415" s="234" t="s">
        <v>19</v>
      </c>
      <c r="F415" s="235" t="s">
        <v>1232</v>
      </c>
      <c r="G415" s="233"/>
      <c r="H415" s="236">
        <v>4.4800000000000004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154</v>
      </c>
      <c r="AU415" s="242" t="s">
        <v>82</v>
      </c>
      <c r="AV415" s="13" t="s">
        <v>82</v>
      </c>
      <c r="AW415" s="13" t="s">
        <v>33</v>
      </c>
      <c r="AX415" s="13" t="s">
        <v>80</v>
      </c>
      <c r="AY415" s="242" t="s">
        <v>134</v>
      </c>
    </row>
    <row r="416" s="2" customFormat="1" ht="24.15" customHeight="1">
      <c r="A416" s="38"/>
      <c r="B416" s="39"/>
      <c r="C416" s="212" t="s">
        <v>1233</v>
      </c>
      <c r="D416" s="212" t="s">
        <v>136</v>
      </c>
      <c r="E416" s="213" t="s">
        <v>1234</v>
      </c>
      <c r="F416" s="214" t="s">
        <v>1235</v>
      </c>
      <c r="G416" s="215" t="s">
        <v>243</v>
      </c>
      <c r="H416" s="216">
        <v>11.800000000000001</v>
      </c>
      <c r="I416" s="217"/>
      <c r="J416" s="218">
        <f>ROUND(I416*H416,2)</f>
        <v>0</v>
      </c>
      <c r="K416" s="214" t="s">
        <v>150</v>
      </c>
      <c r="L416" s="44"/>
      <c r="M416" s="219" t="s">
        <v>19</v>
      </c>
      <c r="N416" s="220" t="s">
        <v>43</v>
      </c>
      <c r="O416" s="84"/>
      <c r="P416" s="221">
        <f>O416*H416</f>
        <v>0</v>
      </c>
      <c r="Q416" s="221">
        <v>0</v>
      </c>
      <c r="R416" s="221">
        <f>Q416*H416</f>
        <v>0</v>
      </c>
      <c r="S416" s="221">
        <v>0.112</v>
      </c>
      <c r="T416" s="222">
        <f>S416*H416</f>
        <v>1.3216000000000001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3" t="s">
        <v>141</v>
      </c>
      <c r="AT416" s="223" t="s">
        <v>136</v>
      </c>
      <c r="AU416" s="223" t="s">
        <v>82</v>
      </c>
      <c r="AY416" s="17" t="s">
        <v>134</v>
      </c>
      <c r="BE416" s="224">
        <f>IF(N416="základní",J416,0)</f>
        <v>0</v>
      </c>
      <c r="BF416" s="224">
        <f>IF(N416="snížená",J416,0)</f>
        <v>0</v>
      </c>
      <c r="BG416" s="224">
        <f>IF(N416="zákl. přenesená",J416,0)</f>
        <v>0</v>
      </c>
      <c r="BH416" s="224">
        <f>IF(N416="sníž. přenesená",J416,0)</f>
        <v>0</v>
      </c>
      <c r="BI416" s="224">
        <f>IF(N416="nulová",J416,0)</f>
        <v>0</v>
      </c>
      <c r="BJ416" s="17" t="s">
        <v>80</v>
      </c>
      <c r="BK416" s="224">
        <f>ROUND(I416*H416,2)</f>
        <v>0</v>
      </c>
      <c r="BL416" s="17" t="s">
        <v>141</v>
      </c>
      <c r="BM416" s="223" t="s">
        <v>1236</v>
      </c>
    </row>
    <row r="417" s="2" customFormat="1">
      <c r="A417" s="38"/>
      <c r="B417" s="39"/>
      <c r="C417" s="40"/>
      <c r="D417" s="225" t="s">
        <v>143</v>
      </c>
      <c r="E417" s="40"/>
      <c r="F417" s="226" t="s">
        <v>1237</v>
      </c>
      <c r="G417" s="40"/>
      <c r="H417" s="40"/>
      <c r="I417" s="227"/>
      <c r="J417" s="40"/>
      <c r="K417" s="40"/>
      <c r="L417" s="44"/>
      <c r="M417" s="228"/>
      <c r="N417" s="229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143</v>
      </c>
      <c r="AU417" s="17" t="s">
        <v>82</v>
      </c>
    </row>
    <row r="418" s="2" customFormat="1">
      <c r="A418" s="38"/>
      <c r="B418" s="39"/>
      <c r="C418" s="40"/>
      <c r="D418" s="230" t="s">
        <v>145</v>
      </c>
      <c r="E418" s="40"/>
      <c r="F418" s="231" t="s">
        <v>1238</v>
      </c>
      <c r="G418" s="40"/>
      <c r="H418" s="40"/>
      <c r="I418" s="227"/>
      <c r="J418" s="40"/>
      <c r="K418" s="40"/>
      <c r="L418" s="44"/>
      <c r="M418" s="228"/>
      <c r="N418" s="229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145</v>
      </c>
      <c r="AU418" s="17" t="s">
        <v>82</v>
      </c>
    </row>
    <row r="419" s="13" customFormat="1">
      <c r="A419" s="13"/>
      <c r="B419" s="232"/>
      <c r="C419" s="233"/>
      <c r="D419" s="225" t="s">
        <v>154</v>
      </c>
      <c r="E419" s="234" t="s">
        <v>19</v>
      </c>
      <c r="F419" s="235" t="s">
        <v>1239</v>
      </c>
      <c r="G419" s="233"/>
      <c r="H419" s="236">
        <v>11.800000000000001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154</v>
      </c>
      <c r="AU419" s="242" t="s">
        <v>82</v>
      </c>
      <c r="AV419" s="13" t="s">
        <v>82</v>
      </c>
      <c r="AW419" s="13" t="s">
        <v>33</v>
      </c>
      <c r="AX419" s="13" t="s">
        <v>80</v>
      </c>
      <c r="AY419" s="242" t="s">
        <v>134</v>
      </c>
    </row>
    <row r="420" s="2" customFormat="1" ht="24.15" customHeight="1">
      <c r="A420" s="38"/>
      <c r="B420" s="39"/>
      <c r="C420" s="212" t="s">
        <v>1240</v>
      </c>
      <c r="D420" s="212" t="s">
        <v>136</v>
      </c>
      <c r="E420" s="213" t="s">
        <v>1241</v>
      </c>
      <c r="F420" s="214" t="s">
        <v>1242</v>
      </c>
      <c r="G420" s="215" t="s">
        <v>243</v>
      </c>
      <c r="H420" s="216">
        <v>17.600000000000001</v>
      </c>
      <c r="I420" s="217"/>
      <c r="J420" s="218">
        <f>ROUND(I420*H420,2)</f>
        <v>0</v>
      </c>
      <c r="K420" s="214" t="s">
        <v>150</v>
      </c>
      <c r="L420" s="44"/>
      <c r="M420" s="219" t="s">
        <v>19</v>
      </c>
      <c r="N420" s="220" t="s">
        <v>43</v>
      </c>
      <c r="O420" s="84"/>
      <c r="P420" s="221">
        <f>O420*H420</f>
        <v>0</v>
      </c>
      <c r="Q420" s="221">
        <v>0</v>
      </c>
      <c r="R420" s="221">
        <f>Q420*H420</f>
        <v>0</v>
      </c>
      <c r="S420" s="221">
        <v>0.90000000000000002</v>
      </c>
      <c r="T420" s="222">
        <f>S420*H420</f>
        <v>15.840000000000002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3" t="s">
        <v>141</v>
      </c>
      <c r="AT420" s="223" t="s">
        <v>136</v>
      </c>
      <c r="AU420" s="223" t="s">
        <v>82</v>
      </c>
      <c r="AY420" s="17" t="s">
        <v>134</v>
      </c>
      <c r="BE420" s="224">
        <f>IF(N420="základní",J420,0)</f>
        <v>0</v>
      </c>
      <c r="BF420" s="224">
        <f>IF(N420="snížená",J420,0)</f>
        <v>0</v>
      </c>
      <c r="BG420" s="224">
        <f>IF(N420="zákl. přenesená",J420,0)</f>
        <v>0</v>
      </c>
      <c r="BH420" s="224">
        <f>IF(N420="sníž. přenesená",J420,0)</f>
        <v>0</v>
      </c>
      <c r="BI420" s="224">
        <f>IF(N420="nulová",J420,0)</f>
        <v>0</v>
      </c>
      <c r="BJ420" s="17" t="s">
        <v>80</v>
      </c>
      <c r="BK420" s="224">
        <f>ROUND(I420*H420,2)</f>
        <v>0</v>
      </c>
      <c r="BL420" s="17" t="s">
        <v>141</v>
      </c>
      <c r="BM420" s="223" t="s">
        <v>1243</v>
      </c>
    </row>
    <row r="421" s="2" customFormat="1">
      <c r="A421" s="38"/>
      <c r="B421" s="39"/>
      <c r="C421" s="40"/>
      <c r="D421" s="225" t="s">
        <v>143</v>
      </c>
      <c r="E421" s="40"/>
      <c r="F421" s="226" t="s">
        <v>1244</v>
      </c>
      <c r="G421" s="40"/>
      <c r="H421" s="40"/>
      <c r="I421" s="227"/>
      <c r="J421" s="40"/>
      <c r="K421" s="40"/>
      <c r="L421" s="44"/>
      <c r="M421" s="228"/>
      <c r="N421" s="229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143</v>
      </c>
      <c r="AU421" s="17" t="s">
        <v>82</v>
      </c>
    </row>
    <row r="422" s="2" customFormat="1">
      <c r="A422" s="38"/>
      <c r="B422" s="39"/>
      <c r="C422" s="40"/>
      <c r="D422" s="230" t="s">
        <v>145</v>
      </c>
      <c r="E422" s="40"/>
      <c r="F422" s="231" t="s">
        <v>1245</v>
      </c>
      <c r="G422" s="40"/>
      <c r="H422" s="40"/>
      <c r="I422" s="227"/>
      <c r="J422" s="40"/>
      <c r="K422" s="40"/>
      <c r="L422" s="44"/>
      <c r="M422" s="228"/>
      <c r="N422" s="229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145</v>
      </c>
      <c r="AU422" s="17" t="s">
        <v>82</v>
      </c>
    </row>
    <row r="423" s="2" customFormat="1" ht="24.15" customHeight="1">
      <c r="A423" s="38"/>
      <c r="B423" s="39"/>
      <c r="C423" s="212" t="s">
        <v>1246</v>
      </c>
      <c r="D423" s="212" t="s">
        <v>136</v>
      </c>
      <c r="E423" s="213" t="s">
        <v>1247</v>
      </c>
      <c r="F423" s="214" t="s">
        <v>1248</v>
      </c>
      <c r="G423" s="215" t="s">
        <v>139</v>
      </c>
      <c r="H423" s="216">
        <v>47.5</v>
      </c>
      <c r="I423" s="217"/>
      <c r="J423" s="218">
        <f>ROUND(I423*H423,2)</f>
        <v>0</v>
      </c>
      <c r="K423" s="214" t="s">
        <v>150</v>
      </c>
      <c r="L423" s="44"/>
      <c r="M423" s="219" t="s">
        <v>19</v>
      </c>
      <c r="N423" s="220" t="s">
        <v>43</v>
      </c>
      <c r="O423" s="84"/>
      <c r="P423" s="221">
        <f>O423*H423</f>
        <v>0</v>
      </c>
      <c r="Q423" s="221">
        <v>0</v>
      </c>
      <c r="R423" s="221">
        <f>Q423*H423</f>
        <v>0</v>
      </c>
      <c r="S423" s="221">
        <v>0</v>
      </c>
      <c r="T423" s="22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3" t="s">
        <v>141</v>
      </c>
      <c r="AT423" s="223" t="s">
        <v>136</v>
      </c>
      <c r="AU423" s="223" t="s">
        <v>82</v>
      </c>
      <c r="AY423" s="17" t="s">
        <v>134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7" t="s">
        <v>80</v>
      </c>
      <c r="BK423" s="224">
        <f>ROUND(I423*H423,2)</f>
        <v>0</v>
      </c>
      <c r="BL423" s="17" t="s">
        <v>141</v>
      </c>
      <c r="BM423" s="223" t="s">
        <v>1249</v>
      </c>
    </row>
    <row r="424" s="2" customFormat="1">
      <c r="A424" s="38"/>
      <c r="B424" s="39"/>
      <c r="C424" s="40"/>
      <c r="D424" s="225" t="s">
        <v>143</v>
      </c>
      <c r="E424" s="40"/>
      <c r="F424" s="226" t="s">
        <v>1250</v>
      </c>
      <c r="G424" s="40"/>
      <c r="H424" s="40"/>
      <c r="I424" s="227"/>
      <c r="J424" s="40"/>
      <c r="K424" s="40"/>
      <c r="L424" s="44"/>
      <c r="M424" s="228"/>
      <c r="N424" s="229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143</v>
      </c>
      <c r="AU424" s="17" t="s">
        <v>82</v>
      </c>
    </row>
    <row r="425" s="2" customFormat="1">
      <c r="A425" s="38"/>
      <c r="B425" s="39"/>
      <c r="C425" s="40"/>
      <c r="D425" s="230" t="s">
        <v>145</v>
      </c>
      <c r="E425" s="40"/>
      <c r="F425" s="231" t="s">
        <v>1251</v>
      </c>
      <c r="G425" s="40"/>
      <c r="H425" s="40"/>
      <c r="I425" s="227"/>
      <c r="J425" s="40"/>
      <c r="K425" s="40"/>
      <c r="L425" s="44"/>
      <c r="M425" s="228"/>
      <c r="N425" s="229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145</v>
      </c>
      <c r="AU425" s="17" t="s">
        <v>82</v>
      </c>
    </row>
    <row r="426" s="13" customFormat="1">
      <c r="A426" s="13"/>
      <c r="B426" s="232"/>
      <c r="C426" s="233"/>
      <c r="D426" s="225" t="s">
        <v>154</v>
      </c>
      <c r="E426" s="234" t="s">
        <v>19</v>
      </c>
      <c r="F426" s="235" t="s">
        <v>768</v>
      </c>
      <c r="G426" s="233"/>
      <c r="H426" s="236">
        <v>47.5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154</v>
      </c>
      <c r="AU426" s="242" t="s">
        <v>82</v>
      </c>
      <c r="AV426" s="13" t="s">
        <v>82</v>
      </c>
      <c r="AW426" s="13" t="s">
        <v>33</v>
      </c>
      <c r="AX426" s="13" t="s">
        <v>80</v>
      </c>
      <c r="AY426" s="242" t="s">
        <v>134</v>
      </c>
    </row>
    <row r="427" s="12" customFormat="1" ht="22.8" customHeight="1">
      <c r="A427" s="12"/>
      <c r="B427" s="196"/>
      <c r="C427" s="197"/>
      <c r="D427" s="198" t="s">
        <v>71</v>
      </c>
      <c r="E427" s="210" t="s">
        <v>412</v>
      </c>
      <c r="F427" s="210" t="s">
        <v>413</v>
      </c>
      <c r="G427" s="197"/>
      <c r="H427" s="197"/>
      <c r="I427" s="200"/>
      <c r="J427" s="211">
        <f>BK427</f>
        <v>0</v>
      </c>
      <c r="K427" s="197"/>
      <c r="L427" s="202"/>
      <c r="M427" s="203"/>
      <c r="N427" s="204"/>
      <c r="O427" s="204"/>
      <c r="P427" s="205">
        <f>SUM(P428:P457)</f>
        <v>0</v>
      </c>
      <c r="Q427" s="204"/>
      <c r="R427" s="205">
        <f>SUM(R428:R457)</f>
        <v>0</v>
      </c>
      <c r="S427" s="204"/>
      <c r="T427" s="206">
        <f>SUM(T428:T457)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7" t="s">
        <v>80</v>
      </c>
      <c r="AT427" s="208" t="s">
        <v>71</v>
      </c>
      <c r="AU427" s="208" t="s">
        <v>80</v>
      </c>
      <c r="AY427" s="207" t="s">
        <v>134</v>
      </c>
      <c r="BK427" s="209">
        <f>SUM(BK428:BK457)</f>
        <v>0</v>
      </c>
    </row>
    <row r="428" s="2" customFormat="1" ht="21.75" customHeight="1">
      <c r="A428" s="38"/>
      <c r="B428" s="39"/>
      <c r="C428" s="212" t="s">
        <v>1252</v>
      </c>
      <c r="D428" s="212" t="s">
        <v>136</v>
      </c>
      <c r="E428" s="213" t="s">
        <v>1253</v>
      </c>
      <c r="F428" s="214" t="s">
        <v>1254</v>
      </c>
      <c r="G428" s="215" t="s">
        <v>207</v>
      </c>
      <c r="H428" s="216">
        <v>262.08999999999997</v>
      </c>
      <c r="I428" s="217"/>
      <c r="J428" s="218">
        <f>ROUND(I428*H428,2)</f>
        <v>0</v>
      </c>
      <c r="K428" s="214" t="s">
        <v>150</v>
      </c>
      <c r="L428" s="44"/>
      <c r="M428" s="219" t="s">
        <v>19</v>
      </c>
      <c r="N428" s="220" t="s">
        <v>43</v>
      </c>
      <c r="O428" s="84"/>
      <c r="P428" s="221">
        <f>O428*H428</f>
        <v>0</v>
      </c>
      <c r="Q428" s="221">
        <v>0</v>
      </c>
      <c r="R428" s="221">
        <f>Q428*H428</f>
        <v>0</v>
      </c>
      <c r="S428" s="221">
        <v>0</v>
      </c>
      <c r="T428" s="222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3" t="s">
        <v>141</v>
      </c>
      <c r="AT428" s="223" t="s">
        <v>136</v>
      </c>
      <c r="AU428" s="223" t="s">
        <v>82</v>
      </c>
      <c r="AY428" s="17" t="s">
        <v>134</v>
      </c>
      <c r="BE428" s="224">
        <f>IF(N428="základní",J428,0)</f>
        <v>0</v>
      </c>
      <c r="BF428" s="224">
        <f>IF(N428="snížená",J428,0)</f>
        <v>0</v>
      </c>
      <c r="BG428" s="224">
        <f>IF(N428="zákl. přenesená",J428,0)</f>
        <v>0</v>
      </c>
      <c r="BH428" s="224">
        <f>IF(N428="sníž. přenesená",J428,0)</f>
        <v>0</v>
      </c>
      <c r="BI428" s="224">
        <f>IF(N428="nulová",J428,0)</f>
        <v>0</v>
      </c>
      <c r="BJ428" s="17" t="s">
        <v>80</v>
      </c>
      <c r="BK428" s="224">
        <f>ROUND(I428*H428,2)</f>
        <v>0</v>
      </c>
      <c r="BL428" s="17" t="s">
        <v>141</v>
      </c>
      <c r="BM428" s="223" t="s">
        <v>1255</v>
      </c>
    </row>
    <row r="429" s="2" customFormat="1">
      <c r="A429" s="38"/>
      <c r="B429" s="39"/>
      <c r="C429" s="40"/>
      <c r="D429" s="225" t="s">
        <v>143</v>
      </c>
      <c r="E429" s="40"/>
      <c r="F429" s="226" t="s">
        <v>1256</v>
      </c>
      <c r="G429" s="40"/>
      <c r="H429" s="40"/>
      <c r="I429" s="227"/>
      <c r="J429" s="40"/>
      <c r="K429" s="40"/>
      <c r="L429" s="44"/>
      <c r="M429" s="228"/>
      <c r="N429" s="229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143</v>
      </c>
      <c r="AU429" s="17" t="s">
        <v>82</v>
      </c>
    </row>
    <row r="430" s="2" customFormat="1">
      <c r="A430" s="38"/>
      <c r="B430" s="39"/>
      <c r="C430" s="40"/>
      <c r="D430" s="230" t="s">
        <v>145</v>
      </c>
      <c r="E430" s="40"/>
      <c r="F430" s="231" t="s">
        <v>1257</v>
      </c>
      <c r="G430" s="40"/>
      <c r="H430" s="40"/>
      <c r="I430" s="227"/>
      <c r="J430" s="40"/>
      <c r="K430" s="40"/>
      <c r="L430" s="44"/>
      <c r="M430" s="228"/>
      <c r="N430" s="229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145</v>
      </c>
      <c r="AU430" s="17" t="s">
        <v>82</v>
      </c>
    </row>
    <row r="431" s="13" customFormat="1">
      <c r="A431" s="13"/>
      <c r="B431" s="232"/>
      <c r="C431" s="233"/>
      <c r="D431" s="225" t="s">
        <v>154</v>
      </c>
      <c r="E431" s="234" t="s">
        <v>19</v>
      </c>
      <c r="F431" s="235" t="s">
        <v>1258</v>
      </c>
      <c r="G431" s="233"/>
      <c r="H431" s="236">
        <v>262.08999999999997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154</v>
      </c>
      <c r="AU431" s="242" t="s">
        <v>82</v>
      </c>
      <c r="AV431" s="13" t="s">
        <v>82</v>
      </c>
      <c r="AW431" s="13" t="s">
        <v>33</v>
      </c>
      <c r="AX431" s="13" t="s">
        <v>80</v>
      </c>
      <c r="AY431" s="242" t="s">
        <v>134</v>
      </c>
    </row>
    <row r="432" s="2" customFormat="1" ht="24.15" customHeight="1">
      <c r="A432" s="38"/>
      <c r="B432" s="39"/>
      <c r="C432" s="212" t="s">
        <v>1259</v>
      </c>
      <c r="D432" s="212" t="s">
        <v>136</v>
      </c>
      <c r="E432" s="213" t="s">
        <v>1260</v>
      </c>
      <c r="F432" s="214" t="s">
        <v>1261</v>
      </c>
      <c r="G432" s="215" t="s">
        <v>207</v>
      </c>
      <c r="H432" s="216">
        <v>2358.8099999999999</v>
      </c>
      <c r="I432" s="217"/>
      <c r="J432" s="218">
        <f>ROUND(I432*H432,2)</f>
        <v>0</v>
      </c>
      <c r="K432" s="214" t="s">
        <v>150</v>
      </c>
      <c r="L432" s="44"/>
      <c r="M432" s="219" t="s">
        <v>19</v>
      </c>
      <c r="N432" s="220" t="s">
        <v>43</v>
      </c>
      <c r="O432" s="84"/>
      <c r="P432" s="221">
        <f>O432*H432</f>
        <v>0</v>
      </c>
      <c r="Q432" s="221">
        <v>0</v>
      </c>
      <c r="R432" s="221">
        <f>Q432*H432</f>
        <v>0</v>
      </c>
      <c r="S432" s="221">
        <v>0</v>
      </c>
      <c r="T432" s="22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3" t="s">
        <v>141</v>
      </c>
      <c r="AT432" s="223" t="s">
        <v>136</v>
      </c>
      <c r="AU432" s="223" t="s">
        <v>82</v>
      </c>
      <c r="AY432" s="17" t="s">
        <v>134</v>
      </c>
      <c r="BE432" s="224">
        <f>IF(N432="základní",J432,0)</f>
        <v>0</v>
      </c>
      <c r="BF432" s="224">
        <f>IF(N432="snížená",J432,0)</f>
        <v>0</v>
      </c>
      <c r="BG432" s="224">
        <f>IF(N432="zákl. přenesená",J432,0)</f>
        <v>0</v>
      </c>
      <c r="BH432" s="224">
        <f>IF(N432="sníž. přenesená",J432,0)</f>
        <v>0</v>
      </c>
      <c r="BI432" s="224">
        <f>IF(N432="nulová",J432,0)</f>
        <v>0</v>
      </c>
      <c r="BJ432" s="17" t="s">
        <v>80</v>
      </c>
      <c r="BK432" s="224">
        <f>ROUND(I432*H432,2)</f>
        <v>0</v>
      </c>
      <c r="BL432" s="17" t="s">
        <v>141</v>
      </c>
      <c r="BM432" s="223" t="s">
        <v>1262</v>
      </c>
    </row>
    <row r="433" s="2" customFormat="1">
      <c r="A433" s="38"/>
      <c r="B433" s="39"/>
      <c r="C433" s="40"/>
      <c r="D433" s="225" t="s">
        <v>143</v>
      </c>
      <c r="E433" s="40"/>
      <c r="F433" s="226" t="s">
        <v>1263</v>
      </c>
      <c r="G433" s="40"/>
      <c r="H433" s="40"/>
      <c r="I433" s="227"/>
      <c r="J433" s="40"/>
      <c r="K433" s="40"/>
      <c r="L433" s="44"/>
      <c r="M433" s="228"/>
      <c r="N433" s="229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143</v>
      </c>
      <c r="AU433" s="17" t="s">
        <v>82</v>
      </c>
    </row>
    <row r="434" s="2" customFormat="1">
      <c r="A434" s="38"/>
      <c r="B434" s="39"/>
      <c r="C434" s="40"/>
      <c r="D434" s="230" t="s">
        <v>145</v>
      </c>
      <c r="E434" s="40"/>
      <c r="F434" s="231" t="s">
        <v>1264</v>
      </c>
      <c r="G434" s="40"/>
      <c r="H434" s="40"/>
      <c r="I434" s="227"/>
      <c r="J434" s="40"/>
      <c r="K434" s="40"/>
      <c r="L434" s="44"/>
      <c r="M434" s="228"/>
      <c r="N434" s="229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145</v>
      </c>
      <c r="AU434" s="17" t="s">
        <v>82</v>
      </c>
    </row>
    <row r="435" s="13" customFormat="1">
      <c r="A435" s="13"/>
      <c r="B435" s="232"/>
      <c r="C435" s="233"/>
      <c r="D435" s="225" t="s">
        <v>154</v>
      </c>
      <c r="E435" s="234" t="s">
        <v>19</v>
      </c>
      <c r="F435" s="235" t="s">
        <v>1265</v>
      </c>
      <c r="G435" s="233"/>
      <c r="H435" s="236">
        <v>262.08999999999997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154</v>
      </c>
      <c r="AU435" s="242" t="s">
        <v>82</v>
      </c>
      <c r="AV435" s="13" t="s">
        <v>82</v>
      </c>
      <c r="AW435" s="13" t="s">
        <v>33</v>
      </c>
      <c r="AX435" s="13" t="s">
        <v>72</v>
      </c>
      <c r="AY435" s="242" t="s">
        <v>134</v>
      </c>
    </row>
    <row r="436" s="13" customFormat="1">
      <c r="A436" s="13"/>
      <c r="B436" s="232"/>
      <c r="C436" s="233"/>
      <c r="D436" s="225" t="s">
        <v>154</v>
      </c>
      <c r="E436" s="234" t="s">
        <v>19</v>
      </c>
      <c r="F436" s="235" t="s">
        <v>1266</v>
      </c>
      <c r="G436" s="233"/>
      <c r="H436" s="236">
        <v>2358.8099999999999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154</v>
      </c>
      <c r="AU436" s="242" t="s">
        <v>82</v>
      </c>
      <c r="AV436" s="13" t="s">
        <v>82</v>
      </c>
      <c r="AW436" s="13" t="s">
        <v>33</v>
      </c>
      <c r="AX436" s="13" t="s">
        <v>80</v>
      </c>
      <c r="AY436" s="242" t="s">
        <v>134</v>
      </c>
    </row>
    <row r="437" s="2" customFormat="1" ht="21.75" customHeight="1">
      <c r="A437" s="38"/>
      <c r="B437" s="39"/>
      <c r="C437" s="212" t="s">
        <v>1267</v>
      </c>
      <c r="D437" s="212" t="s">
        <v>136</v>
      </c>
      <c r="E437" s="213" t="s">
        <v>1268</v>
      </c>
      <c r="F437" s="214" t="s">
        <v>1269</v>
      </c>
      <c r="G437" s="215" t="s">
        <v>207</v>
      </c>
      <c r="H437" s="216">
        <v>189.321</v>
      </c>
      <c r="I437" s="217"/>
      <c r="J437" s="218">
        <f>ROUND(I437*H437,2)</f>
        <v>0</v>
      </c>
      <c r="K437" s="214" t="s">
        <v>150</v>
      </c>
      <c r="L437" s="44"/>
      <c r="M437" s="219" t="s">
        <v>19</v>
      </c>
      <c r="N437" s="220" t="s">
        <v>43</v>
      </c>
      <c r="O437" s="84"/>
      <c r="P437" s="221">
        <f>O437*H437</f>
        <v>0</v>
      </c>
      <c r="Q437" s="221">
        <v>0</v>
      </c>
      <c r="R437" s="221">
        <f>Q437*H437</f>
        <v>0</v>
      </c>
      <c r="S437" s="221">
        <v>0</v>
      </c>
      <c r="T437" s="22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3" t="s">
        <v>141</v>
      </c>
      <c r="AT437" s="223" t="s">
        <v>136</v>
      </c>
      <c r="AU437" s="223" t="s">
        <v>82</v>
      </c>
      <c r="AY437" s="17" t="s">
        <v>134</v>
      </c>
      <c r="BE437" s="224">
        <f>IF(N437="základní",J437,0)</f>
        <v>0</v>
      </c>
      <c r="BF437" s="224">
        <f>IF(N437="snížená",J437,0)</f>
        <v>0</v>
      </c>
      <c r="BG437" s="224">
        <f>IF(N437="zákl. přenesená",J437,0)</f>
        <v>0</v>
      </c>
      <c r="BH437" s="224">
        <f>IF(N437="sníž. přenesená",J437,0)</f>
        <v>0</v>
      </c>
      <c r="BI437" s="224">
        <f>IF(N437="nulová",J437,0)</f>
        <v>0</v>
      </c>
      <c r="BJ437" s="17" t="s">
        <v>80</v>
      </c>
      <c r="BK437" s="224">
        <f>ROUND(I437*H437,2)</f>
        <v>0</v>
      </c>
      <c r="BL437" s="17" t="s">
        <v>141</v>
      </c>
      <c r="BM437" s="223" t="s">
        <v>1270</v>
      </c>
    </row>
    <row r="438" s="2" customFormat="1">
      <c r="A438" s="38"/>
      <c r="B438" s="39"/>
      <c r="C438" s="40"/>
      <c r="D438" s="225" t="s">
        <v>143</v>
      </c>
      <c r="E438" s="40"/>
      <c r="F438" s="226" t="s">
        <v>1271</v>
      </c>
      <c r="G438" s="40"/>
      <c r="H438" s="40"/>
      <c r="I438" s="227"/>
      <c r="J438" s="40"/>
      <c r="K438" s="40"/>
      <c r="L438" s="44"/>
      <c r="M438" s="228"/>
      <c r="N438" s="229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143</v>
      </c>
      <c r="AU438" s="17" t="s">
        <v>82</v>
      </c>
    </row>
    <row r="439" s="2" customFormat="1">
      <c r="A439" s="38"/>
      <c r="B439" s="39"/>
      <c r="C439" s="40"/>
      <c r="D439" s="230" t="s">
        <v>145</v>
      </c>
      <c r="E439" s="40"/>
      <c r="F439" s="231" t="s">
        <v>1272</v>
      </c>
      <c r="G439" s="40"/>
      <c r="H439" s="40"/>
      <c r="I439" s="227"/>
      <c r="J439" s="40"/>
      <c r="K439" s="40"/>
      <c r="L439" s="44"/>
      <c r="M439" s="228"/>
      <c r="N439" s="229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145</v>
      </c>
      <c r="AU439" s="17" t="s">
        <v>82</v>
      </c>
    </row>
    <row r="440" s="13" customFormat="1">
      <c r="A440" s="13"/>
      <c r="B440" s="232"/>
      <c r="C440" s="233"/>
      <c r="D440" s="225" t="s">
        <v>154</v>
      </c>
      <c r="E440" s="234" t="s">
        <v>19</v>
      </c>
      <c r="F440" s="235" t="s">
        <v>1273</v>
      </c>
      <c r="G440" s="233"/>
      <c r="H440" s="236">
        <v>189.321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154</v>
      </c>
      <c r="AU440" s="242" t="s">
        <v>82</v>
      </c>
      <c r="AV440" s="13" t="s">
        <v>82</v>
      </c>
      <c r="AW440" s="13" t="s">
        <v>33</v>
      </c>
      <c r="AX440" s="13" t="s">
        <v>80</v>
      </c>
      <c r="AY440" s="242" t="s">
        <v>134</v>
      </c>
    </row>
    <row r="441" s="2" customFormat="1" ht="24.15" customHeight="1">
      <c r="A441" s="38"/>
      <c r="B441" s="39"/>
      <c r="C441" s="212" t="s">
        <v>1274</v>
      </c>
      <c r="D441" s="212" t="s">
        <v>136</v>
      </c>
      <c r="E441" s="213" t="s">
        <v>1275</v>
      </c>
      <c r="F441" s="214" t="s">
        <v>1276</v>
      </c>
      <c r="G441" s="215" t="s">
        <v>207</v>
      </c>
      <c r="H441" s="216">
        <v>1703.8889999999999</v>
      </c>
      <c r="I441" s="217"/>
      <c r="J441" s="218">
        <f>ROUND(I441*H441,2)</f>
        <v>0</v>
      </c>
      <c r="K441" s="214" t="s">
        <v>150</v>
      </c>
      <c r="L441" s="44"/>
      <c r="M441" s="219" t="s">
        <v>19</v>
      </c>
      <c r="N441" s="220" t="s">
        <v>43</v>
      </c>
      <c r="O441" s="84"/>
      <c r="P441" s="221">
        <f>O441*H441</f>
        <v>0</v>
      </c>
      <c r="Q441" s="221">
        <v>0</v>
      </c>
      <c r="R441" s="221">
        <f>Q441*H441</f>
        <v>0</v>
      </c>
      <c r="S441" s="221">
        <v>0</v>
      </c>
      <c r="T441" s="22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3" t="s">
        <v>141</v>
      </c>
      <c r="AT441" s="223" t="s">
        <v>136</v>
      </c>
      <c r="AU441" s="223" t="s">
        <v>82</v>
      </c>
      <c r="AY441" s="17" t="s">
        <v>134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7" t="s">
        <v>80</v>
      </c>
      <c r="BK441" s="224">
        <f>ROUND(I441*H441,2)</f>
        <v>0</v>
      </c>
      <c r="BL441" s="17" t="s">
        <v>141</v>
      </c>
      <c r="BM441" s="223" t="s">
        <v>1277</v>
      </c>
    </row>
    <row r="442" s="2" customFormat="1">
      <c r="A442" s="38"/>
      <c r="B442" s="39"/>
      <c r="C442" s="40"/>
      <c r="D442" s="225" t="s">
        <v>143</v>
      </c>
      <c r="E442" s="40"/>
      <c r="F442" s="226" t="s">
        <v>1263</v>
      </c>
      <c r="G442" s="40"/>
      <c r="H442" s="40"/>
      <c r="I442" s="227"/>
      <c r="J442" s="40"/>
      <c r="K442" s="40"/>
      <c r="L442" s="44"/>
      <c r="M442" s="228"/>
      <c r="N442" s="229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143</v>
      </c>
      <c r="AU442" s="17" t="s">
        <v>82</v>
      </c>
    </row>
    <row r="443" s="2" customFormat="1">
      <c r="A443" s="38"/>
      <c r="B443" s="39"/>
      <c r="C443" s="40"/>
      <c r="D443" s="230" t="s">
        <v>145</v>
      </c>
      <c r="E443" s="40"/>
      <c r="F443" s="231" t="s">
        <v>1278</v>
      </c>
      <c r="G443" s="40"/>
      <c r="H443" s="40"/>
      <c r="I443" s="227"/>
      <c r="J443" s="40"/>
      <c r="K443" s="40"/>
      <c r="L443" s="44"/>
      <c r="M443" s="228"/>
      <c r="N443" s="229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145</v>
      </c>
      <c r="AU443" s="17" t="s">
        <v>82</v>
      </c>
    </row>
    <row r="444" s="13" customFormat="1">
      <c r="A444" s="13"/>
      <c r="B444" s="232"/>
      <c r="C444" s="233"/>
      <c r="D444" s="225" t="s">
        <v>154</v>
      </c>
      <c r="E444" s="234" t="s">
        <v>19</v>
      </c>
      <c r="F444" s="235" t="s">
        <v>1273</v>
      </c>
      <c r="G444" s="233"/>
      <c r="H444" s="236">
        <v>189.321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154</v>
      </c>
      <c r="AU444" s="242" t="s">
        <v>82</v>
      </c>
      <c r="AV444" s="13" t="s">
        <v>82</v>
      </c>
      <c r="AW444" s="13" t="s">
        <v>33</v>
      </c>
      <c r="AX444" s="13" t="s">
        <v>72</v>
      </c>
      <c r="AY444" s="242" t="s">
        <v>134</v>
      </c>
    </row>
    <row r="445" s="13" customFormat="1">
      <c r="A445" s="13"/>
      <c r="B445" s="232"/>
      <c r="C445" s="233"/>
      <c r="D445" s="225" t="s">
        <v>154</v>
      </c>
      <c r="E445" s="234" t="s">
        <v>19</v>
      </c>
      <c r="F445" s="235" t="s">
        <v>1279</v>
      </c>
      <c r="G445" s="233"/>
      <c r="H445" s="236">
        <v>1703.8889999999999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154</v>
      </c>
      <c r="AU445" s="242" t="s">
        <v>82</v>
      </c>
      <c r="AV445" s="13" t="s">
        <v>82</v>
      </c>
      <c r="AW445" s="13" t="s">
        <v>33</v>
      </c>
      <c r="AX445" s="13" t="s">
        <v>80</v>
      </c>
      <c r="AY445" s="242" t="s">
        <v>134</v>
      </c>
    </row>
    <row r="446" s="2" customFormat="1" ht="37.8" customHeight="1">
      <c r="A446" s="38"/>
      <c r="B446" s="39"/>
      <c r="C446" s="212" t="s">
        <v>1280</v>
      </c>
      <c r="D446" s="212" t="s">
        <v>136</v>
      </c>
      <c r="E446" s="213" t="s">
        <v>1281</v>
      </c>
      <c r="F446" s="214" t="s">
        <v>1282</v>
      </c>
      <c r="G446" s="215" t="s">
        <v>207</v>
      </c>
      <c r="H446" s="216">
        <v>189.321</v>
      </c>
      <c r="I446" s="217"/>
      <c r="J446" s="218">
        <f>ROUND(I446*H446,2)</f>
        <v>0</v>
      </c>
      <c r="K446" s="214" t="s">
        <v>140</v>
      </c>
      <c r="L446" s="44"/>
      <c r="M446" s="219" t="s">
        <v>19</v>
      </c>
      <c r="N446" s="220" t="s">
        <v>43</v>
      </c>
      <c r="O446" s="84"/>
      <c r="P446" s="221">
        <f>O446*H446</f>
        <v>0</v>
      </c>
      <c r="Q446" s="221">
        <v>0</v>
      </c>
      <c r="R446" s="221">
        <f>Q446*H446</f>
        <v>0</v>
      </c>
      <c r="S446" s="221">
        <v>0</v>
      </c>
      <c r="T446" s="22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3" t="s">
        <v>141</v>
      </c>
      <c r="AT446" s="223" t="s">
        <v>136</v>
      </c>
      <c r="AU446" s="223" t="s">
        <v>82</v>
      </c>
      <c r="AY446" s="17" t="s">
        <v>134</v>
      </c>
      <c r="BE446" s="224">
        <f>IF(N446="základní",J446,0)</f>
        <v>0</v>
      </c>
      <c r="BF446" s="224">
        <f>IF(N446="snížená",J446,0)</f>
        <v>0</v>
      </c>
      <c r="BG446" s="224">
        <f>IF(N446="zákl. přenesená",J446,0)</f>
        <v>0</v>
      </c>
      <c r="BH446" s="224">
        <f>IF(N446="sníž. přenesená",J446,0)</f>
        <v>0</v>
      </c>
      <c r="BI446" s="224">
        <f>IF(N446="nulová",J446,0)</f>
        <v>0</v>
      </c>
      <c r="BJ446" s="17" t="s">
        <v>80</v>
      </c>
      <c r="BK446" s="224">
        <f>ROUND(I446*H446,2)</f>
        <v>0</v>
      </c>
      <c r="BL446" s="17" t="s">
        <v>141</v>
      </c>
      <c r="BM446" s="223" t="s">
        <v>1283</v>
      </c>
    </row>
    <row r="447" s="2" customFormat="1">
      <c r="A447" s="38"/>
      <c r="B447" s="39"/>
      <c r="C447" s="40"/>
      <c r="D447" s="225" t="s">
        <v>143</v>
      </c>
      <c r="E447" s="40"/>
      <c r="F447" s="226" t="s">
        <v>1284</v>
      </c>
      <c r="G447" s="40"/>
      <c r="H447" s="40"/>
      <c r="I447" s="227"/>
      <c r="J447" s="40"/>
      <c r="K447" s="40"/>
      <c r="L447" s="44"/>
      <c r="M447" s="228"/>
      <c r="N447" s="229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143</v>
      </c>
      <c r="AU447" s="17" t="s">
        <v>82</v>
      </c>
    </row>
    <row r="448" s="2" customFormat="1">
      <c r="A448" s="38"/>
      <c r="B448" s="39"/>
      <c r="C448" s="40"/>
      <c r="D448" s="230" t="s">
        <v>145</v>
      </c>
      <c r="E448" s="40"/>
      <c r="F448" s="231" t="s">
        <v>1285</v>
      </c>
      <c r="G448" s="40"/>
      <c r="H448" s="40"/>
      <c r="I448" s="227"/>
      <c r="J448" s="40"/>
      <c r="K448" s="40"/>
      <c r="L448" s="44"/>
      <c r="M448" s="228"/>
      <c r="N448" s="229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145</v>
      </c>
      <c r="AU448" s="17" t="s">
        <v>82</v>
      </c>
    </row>
    <row r="449" s="13" customFormat="1">
      <c r="A449" s="13"/>
      <c r="B449" s="232"/>
      <c r="C449" s="233"/>
      <c r="D449" s="225" t="s">
        <v>154</v>
      </c>
      <c r="E449" s="234" t="s">
        <v>19</v>
      </c>
      <c r="F449" s="235" t="s">
        <v>1286</v>
      </c>
      <c r="G449" s="233"/>
      <c r="H449" s="236">
        <v>189.321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154</v>
      </c>
      <c r="AU449" s="242" t="s">
        <v>82</v>
      </c>
      <c r="AV449" s="13" t="s">
        <v>82</v>
      </c>
      <c r="AW449" s="13" t="s">
        <v>33</v>
      </c>
      <c r="AX449" s="13" t="s">
        <v>80</v>
      </c>
      <c r="AY449" s="242" t="s">
        <v>134</v>
      </c>
    </row>
    <row r="450" s="2" customFormat="1" ht="44.25" customHeight="1">
      <c r="A450" s="38"/>
      <c r="B450" s="39"/>
      <c r="C450" s="212" t="s">
        <v>1287</v>
      </c>
      <c r="D450" s="212" t="s">
        <v>136</v>
      </c>
      <c r="E450" s="213" t="s">
        <v>1288</v>
      </c>
      <c r="F450" s="214" t="s">
        <v>1289</v>
      </c>
      <c r="G450" s="215" t="s">
        <v>207</v>
      </c>
      <c r="H450" s="216">
        <v>247.83799999999999</v>
      </c>
      <c r="I450" s="217"/>
      <c r="J450" s="218">
        <f>ROUND(I450*H450,2)</f>
        <v>0</v>
      </c>
      <c r="K450" s="214" t="s">
        <v>140</v>
      </c>
      <c r="L450" s="44"/>
      <c r="M450" s="219" t="s">
        <v>19</v>
      </c>
      <c r="N450" s="220" t="s">
        <v>43</v>
      </c>
      <c r="O450" s="84"/>
      <c r="P450" s="221">
        <f>O450*H450</f>
        <v>0</v>
      </c>
      <c r="Q450" s="221">
        <v>0</v>
      </c>
      <c r="R450" s="221">
        <f>Q450*H450</f>
        <v>0</v>
      </c>
      <c r="S450" s="221">
        <v>0</v>
      </c>
      <c r="T450" s="22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3" t="s">
        <v>141</v>
      </c>
      <c r="AT450" s="223" t="s">
        <v>136</v>
      </c>
      <c r="AU450" s="223" t="s">
        <v>82</v>
      </c>
      <c r="AY450" s="17" t="s">
        <v>134</v>
      </c>
      <c r="BE450" s="224">
        <f>IF(N450="základní",J450,0)</f>
        <v>0</v>
      </c>
      <c r="BF450" s="224">
        <f>IF(N450="snížená",J450,0)</f>
        <v>0</v>
      </c>
      <c r="BG450" s="224">
        <f>IF(N450="zákl. přenesená",J450,0)</f>
        <v>0</v>
      </c>
      <c r="BH450" s="224">
        <f>IF(N450="sníž. přenesená",J450,0)</f>
        <v>0</v>
      </c>
      <c r="BI450" s="224">
        <f>IF(N450="nulová",J450,0)</f>
        <v>0</v>
      </c>
      <c r="BJ450" s="17" t="s">
        <v>80</v>
      </c>
      <c r="BK450" s="224">
        <f>ROUND(I450*H450,2)</f>
        <v>0</v>
      </c>
      <c r="BL450" s="17" t="s">
        <v>141</v>
      </c>
      <c r="BM450" s="223" t="s">
        <v>1290</v>
      </c>
    </row>
    <row r="451" s="2" customFormat="1">
      <c r="A451" s="38"/>
      <c r="B451" s="39"/>
      <c r="C451" s="40"/>
      <c r="D451" s="225" t="s">
        <v>143</v>
      </c>
      <c r="E451" s="40"/>
      <c r="F451" s="226" t="s">
        <v>1289</v>
      </c>
      <c r="G451" s="40"/>
      <c r="H451" s="40"/>
      <c r="I451" s="227"/>
      <c r="J451" s="40"/>
      <c r="K451" s="40"/>
      <c r="L451" s="44"/>
      <c r="M451" s="228"/>
      <c r="N451" s="229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143</v>
      </c>
      <c r="AU451" s="17" t="s">
        <v>82</v>
      </c>
    </row>
    <row r="452" s="2" customFormat="1">
      <c r="A452" s="38"/>
      <c r="B452" s="39"/>
      <c r="C452" s="40"/>
      <c r="D452" s="230" t="s">
        <v>145</v>
      </c>
      <c r="E452" s="40"/>
      <c r="F452" s="231" t="s">
        <v>1291</v>
      </c>
      <c r="G452" s="40"/>
      <c r="H452" s="40"/>
      <c r="I452" s="227"/>
      <c r="J452" s="40"/>
      <c r="K452" s="40"/>
      <c r="L452" s="44"/>
      <c r="M452" s="228"/>
      <c r="N452" s="229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145</v>
      </c>
      <c r="AU452" s="17" t="s">
        <v>82</v>
      </c>
    </row>
    <row r="453" s="13" customFormat="1">
      <c r="A453" s="13"/>
      <c r="B453" s="232"/>
      <c r="C453" s="233"/>
      <c r="D453" s="225" t="s">
        <v>154</v>
      </c>
      <c r="E453" s="234" t="s">
        <v>19</v>
      </c>
      <c r="F453" s="235" t="s">
        <v>1292</v>
      </c>
      <c r="G453" s="233"/>
      <c r="H453" s="236">
        <v>247.83799999999999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154</v>
      </c>
      <c r="AU453" s="242" t="s">
        <v>82</v>
      </c>
      <c r="AV453" s="13" t="s">
        <v>82</v>
      </c>
      <c r="AW453" s="13" t="s">
        <v>33</v>
      </c>
      <c r="AX453" s="13" t="s">
        <v>80</v>
      </c>
      <c r="AY453" s="242" t="s">
        <v>134</v>
      </c>
    </row>
    <row r="454" s="2" customFormat="1" ht="44.25" customHeight="1">
      <c r="A454" s="38"/>
      <c r="B454" s="39"/>
      <c r="C454" s="212" t="s">
        <v>1293</v>
      </c>
      <c r="D454" s="212" t="s">
        <v>136</v>
      </c>
      <c r="E454" s="213" t="s">
        <v>1294</v>
      </c>
      <c r="F454" s="214" t="s">
        <v>1295</v>
      </c>
      <c r="G454" s="215" t="s">
        <v>207</v>
      </c>
      <c r="H454" s="216">
        <v>14.252000000000001</v>
      </c>
      <c r="I454" s="217"/>
      <c r="J454" s="218">
        <f>ROUND(I454*H454,2)</f>
        <v>0</v>
      </c>
      <c r="K454" s="214" t="s">
        <v>150</v>
      </c>
      <c r="L454" s="44"/>
      <c r="M454" s="219" t="s">
        <v>19</v>
      </c>
      <c r="N454" s="220" t="s">
        <v>43</v>
      </c>
      <c r="O454" s="84"/>
      <c r="P454" s="221">
        <f>O454*H454</f>
        <v>0</v>
      </c>
      <c r="Q454" s="221">
        <v>0</v>
      </c>
      <c r="R454" s="221">
        <f>Q454*H454</f>
        <v>0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141</v>
      </c>
      <c r="AT454" s="223" t="s">
        <v>136</v>
      </c>
      <c r="AU454" s="223" t="s">
        <v>82</v>
      </c>
      <c r="AY454" s="17" t="s">
        <v>134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80</v>
      </c>
      <c r="BK454" s="224">
        <f>ROUND(I454*H454,2)</f>
        <v>0</v>
      </c>
      <c r="BL454" s="17" t="s">
        <v>141</v>
      </c>
      <c r="BM454" s="223" t="s">
        <v>1296</v>
      </c>
    </row>
    <row r="455" s="2" customFormat="1">
      <c r="A455" s="38"/>
      <c r="B455" s="39"/>
      <c r="C455" s="40"/>
      <c r="D455" s="225" t="s">
        <v>143</v>
      </c>
      <c r="E455" s="40"/>
      <c r="F455" s="226" t="s">
        <v>1295</v>
      </c>
      <c r="G455" s="40"/>
      <c r="H455" s="40"/>
      <c r="I455" s="227"/>
      <c r="J455" s="40"/>
      <c r="K455" s="40"/>
      <c r="L455" s="44"/>
      <c r="M455" s="228"/>
      <c r="N455" s="229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143</v>
      </c>
      <c r="AU455" s="17" t="s">
        <v>82</v>
      </c>
    </row>
    <row r="456" s="2" customFormat="1">
      <c r="A456" s="38"/>
      <c r="B456" s="39"/>
      <c r="C456" s="40"/>
      <c r="D456" s="230" t="s">
        <v>145</v>
      </c>
      <c r="E456" s="40"/>
      <c r="F456" s="231" t="s">
        <v>1297</v>
      </c>
      <c r="G456" s="40"/>
      <c r="H456" s="40"/>
      <c r="I456" s="227"/>
      <c r="J456" s="40"/>
      <c r="K456" s="40"/>
      <c r="L456" s="44"/>
      <c r="M456" s="228"/>
      <c r="N456" s="229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145</v>
      </c>
      <c r="AU456" s="17" t="s">
        <v>82</v>
      </c>
    </row>
    <row r="457" s="13" customFormat="1">
      <c r="A457" s="13"/>
      <c r="B457" s="232"/>
      <c r="C457" s="233"/>
      <c r="D457" s="225" t="s">
        <v>154</v>
      </c>
      <c r="E457" s="234" t="s">
        <v>19</v>
      </c>
      <c r="F457" s="235" t="s">
        <v>1298</v>
      </c>
      <c r="G457" s="233"/>
      <c r="H457" s="236">
        <v>14.252000000000001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154</v>
      </c>
      <c r="AU457" s="242" t="s">
        <v>82</v>
      </c>
      <c r="AV457" s="13" t="s">
        <v>82</v>
      </c>
      <c r="AW457" s="13" t="s">
        <v>33</v>
      </c>
      <c r="AX457" s="13" t="s">
        <v>80</v>
      </c>
      <c r="AY457" s="242" t="s">
        <v>134</v>
      </c>
    </row>
    <row r="458" s="12" customFormat="1" ht="22.8" customHeight="1">
      <c r="A458" s="12"/>
      <c r="B458" s="196"/>
      <c r="C458" s="197"/>
      <c r="D458" s="198" t="s">
        <v>71</v>
      </c>
      <c r="E458" s="210" t="s">
        <v>433</v>
      </c>
      <c r="F458" s="210" t="s">
        <v>434</v>
      </c>
      <c r="G458" s="197"/>
      <c r="H458" s="197"/>
      <c r="I458" s="200"/>
      <c r="J458" s="211">
        <f>BK458</f>
        <v>0</v>
      </c>
      <c r="K458" s="197"/>
      <c r="L458" s="202"/>
      <c r="M458" s="203"/>
      <c r="N458" s="204"/>
      <c r="O458" s="204"/>
      <c r="P458" s="205">
        <f>SUM(P459:P461)</f>
        <v>0</v>
      </c>
      <c r="Q458" s="204"/>
      <c r="R458" s="205">
        <f>SUM(R459:R461)</f>
        <v>0</v>
      </c>
      <c r="S458" s="204"/>
      <c r="T458" s="206">
        <f>SUM(T459:T461)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7" t="s">
        <v>80</v>
      </c>
      <c r="AT458" s="208" t="s">
        <v>71</v>
      </c>
      <c r="AU458" s="208" t="s">
        <v>80</v>
      </c>
      <c r="AY458" s="207" t="s">
        <v>134</v>
      </c>
      <c r="BK458" s="209">
        <f>SUM(BK459:BK461)</f>
        <v>0</v>
      </c>
    </row>
    <row r="459" s="2" customFormat="1" ht="24.15" customHeight="1">
      <c r="A459" s="38"/>
      <c r="B459" s="39"/>
      <c r="C459" s="212" t="s">
        <v>1299</v>
      </c>
      <c r="D459" s="212" t="s">
        <v>136</v>
      </c>
      <c r="E459" s="213" t="s">
        <v>1300</v>
      </c>
      <c r="F459" s="214" t="s">
        <v>1301</v>
      </c>
      <c r="G459" s="215" t="s">
        <v>207</v>
      </c>
      <c r="H459" s="216">
        <v>527.49900000000002</v>
      </c>
      <c r="I459" s="217"/>
      <c r="J459" s="218">
        <f>ROUND(I459*H459,2)</f>
        <v>0</v>
      </c>
      <c r="K459" s="214" t="s">
        <v>150</v>
      </c>
      <c r="L459" s="44"/>
      <c r="M459" s="219" t="s">
        <v>19</v>
      </c>
      <c r="N459" s="220" t="s">
        <v>43</v>
      </c>
      <c r="O459" s="84"/>
      <c r="P459" s="221">
        <f>O459*H459</f>
        <v>0</v>
      </c>
      <c r="Q459" s="221">
        <v>0</v>
      </c>
      <c r="R459" s="221">
        <f>Q459*H459</f>
        <v>0</v>
      </c>
      <c r="S459" s="221">
        <v>0</v>
      </c>
      <c r="T459" s="22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3" t="s">
        <v>141</v>
      </c>
      <c r="AT459" s="223" t="s">
        <v>136</v>
      </c>
      <c r="AU459" s="223" t="s">
        <v>82</v>
      </c>
      <c r="AY459" s="17" t="s">
        <v>134</v>
      </c>
      <c r="BE459" s="224">
        <f>IF(N459="základní",J459,0)</f>
        <v>0</v>
      </c>
      <c r="BF459" s="224">
        <f>IF(N459="snížená",J459,0)</f>
        <v>0</v>
      </c>
      <c r="BG459" s="224">
        <f>IF(N459="zákl. přenesená",J459,0)</f>
        <v>0</v>
      </c>
      <c r="BH459" s="224">
        <f>IF(N459="sníž. přenesená",J459,0)</f>
        <v>0</v>
      </c>
      <c r="BI459" s="224">
        <f>IF(N459="nulová",J459,0)</f>
        <v>0</v>
      </c>
      <c r="BJ459" s="17" t="s">
        <v>80</v>
      </c>
      <c r="BK459" s="224">
        <f>ROUND(I459*H459,2)</f>
        <v>0</v>
      </c>
      <c r="BL459" s="17" t="s">
        <v>141</v>
      </c>
      <c r="BM459" s="223" t="s">
        <v>1302</v>
      </c>
    </row>
    <row r="460" s="2" customFormat="1">
      <c r="A460" s="38"/>
      <c r="B460" s="39"/>
      <c r="C460" s="40"/>
      <c r="D460" s="225" t="s">
        <v>143</v>
      </c>
      <c r="E460" s="40"/>
      <c r="F460" s="226" t="s">
        <v>1303</v>
      </c>
      <c r="G460" s="40"/>
      <c r="H460" s="40"/>
      <c r="I460" s="227"/>
      <c r="J460" s="40"/>
      <c r="K460" s="40"/>
      <c r="L460" s="44"/>
      <c r="M460" s="228"/>
      <c r="N460" s="229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143</v>
      </c>
      <c r="AU460" s="17" t="s">
        <v>82</v>
      </c>
    </row>
    <row r="461" s="2" customFormat="1">
      <c r="A461" s="38"/>
      <c r="B461" s="39"/>
      <c r="C461" s="40"/>
      <c r="D461" s="230" t="s">
        <v>145</v>
      </c>
      <c r="E461" s="40"/>
      <c r="F461" s="231" t="s">
        <v>1304</v>
      </c>
      <c r="G461" s="40"/>
      <c r="H461" s="40"/>
      <c r="I461" s="227"/>
      <c r="J461" s="40"/>
      <c r="K461" s="40"/>
      <c r="L461" s="44"/>
      <c r="M461" s="228"/>
      <c r="N461" s="229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145</v>
      </c>
      <c r="AU461" s="17" t="s">
        <v>82</v>
      </c>
    </row>
    <row r="462" s="12" customFormat="1" ht="25.92" customHeight="1">
      <c r="A462" s="12"/>
      <c r="B462" s="196"/>
      <c r="C462" s="197"/>
      <c r="D462" s="198" t="s">
        <v>71</v>
      </c>
      <c r="E462" s="199" t="s">
        <v>441</v>
      </c>
      <c r="F462" s="199" t="s">
        <v>442</v>
      </c>
      <c r="G462" s="197"/>
      <c r="H462" s="197"/>
      <c r="I462" s="200"/>
      <c r="J462" s="201">
        <f>BK462</f>
        <v>0</v>
      </c>
      <c r="K462" s="197"/>
      <c r="L462" s="202"/>
      <c r="M462" s="203"/>
      <c r="N462" s="204"/>
      <c r="O462" s="204"/>
      <c r="P462" s="205">
        <f>P463</f>
        <v>0</v>
      </c>
      <c r="Q462" s="204"/>
      <c r="R462" s="205">
        <f>R463</f>
        <v>0.15059040000000001</v>
      </c>
      <c r="S462" s="204"/>
      <c r="T462" s="206">
        <f>T463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7" t="s">
        <v>82</v>
      </c>
      <c r="AT462" s="208" t="s">
        <v>71</v>
      </c>
      <c r="AU462" s="208" t="s">
        <v>72</v>
      </c>
      <c r="AY462" s="207" t="s">
        <v>134</v>
      </c>
      <c r="BK462" s="209">
        <f>BK463</f>
        <v>0</v>
      </c>
    </row>
    <row r="463" s="12" customFormat="1" ht="22.8" customHeight="1">
      <c r="A463" s="12"/>
      <c r="B463" s="196"/>
      <c r="C463" s="197"/>
      <c r="D463" s="198" t="s">
        <v>71</v>
      </c>
      <c r="E463" s="210" t="s">
        <v>637</v>
      </c>
      <c r="F463" s="210" t="s">
        <v>638</v>
      </c>
      <c r="G463" s="197"/>
      <c r="H463" s="197"/>
      <c r="I463" s="200"/>
      <c r="J463" s="211">
        <f>BK463</f>
        <v>0</v>
      </c>
      <c r="K463" s="197"/>
      <c r="L463" s="202"/>
      <c r="M463" s="203"/>
      <c r="N463" s="204"/>
      <c r="O463" s="204"/>
      <c r="P463" s="205">
        <f>SUM(P464:P487)</f>
        <v>0</v>
      </c>
      <c r="Q463" s="204"/>
      <c r="R463" s="205">
        <f>SUM(R464:R487)</f>
        <v>0.15059040000000001</v>
      </c>
      <c r="S463" s="204"/>
      <c r="T463" s="206">
        <f>SUM(T464:T487)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7" t="s">
        <v>82</v>
      </c>
      <c r="AT463" s="208" t="s">
        <v>71</v>
      </c>
      <c r="AU463" s="208" t="s">
        <v>80</v>
      </c>
      <c r="AY463" s="207" t="s">
        <v>134</v>
      </c>
      <c r="BK463" s="209">
        <f>SUM(BK464:BK487)</f>
        <v>0</v>
      </c>
    </row>
    <row r="464" s="2" customFormat="1" ht="24.15" customHeight="1">
      <c r="A464" s="38"/>
      <c r="B464" s="39"/>
      <c r="C464" s="212" t="s">
        <v>1305</v>
      </c>
      <c r="D464" s="212" t="s">
        <v>136</v>
      </c>
      <c r="E464" s="213" t="s">
        <v>1306</v>
      </c>
      <c r="F464" s="214" t="s">
        <v>1307</v>
      </c>
      <c r="G464" s="215" t="s">
        <v>243</v>
      </c>
      <c r="H464" s="216">
        <v>2.976</v>
      </c>
      <c r="I464" s="217"/>
      <c r="J464" s="218">
        <f>ROUND(I464*H464,2)</f>
        <v>0</v>
      </c>
      <c r="K464" s="214" t="s">
        <v>150</v>
      </c>
      <c r="L464" s="44"/>
      <c r="M464" s="219" t="s">
        <v>19</v>
      </c>
      <c r="N464" s="220" t="s">
        <v>43</v>
      </c>
      <c r="O464" s="84"/>
      <c r="P464" s="221">
        <f>O464*H464</f>
        <v>0</v>
      </c>
      <c r="Q464" s="221">
        <v>0.00040000000000000002</v>
      </c>
      <c r="R464" s="221">
        <f>Q464*H464</f>
        <v>0.0011904000000000001</v>
      </c>
      <c r="S464" s="221">
        <v>0</v>
      </c>
      <c r="T464" s="22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3" t="s">
        <v>240</v>
      </c>
      <c r="AT464" s="223" t="s">
        <v>136</v>
      </c>
      <c r="AU464" s="223" t="s">
        <v>82</v>
      </c>
      <c r="AY464" s="17" t="s">
        <v>134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17" t="s">
        <v>80</v>
      </c>
      <c r="BK464" s="224">
        <f>ROUND(I464*H464,2)</f>
        <v>0</v>
      </c>
      <c r="BL464" s="17" t="s">
        <v>240</v>
      </c>
      <c r="BM464" s="223" t="s">
        <v>1308</v>
      </c>
    </row>
    <row r="465" s="2" customFormat="1">
      <c r="A465" s="38"/>
      <c r="B465" s="39"/>
      <c r="C465" s="40"/>
      <c r="D465" s="225" t="s">
        <v>143</v>
      </c>
      <c r="E465" s="40"/>
      <c r="F465" s="226" t="s">
        <v>1309</v>
      </c>
      <c r="G465" s="40"/>
      <c r="H465" s="40"/>
      <c r="I465" s="227"/>
      <c r="J465" s="40"/>
      <c r="K465" s="40"/>
      <c r="L465" s="44"/>
      <c r="M465" s="228"/>
      <c r="N465" s="229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143</v>
      </c>
      <c r="AU465" s="17" t="s">
        <v>82</v>
      </c>
    </row>
    <row r="466" s="2" customFormat="1">
      <c r="A466" s="38"/>
      <c r="B466" s="39"/>
      <c r="C466" s="40"/>
      <c r="D466" s="230" t="s">
        <v>145</v>
      </c>
      <c r="E466" s="40"/>
      <c r="F466" s="231" t="s">
        <v>1310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145</v>
      </c>
      <c r="AU466" s="17" t="s">
        <v>82</v>
      </c>
    </row>
    <row r="467" s="13" customFormat="1">
      <c r="A467" s="13"/>
      <c r="B467" s="232"/>
      <c r="C467" s="233"/>
      <c r="D467" s="225" t="s">
        <v>154</v>
      </c>
      <c r="E467" s="234" t="s">
        <v>19</v>
      </c>
      <c r="F467" s="235" t="s">
        <v>1311</v>
      </c>
      <c r="G467" s="233"/>
      <c r="H467" s="236">
        <v>2.976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154</v>
      </c>
      <c r="AU467" s="242" t="s">
        <v>82</v>
      </c>
      <c r="AV467" s="13" t="s">
        <v>82</v>
      </c>
      <c r="AW467" s="13" t="s">
        <v>33</v>
      </c>
      <c r="AX467" s="13" t="s">
        <v>80</v>
      </c>
      <c r="AY467" s="242" t="s">
        <v>134</v>
      </c>
    </row>
    <row r="468" s="2" customFormat="1" ht="16.5" customHeight="1">
      <c r="A468" s="38"/>
      <c r="B468" s="39"/>
      <c r="C468" s="254" t="s">
        <v>1312</v>
      </c>
      <c r="D468" s="254" t="s">
        <v>192</v>
      </c>
      <c r="E468" s="255" t="s">
        <v>1313</v>
      </c>
      <c r="F468" s="256" t="s">
        <v>1314</v>
      </c>
      <c r="G468" s="257" t="s">
        <v>641</v>
      </c>
      <c r="H468" s="258">
        <v>144</v>
      </c>
      <c r="I468" s="259"/>
      <c r="J468" s="260">
        <f>ROUND(I468*H468,2)</f>
        <v>0</v>
      </c>
      <c r="K468" s="256" t="s">
        <v>19</v>
      </c>
      <c r="L468" s="261"/>
      <c r="M468" s="262" t="s">
        <v>19</v>
      </c>
      <c r="N468" s="263" t="s">
        <v>43</v>
      </c>
      <c r="O468" s="84"/>
      <c r="P468" s="221">
        <f>O468*H468</f>
        <v>0</v>
      </c>
      <c r="Q468" s="221">
        <v>0</v>
      </c>
      <c r="R468" s="221">
        <f>Q468*H468</f>
        <v>0</v>
      </c>
      <c r="S468" s="221">
        <v>0</v>
      </c>
      <c r="T468" s="22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3" t="s">
        <v>334</v>
      </c>
      <c r="AT468" s="223" t="s">
        <v>192</v>
      </c>
      <c r="AU468" s="223" t="s">
        <v>82</v>
      </c>
      <c r="AY468" s="17" t="s">
        <v>134</v>
      </c>
      <c r="BE468" s="224">
        <f>IF(N468="základní",J468,0)</f>
        <v>0</v>
      </c>
      <c r="BF468" s="224">
        <f>IF(N468="snížená",J468,0)</f>
        <v>0</v>
      </c>
      <c r="BG468" s="224">
        <f>IF(N468="zákl. přenesená",J468,0)</f>
        <v>0</v>
      </c>
      <c r="BH468" s="224">
        <f>IF(N468="sníž. přenesená",J468,0)</f>
        <v>0</v>
      </c>
      <c r="BI468" s="224">
        <f>IF(N468="nulová",J468,0)</f>
        <v>0</v>
      </c>
      <c r="BJ468" s="17" t="s">
        <v>80</v>
      </c>
      <c r="BK468" s="224">
        <f>ROUND(I468*H468,2)</f>
        <v>0</v>
      </c>
      <c r="BL468" s="17" t="s">
        <v>240</v>
      </c>
      <c r="BM468" s="223" t="s">
        <v>1315</v>
      </c>
    </row>
    <row r="469" s="2" customFormat="1">
      <c r="A469" s="38"/>
      <c r="B469" s="39"/>
      <c r="C469" s="40"/>
      <c r="D469" s="225" t="s">
        <v>143</v>
      </c>
      <c r="E469" s="40"/>
      <c r="F469" s="226" t="s">
        <v>1314</v>
      </c>
      <c r="G469" s="40"/>
      <c r="H469" s="40"/>
      <c r="I469" s="227"/>
      <c r="J469" s="40"/>
      <c r="K469" s="40"/>
      <c r="L469" s="44"/>
      <c r="M469" s="228"/>
      <c r="N469" s="229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143</v>
      </c>
      <c r="AU469" s="17" t="s">
        <v>82</v>
      </c>
    </row>
    <row r="470" s="2" customFormat="1" ht="24.15" customHeight="1">
      <c r="A470" s="38"/>
      <c r="B470" s="39"/>
      <c r="C470" s="212" t="s">
        <v>1316</v>
      </c>
      <c r="D470" s="270" t="s">
        <v>136</v>
      </c>
      <c r="E470" s="213" t="s">
        <v>1317</v>
      </c>
      <c r="F470" s="214" t="s">
        <v>1318</v>
      </c>
      <c r="G470" s="215" t="s">
        <v>139</v>
      </c>
      <c r="H470" s="216">
        <v>8.1500000000000004</v>
      </c>
      <c r="I470" s="217"/>
      <c r="J470" s="218">
        <f>ROUND(I470*H470,2)</f>
        <v>0</v>
      </c>
      <c r="K470" s="214" t="s">
        <v>150</v>
      </c>
      <c r="L470" s="44"/>
      <c r="M470" s="219" t="s">
        <v>19</v>
      </c>
      <c r="N470" s="220" t="s">
        <v>43</v>
      </c>
      <c r="O470" s="84"/>
      <c r="P470" s="221">
        <f>O470*H470</f>
        <v>0</v>
      </c>
      <c r="Q470" s="221">
        <v>0</v>
      </c>
      <c r="R470" s="221">
        <f>Q470*H470</f>
        <v>0</v>
      </c>
      <c r="S470" s="221">
        <v>0</v>
      </c>
      <c r="T470" s="22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3" t="s">
        <v>240</v>
      </c>
      <c r="AT470" s="223" t="s">
        <v>136</v>
      </c>
      <c r="AU470" s="223" t="s">
        <v>82</v>
      </c>
      <c r="AY470" s="17" t="s">
        <v>134</v>
      </c>
      <c r="BE470" s="224">
        <f>IF(N470="základní",J470,0)</f>
        <v>0</v>
      </c>
      <c r="BF470" s="224">
        <f>IF(N470="snížená",J470,0)</f>
        <v>0</v>
      </c>
      <c r="BG470" s="224">
        <f>IF(N470="zákl. přenesená",J470,0)</f>
        <v>0</v>
      </c>
      <c r="BH470" s="224">
        <f>IF(N470="sníž. přenesená",J470,0)</f>
        <v>0</v>
      </c>
      <c r="BI470" s="224">
        <f>IF(N470="nulová",J470,0)</f>
        <v>0</v>
      </c>
      <c r="BJ470" s="17" t="s">
        <v>80</v>
      </c>
      <c r="BK470" s="224">
        <f>ROUND(I470*H470,2)</f>
        <v>0</v>
      </c>
      <c r="BL470" s="17" t="s">
        <v>240</v>
      </c>
      <c r="BM470" s="223" t="s">
        <v>1319</v>
      </c>
    </row>
    <row r="471" s="2" customFormat="1">
      <c r="A471" s="38"/>
      <c r="B471" s="39"/>
      <c r="C471" s="40"/>
      <c r="D471" s="225" t="s">
        <v>143</v>
      </c>
      <c r="E471" s="40"/>
      <c r="F471" s="226" t="s">
        <v>1320</v>
      </c>
      <c r="G471" s="40"/>
      <c r="H471" s="40"/>
      <c r="I471" s="227"/>
      <c r="J471" s="40"/>
      <c r="K471" s="40"/>
      <c r="L471" s="44"/>
      <c r="M471" s="228"/>
      <c r="N471" s="229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143</v>
      </c>
      <c r="AU471" s="17" t="s">
        <v>82</v>
      </c>
    </row>
    <row r="472" s="2" customFormat="1">
      <c r="A472" s="38"/>
      <c r="B472" s="39"/>
      <c r="C472" s="40"/>
      <c r="D472" s="230" t="s">
        <v>145</v>
      </c>
      <c r="E472" s="40"/>
      <c r="F472" s="231" t="s">
        <v>1321</v>
      </c>
      <c r="G472" s="40"/>
      <c r="H472" s="40"/>
      <c r="I472" s="227"/>
      <c r="J472" s="40"/>
      <c r="K472" s="40"/>
      <c r="L472" s="44"/>
      <c r="M472" s="228"/>
      <c r="N472" s="229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145</v>
      </c>
      <c r="AU472" s="17" t="s">
        <v>82</v>
      </c>
    </row>
    <row r="473" s="13" customFormat="1">
      <c r="A473" s="13"/>
      <c r="B473" s="232"/>
      <c r="C473" s="233"/>
      <c r="D473" s="225" t="s">
        <v>154</v>
      </c>
      <c r="E473" s="234" t="s">
        <v>19</v>
      </c>
      <c r="F473" s="235" t="s">
        <v>1322</v>
      </c>
      <c r="G473" s="233"/>
      <c r="H473" s="236">
        <v>8.1500000000000004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154</v>
      </c>
      <c r="AU473" s="242" t="s">
        <v>82</v>
      </c>
      <c r="AV473" s="13" t="s">
        <v>82</v>
      </c>
      <c r="AW473" s="13" t="s">
        <v>33</v>
      </c>
      <c r="AX473" s="13" t="s">
        <v>80</v>
      </c>
      <c r="AY473" s="242" t="s">
        <v>134</v>
      </c>
    </row>
    <row r="474" s="2" customFormat="1" ht="16.5" customHeight="1">
      <c r="A474" s="38"/>
      <c r="B474" s="39"/>
      <c r="C474" s="254" t="s">
        <v>1323</v>
      </c>
      <c r="D474" s="271" t="s">
        <v>192</v>
      </c>
      <c r="E474" s="255" t="s">
        <v>1324</v>
      </c>
      <c r="F474" s="256" t="s">
        <v>1325</v>
      </c>
      <c r="G474" s="257" t="s">
        <v>139</v>
      </c>
      <c r="H474" s="258">
        <v>8.1500000000000004</v>
      </c>
      <c r="I474" s="259"/>
      <c r="J474" s="260">
        <f>ROUND(I474*H474,2)</f>
        <v>0</v>
      </c>
      <c r="K474" s="256" t="s">
        <v>150</v>
      </c>
      <c r="L474" s="261"/>
      <c r="M474" s="262" t="s">
        <v>19</v>
      </c>
      <c r="N474" s="263" t="s">
        <v>43</v>
      </c>
      <c r="O474" s="84"/>
      <c r="P474" s="221">
        <f>O474*H474</f>
        <v>0</v>
      </c>
      <c r="Q474" s="221">
        <v>0.017999999999999999</v>
      </c>
      <c r="R474" s="221">
        <f>Q474*H474</f>
        <v>0.1467</v>
      </c>
      <c r="S474" s="221">
        <v>0</v>
      </c>
      <c r="T474" s="222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3" t="s">
        <v>334</v>
      </c>
      <c r="AT474" s="223" t="s">
        <v>192</v>
      </c>
      <c r="AU474" s="223" t="s">
        <v>82</v>
      </c>
      <c r="AY474" s="17" t="s">
        <v>134</v>
      </c>
      <c r="BE474" s="224">
        <f>IF(N474="základní",J474,0)</f>
        <v>0</v>
      </c>
      <c r="BF474" s="224">
        <f>IF(N474="snížená",J474,0)</f>
        <v>0</v>
      </c>
      <c r="BG474" s="224">
        <f>IF(N474="zákl. přenesená",J474,0)</f>
        <v>0</v>
      </c>
      <c r="BH474" s="224">
        <f>IF(N474="sníž. přenesená",J474,0)</f>
        <v>0</v>
      </c>
      <c r="BI474" s="224">
        <f>IF(N474="nulová",J474,0)</f>
        <v>0</v>
      </c>
      <c r="BJ474" s="17" t="s">
        <v>80</v>
      </c>
      <c r="BK474" s="224">
        <f>ROUND(I474*H474,2)</f>
        <v>0</v>
      </c>
      <c r="BL474" s="17" t="s">
        <v>240</v>
      </c>
      <c r="BM474" s="223" t="s">
        <v>1326</v>
      </c>
    </row>
    <row r="475" s="2" customFormat="1">
      <c r="A475" s="38"/>
      <c r="B475" s="39"/>
      <c r="C475" s="40"/>
      <c r="D475" s="225" t="s">
        <v>143</v>
      </c>
      <c r="E475" s="40"/>
      <c r="F475" s="226" t="s">
        <v>1325</v>
      </c>
      <c r="G475" s="40"/>
      <c r="H475" s="40"/>
      <c r="I475" s="227"/>
      <c r="J475" s="40"/>
      <c r="K475" s="40"/>
      <c r="L475" s="44"/>
      <c r="M475" s="228"/>
      <c r="N475" s="229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143</v>
      </c>
      <c r="AU475" s="17" t="s">
        <v>82</v>
      </c>
    </row>
    <row r="476" s="2" customFormat="1">
      <c r="A476" s="38"/>
      <c r="B476" s="39"/>
      <c r="C476" s="40"/>
      <c r="D476" s="230" t="s">
        <v>145</v>
      </c>
      <c r="E476" s="40"/>
      <c r="F476" s="231" t="s">
        <v>1327</v>
      </c>
      <c r="G476" s="40"/>
      <c r="H476" s="40"/>
      <c r="I476" s="227"/>
      <c r="J476" s="40"/>
      <c r="K476" s="40"/>
      <c r="L476" s="44"/>
      <c r="M476" s="228"/>
      <c r="N476" s="229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145</v>
      </c>
      <c r="AU476" s="17" t="s">
        <v>82</v>
      </c>
    </row>
    <row r="477" s="2" customFormat="1">
      <c r="A477" s="38"/>
      <c r="B477" s="39"/>
      <c r="C477" s="40"/>
      <c r="D477" s="225" t="s">
        <v>397</v>
      </c>
      <c r="E477" s="40"/>
      <c r="F477" s="264" t="s">
        <v>1328</v>
      </c>
      <c r="G477" s="40"/>
      <c r="H477" s="40"/>
      <c r="I477" s="227"/>
      <c r="J477" s="40"/>
      <c r="K477" s="40"/>
      <c r="L477" s="44"/>
      <c r="M477" s="228"/>
      <c r="N477" s="229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397</v>
      </c>
      <c r="AU477" s="17" t="s">
        <v>82</v>
      </c>
    </row>
    <row r="478" s="2" customFormat="1" ht="24.15" customHeight="1">
      <c r="A478" s="38"/>
      <c r="B478" s="39"/>
      <c r="C478" s="212" t="s">
        <v>1329</v>
      </c>
      <c r="D478" s="270" t="s">
        <v>136</v>
      </c>
      <c r="E478" s="213" t="s">
        <v>1330</v>
      </c>
      <c r="F478" s="214" t="s">
        <v>1331</v>
      </c>
      <c r="G478" s="215" t="s">
        <v>243</v>
      </c>
      <c r="H478" s="216">
        <v>13.5</v>
      </c>
      <c r="I478" s="217"/>
      <c r="J478" s="218">
        <f>ROUND(I478*H478,2)</f>
        <v>0</v>
      </c>
      <c r="K478" s="214" t="s">
        <v>150</v>
      </c>
      <c r="L478" s="44"/>
      <c r="M478" s="219" t="s">
        <v>19</v>
      </c>
      <c r="N478" s="220" t="s">
        <v>43</v>
      </c>
      <c r="O478" s="84"/>
      <c r="P478" s="221">
        <f>O478*H478</f>
        <v>0</v>
      </c>
      <c r="Q478" s="221">
        <v>0</v>
      </c>
      <c r="R478" s="221">
        <f>Q478*H478</f>
        <v>0</v>
      </c>
      <c r="S478" s="221">
        <v>0</v>
      </c>
      <c r="T478" s="222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3" t="s">
        <v>240</v>
      </c>
      <c r="AT478" s="223" t="s">
        <v>136</v>
      </c>
      <c r="AU478" s="223" t="s">
        <v>82</v>
      </c>
      <c r="AY478" s="17" t="s">
        <v>134</v>
      </c>
      <c r="BE478" s="224">
        <f>IF(N478="základní",J478,0)</f>
        <v>0</v>
      </c>
      <c r="BF478" s="224">
        <f>IF(N478="snížená",J478,0)</f>
        <v>0</v>
      </c>
      <c r="BG478" s="224">
        <f>IF(N478="zákl. přenesená",J478,0)</f>
        <v>0</v>
      </c>
      <c r="BH478" s="224">
        <f>IF(N478="sníž. přenesená",J478,0)</f>
        <v>0</v>
      </c>
      <c r="BI478" s="224">
        <f>IF(N478="nulová",J478,0)</f>
        <v>0</v>
      </c>
      <c r="BJ478" s="17" t="s">
        <v>80</v>
      </c>
      <c r="BK478" s="224">
        <f>ROUND(I478*H478,2)</f>
        <v>0</v>
      </c>
      <c r="BL478" s="17" t="s">
        <v>240</v>
      </c>
      <c r="BM478" s="223" t="s">
        <v>1332</v>
      </c>
    </row>
    <row r="479" s="2" customFormat="1">
      <c r="A479" s="38"/>
      <c r="B479" s="39"/>
      <c r="C479" s="40"/>
      <c r="D479" s="225" t="s">
        <v>143</v>
      </c>
      <c r="E479" s="40"/>
      <c r="F479" s="226" t="s">
        <v>1333</v>
      </c>
      <c r="G479" s="40"/>
      <c r="H479" s="40"/>
      <c r="I479" s="227"/>
      <c r="J479" s="40"/>
      <c r="K479" s="40"/>
      <c r="L479" s="44"/>
      <c r="M479" s="228"/>
      <c r="N479" s="229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143</v>
      </c>
      <c r="AU479" s="17" t="s">
        <v>82</v>
      </c>
    </row>
    <row r="480" s="2" customFormat="1">
      <c r="A480" s="38"/>
      <c r="B480" s="39"/>
      <c r="C480" s="40"/>
      <c r="D480" s="230" t="s">
        <v>145</v>
      </c>
      <c r="E480" s="40"/>
      <c r="F480" s="231" t="s">
        <v>1334</v>
      </c>
      <c r="G480" s="40"/>
      <c r="H480" s="40"/>
      <c r="I480" s="227"/>
      <c r="J480" s="40"/>
      <c r="K480" s="40"/>
      <c r="L480" s="44"/>
      <c r="M480" s="228"/>
      <c r="N480" s="229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145</v>
      </c>
      <c r="AU480" s="17" t="s">
        <v>82</v>
      </c>
    </row>
    <row r="481" s="13" customFormat="1">
      <c r="A481" s="13"/>
      <c r="B481" s="232"/>
      <c r="C481" s="233"/>
      <c r="D481" s="225" t="s">
        <v>154</v>
      </c>
      <c r="E481" s="234" t="s">
        <v>19</v>
      </c>
      <c r="F481" s="235" t="s">
        <v>1335</v>
      </c>
      <c r="G481" s="233"/>
      <c r="H481" s="236">
        <v>13.5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154</v>
      </c>
      <c r="AU481" s="242" t="s">
        <v>82</v>
      </c>
      <c r="AV481" s="13" t="s">
        <v>82</v>
      </c>
      <c r="AW481" s="13" t="s">
        <v>33</v>
      </c>
      <c r="AX481" s="13" t="s">
        <v>80</v>
      </c>
      <c r="AY481" s="242" t="s">
        <v>134</v>
      </c>
    </row>
    <row r="482" s="2" customFormat="1" ht="16.5" customHeight="1">
      <c r="A482" s="38"/>
      <c r="B482" s="39"/>
      <c r="C482" s="254" t="s">
        <v>1336</v>
      </c>
      <c r="D482" s="271" t="s">
        <v>192</v>
      </c>
      <c r="E482" s="255" t="s">
        <v>1337</v>
      </c>
      <c r="F482" s="256" t="s">
        <v>1338</v>
      </c>
      <c r="G482" s="257" t="s">
        <v>243</v>
      </c>
      <c r="H482" s="258">
        <v>13.5</v>
      </c>
      <c r="I482" s="259"/>
      <c r="J482" s="260">
        <f>ROUND(I482*H482,2)</f>
        <v>0</v>
      </c>
      <c r="K482" s="256" t="s">
        <v>150</v>
      </c>
      <c r="L482" s="261"/>
      <c r="M482" s="262" t="s">
        <v>19</v>
      </c>
      <c r="N482" s="263" t="s">
        <v>43</v>
      </c>
      <c r="O482" s="84"/>
      <c r="P482" s="221">
        <f>O482*H482</f>
        <v>0</v>
      </c>
      <c r="Q482" s="221">
        <v>0.00020000000000000001</v>
      </c>
      <c r="R482" s="221">
        <f>Q482*H482</f>
        <v>0.0027000000000000001</v>
      </c>
      <c r="S482" s="221">
        <v>0</v>
      </c>
      <c r="T482" s="22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3" t="s">
        <v>334</v>
      </c>
      <c r="AT482" s="223" t="s">
        <v>192</v>
      </c>
      <c r="AU482" s="223" t="s">
        <v>82</v>
      </c>
      <c r="AY482" s="17" t="s">
        <v>134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17" t="s">
        <v>80</v>
      </c>
      <c r="BK482" s="224">
        <f>ROUND(I482*H482,2)</f>
        <v>0</v>
      </c>
      <c r="BL482" s="17" t="s">
        <v>240</v>
      </c>
      <c r="BM482" s="223" t="s">
        <v>1339</v>
      </c>
    </row>
    <row r="483" s="2" customFormat="1">
      <c r="A483" s="38"/>
      <c r="B483" s="39"/>
      <c r="C483" s="40"/>
      <c r="D483" s="225" t="s">
        <v>143</v>
      </c>
      <c r="E483" s="40"/>
      <c r="F483" s="226" t="s">
        <v>1338</v>
      </c>
      <c r="G483" s="40"/>
      <c r="H483" s="40"/>
      <c r="I483" s="227"/>
      <c r="J483" s="40"/>
      <c r="K483" s="40"/>
      <c r="L483" s="44"/>
      <c r="M483" s="228"/>
      <c r="N483" s="229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143</v>
      </c>
      <c r="AU483" s="17" t="s">
        <v>82</v>
      </c>
    </row>
    <row r="484" s="2" customFormat="1">
      <c r="A484" s="38"/>
      <c r="B484" s="39"/>
      <c r="C484" s="40"/>
      <c r="D484" s="230" t="s">
        <v>145</v>
      </c>
      <c r="E484" s="40"/>
      <c r="F484" s="231" t="s">
        <v>1340</v>
      </c>
      <c r="G484" s="40"/>
      <c r="H484" s="40"/>
      <c r="I484" s="227"/>
      <c r="J484" s="40"/>
      <c r="K484" s="40"/>
      <c r="L484" s="44"/>
      <c r="M484" s="228"/>
      <c r="N484" s="229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145</v>
      </c>
      <c r="AU484" s="17" t="s">
        <v>82</v>
      </c>
    </row>
    <row r="485" s="2" customFormat="1" ht="16.5" customHeight="1">
      <c r="A485" s="38"/>
      <c r="B485" s="39"/>
      <c r="C485" s="212" t="s">
        <v>1341</v>
      </c>
      <c r="D485" s="212" t="s">
        <v>136</v>
      </c>
      <c r="E485" s="213" t="s">
        <v>1342</v>
      </c>
      <c r="F485" s="214" t="s">
        <v>1343</v>
      </c>
      <c r="G485" s="215" t="s">
        <v>215</v>
      </c>
      <c r="H485" s="216">
        <v>3</v>
      </c>
      <c r="I485" s="217"/>
      <c r="J485" s="218">
        <f>ROUND(I485*H485,2)</f>
        <v>0</v>
      </c>
      <c r="K485" s="214" t="s">
        <v>19</v>
      </c>
      <c r="L485" s="44"/>
      <c r="M485" s="219" t="s">
        <v>19</v>
      </c>
      <c r="N485" s="220" t="s">
        <v>43</v>
      </c>
      <c r="O485" s="84"/>
      <c r="P485" s="221">
        <f>O485*H485</f>
        <v>0</v>
      </c>
      <c r="Q485" s="221">
        <v>0</v>
      </c>
      <c r="R485" s="221">
        <f>Q485*H485</f>
        <v>0</v>
      </c>
      <c r="S485" s="221">
        <v>0</v>
      </c>
      <c r="T485" s="22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3" t="s">
        <v>240</v>
      </c>
      <c r="AT485" s="223" t="s">
        <v>136</v>
      </c>
      <c r="AU485" s="223" t="s">
        <v>82</v>
      </c>
      <c r="AY485" s="17" t="s">
        <v>134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17" t="s">
        <v>80</v>
      </c>
      <c r="BK485" s="224">
        <f>ROUND(I485*H485,2)</f>
        <v>0</v>
      </c>
      <c r="BL485" s="17" t="s">
        <v>240</v>
      </c>
      <c r="BM485" s="223" t="s">
        <v>1344</v>
      </c>
    </row>
    <row r="486" s="2" customFormat="1">
      <c r="A486" s="38"/>
      <c r="B486" s="39"/>
      <c r="C486" s="40"/>
      <c r="D486" s="225" t="s">
        <v>143</v>
      </c>
      <c r="E486" s="40"/>
      <c r="F486" s="226" t="s">
        <v>1343</v>
      </c>
      <c r="G486" s="40"/>
      <c r="H486" s="40"/>
      <c r="I486" s="227"/>
      <c r="J486" s="40"/>
      <c r="K486" s="40"/>
      <c r="L486" s="44"/>
      <c r="M486" s="228"/>
      <c r="N486" s="229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143</v>
      </c>
      <c r="AU486" s="17" t="s">
        <v>82</v>
      </c>
    </row>
    <row r="487" s="2" customFormat="1">
      <c r="A487" s="38"/>
      <c r="B487" s="39"/>
      <c r="C487" s="40"/>
      <c r="D487" s="225" t="s">
        <v>397</v>
      </c>
      <c r="E487" s="40"/>
      <c r="F487" s="264" t="s">
        <v>1345</v>
      </c>
      <c r="G487" s="40"/>
      <c r="H487" s="40"/>
      <c r="I487" s="227"/>
      <c r="J487" s="40"/>
      <c r="K487" s="40"/>
      <c r="L487" s="44"/>
      <c r="M487" s="265"/>
      <c r="N487" s="266"/>
      <c r="O487" s="267"/>
      <c r="P487" s="267"/>
      <c r="Q487" s="267"/>
      <c r="R487" s="267"/>
      <c r="S487" s="267"/>
      <c r="T487" s="26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397</v>
      </c>
      <c r="AU487" s="17" t="s">
        <v>82</v>
      </c>
    </row>
    <row r="488" s="2" customFormat="1" ht="6.96" customHeight="1">
      <c r="A488" s="38"/>
      <c r="B488" s="59"/>
      <c r="C488" s="60"/>
      <c r="D488" s="60"/>
      <c r="E488" s="60"/>
      <c r="F488" s="60"/>
      <c r="G488" s="60"/>
      <c r="H488" s="60"/>
      <c r="I488" s="60"/>
      <c r="J488" s="60"/>
      <c r="K488" s="60"/>
      <c r="L488" s="44"/>
      <c r="M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</row>
  </sheetData>
  <sheetProtection sheet="1" autoFilter="0" formatColumns="0" formatRows="0" objects="1" scenarios="1" spinCount="100000" saltValue="uNOjaNSs8XMzGTLZx54fXqeJ3iFNZSNn/zClQfZWQVm7Kj5D61++UIiKjtEpiY1pZjqovvcl0UoTqKSCimGKaA==" hashValue="vs5l6SnjTjOwtBFuySWDVBlKtnLvCD1+xO6TNL6N7c5dwTxt3KViIB9bhpA6da5t0aU10upSGGmfWoDw6WXE1w==" algorithmName="SHA-512" password="CC35"/>
  <autoFilter ref="C89:K48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251101"/>
    <hyperlink ref="F98" r:id="rId2" display="https://podminky.urs.cz/item/CS_URS_2021_02/112101121"/>
    <hyperlink ref="F101" r:id="rId3" display="https://podminky.urs.cz/item/CS_URS_2021_02/112251101"/>
    <hyperlink ref="F104" r:id="rId4" display="https://podminky.urs.cz/item/CS_URS_2021_02/113106134"/>
    <hyperlink ref="F110" r:id="rId5" display="https://podminky.urs.cz/item/CS_URS_2021_02/113107211"/>
    <hyperlink ref="F114" r:id="rId6" display="https://podminky.urs.cz/item/CS_URS_2021_02/113107222"/>
    <hyperlink ref="F118" r:id="rId7" display="https://podminky.urs.cz/item/CS_URS_2021_02/113107312"/>
    <hyperlink ref="F121" r:id="rId8" display="https://podminky.urs.cz/item/CS_URS_2021_02/113107322"/>
    <hyperlink ref="F124" r:id="rId9" display="https://podminky.urs.cz/item/CS_URS_2021_02/113107343"/>
    <hyperlink ref="F127" r:id="rId10" display="https://podminky.urs.cz/item/CS_URS_2021_02/113202111"/>
    <hyperlink ref="F131" r:id="rId11" display="https://podminky.urs.cz/item/CS_URS_2021_02/113204111"/>
    <hyperlink ref="F135" r:id="rId12" display="https://podminky.urs.cz/item/CS_URS_2021_02/122252204"/>
    <hyperlink ref="F139" r:id="rId13" display="https://podminky.urs.cz/item/CS_URS_2021_02/132151102"/>
    <hyperlink ref="F143" r:id="rId14" display="https://podminky.urs.cz/item/CS_URS_2021_02/162201405"/>
    <hyperlink ref="F146" r:id="rId15" display="https://podminky.urs.cz/item/CS_URS_2021_02/162201415"/>
    <hyperlink ref="F149" r:id="rId16" display="https://podminky.urs.cz/item/CS_URS_2021_02/162201421"/>
    <hyperlink ref="F152" r:id="rId17" display="https://podminky.urs.cz/item/CS_URS_2021_02/162301501"/>
    <hyperlink ref="F155" r:id="rId18" display="https://podminky.urs.cz/item/CS_URS_2021_02/162301941"/>
    <hyperlink ref="F159" r:id="rId19" display="https://podminky.urs.cz/item/CS_URS_2021_02/162301951"/>
    <hyperlink ref="F163" r:id="rId20" display="https://podminky.urs.cz/item/CS_URS_2021_02/162301971"/>
    <hyperlink ref="F167" r:id="rId21" display="https://podminky.urs.cz/item/CS_URS_2021_02/162301981"/>
    <hyperlink ref="F171" r:id="rId22" display="https://podminky.urs.cz/item/CS_URS_2021_02/162751117"/>
    <hyperlink ref="F176" r:id="rId23" display="https://podminky.urs.cz/item/CS_URS_2021_02/10364101"/>
    <hyperlink ref="F180" r:id="rId24" display="https://podminky.urs.cz/item/CS_URS_2021_02/167151101"/>
    <hyperlink ref="F186" r:id="rId25" display="https://podminky.urs.cz/item/CS_URS_2021_02/175151101"/>
    <hyperlink ref="F190" r:id="rId26" display="https://podminky.urs.cz/item/CS_URS_2021_02/58343930"/>
    <hyperlink ref="F195" r:id="rId27" display="https://podminky.urs.cz/item/CS_URS_2021_02/181111111"/>
    <hyperlink ref="F199" r:id="rId28" display="https://podminky.urs.cz/item/CS_URS_2021_02/181311103"/>
    <hyperlink ref="F203" r:id="rId29" display="https://podminky.urs.cz/item/CS_URS_2021_02/181951112"/>
    <hyperlink ref="F209" r:id="rId30" display="https://podminky.urs.cz/item/CS_URS_2021_02/184102110"/>
    <hyperlink ref="F215" r:id="rId31" display="https://podminky.urs.cz/item/CS_URS_2021_02/184911421"/>
    <hyperlink ref="F221" r:id="rId32" display="https://podminky.urs.cz/item/CS_URS_2021_02/10391100"/>
    <hyperlink ref="F227" r:id="rId33" display="https://podminky.urs.cz/item/CS_URS_2021_02/271532212"/>
    <hyperlink ref="F231" r:id="rId34" display="https://podminky.urs.cz/item/CS_URS_2021_02/272313611"/>
    <hyperlink ref="F236" r:id="rId35" display="https://podminky.urs.cz/item/CS_URS_2021_02/434191423"/>
    <hyperlink ref="F243" r:id="rId36" display="https://podminky.urs.cz/item/CS_URS_2021_02/451577777"/>
    <hyperlink ref="F248" r:id="rId37" display="https://podminky.urs.cz/item/CS_URS_2021_02/564861111"/>
    <hyperlink ref="F252" r:id="rId38" display="https://podminky.urs.cz/item/CS_URS_2021_02/564861113"/>
    <hyperlink ref="F256" r:id="rId39" display="https://podminky.urs.cz/item/CS_URS_2021_02/564952111"/>
    <hyperlink ref="F260" r:id="rId40" display="https://podminky.urs.cz/item/CS_URS_2021_02/565165101"/>
    <hyperlink ref="F264" r:id="rId41" display="https://podminky.urs.cz/item/CS_URS_2021_02/573191111"/>
    <hyperlink ref="F268" r:id="rId42" display="https://podminky.urs.cz/item/CS_URS_2021_02/573231108"/>
    <hyperlink ref="F272" r:id="rId43" display="https://podminky.urs.cz/item/CS_URS_2021_02/577134111"/>
    <hyperlink ref="F276" r:id="rId44" display="https://podminky.urs.cz/item/CS_URS_2021_02/591211111"/>
    <hyperlink ref="F291" r:id="rId45" display="https://podminky.urs.cz/item/CS_URS_2021_02/591411111"/>
    <hyperlink ref="F305" r:id="rId46" display="https://podminky.urs.cz/item/CS_URS_2021_02/596211110"/>
    <hyperlink ref="F309" r:id="rId47" display="https://podminky.urs.cz/item/CS_URS_2021_02/596811311"/>
    <hyperlink ref="F314" r:id="rId48" display="https://podminky.urs.cz/item/CS_URS_2021_02/58381159"/>
    <hyperlink ref="F322" r:id="rId49" display="https://podminky.urs.cz/item/CS_URS_2021_02/28611225"/>
    <hyperlink ref="F327" r:id="rId50" display="https://podminky.urs.cz/item/CS_URS_2021_02/895941111"/>
    <hyperlink ref="F330" r:id="rId51" display="https://podminky.urs.cz/item/CS_URS_2021_02/28661680"/>
    <hyperlink ref="F333" r:id="rId52" display="https://podminky.urs.cz/item/CS_URS_2021_02/899204112"/>
    <hyperlink ref="F336" r:id="rId53" display="https://podminky.urs.cz/item/CS_URS_2021_02/28661938"/>
    <hyperlink ref="F339" r:id="rId54" display="https://podminky.urs.cz/item/CS_URS_2021_02/28661789"/>
    <hyperlink ref="F347" r:id="rId55" display="https://podminky.urs.cz/item/CS_URS_2021_02/915211112"/>
    <hyperlink ref="F351" r:id="rId56" display="https://podminky.urs.cz/item/CS_URS_2021_02/915231112"/>
    <hyperlink ref="F355" r:id="rId57" display="https://podminky.urs.cz/item/CS_URS_2021_02/915611111"/>
    <hyperlink ref="F359" r:id="rId58" display="https://podminky.urs.cz/item/CS_URS_2021_02/915621111"/>
    <hyperlink ref="F362" r:id="rId59" display="https://podminky.urs.cz/item/CS_URS_2021_02/916241113"/>
    <hyperlink ref="F366" r:id="rId60" display="https://podminky.urs.cz/item/CS_URS_2021_02/58380004"/>
    <hyperlink ref="F371" r:id="rId61" display="https://podminky.urs.cz/item/CS_URS_2021_02/916241213"/>
    <hyperlink ref="F378" r:id="rId62" display="https://podminky.urs.cz/item/CS_URS_2021_02/919731123"/>
    <hyperlink ref="F381" r:id="rId63" display="https://podminky.urs.cz/item/CS_URS_2021_02/919735113"/>
    <hyperlink ref="F393" r:id="rId64" display="https://podminky.urs.cz/item/CS_URS_2021_02/936104211"/>
    <hyperlink ref="F396" r:id="rId65" display="https://podminky.urs.cz/item/CS_URS_2021_02/74910130"/>
    <hyperlink ref="F400" r:id="rId66" display="https://podminky.urs.cz/item/CS_URS_2021_02/936124113"/>
    <hyperlink ref="F408" r:id="rId67" display="https://podminky.urs.cz/item/CS_URS_2021_02/961044111"/>
    <hyperlink ref="F414" r:id="rId68" display="https://podminky.urs.cz/item/CS_URS_2021_02/962042334"/>
    <hyperlink ref="F418" r:id="rId69" display="https://podminky.urs.cz/item/CS_URS_2021_02/963022819"/>
    <hyperlink ref="F422" r:id="rId70" display="https://podminky.urs.cz/item/CS_URS_2021_02/966008221"/>
    <hyperlink ref="F425" r:id="rId71" display="https://podminky.urs.cz/item/CS_URS_2021_02/979054451"/>
    <hyperlink ref="F430" r:id="rId72" display="https://podminky.urs.cz/item/CS_URS_2021_02/997221551"/>
    <hyperlink ref="F434" r:id="rId73" display="https://podminky.urs.cz/item/CS_URS_2021_02/997221559"/>
    <hyperlink ref="F439" r:id="rId74" display="https://podminky.urs.cz/item/CS_URS_2021_02/997221561"/>
    <hyperlink ref="F443" r:id="rId75" display="https://podminky.urs.cz/item/CS_URS_2021_02/997221569"/>
    <hyperlink ref="F448" r:id="rId76" display="https://podminky.urs.cz/item/CS_URS_2021_01/997221861"/>
    <hyperlink ref="F452" r:id="rId77" display="https://podminky.urs.cz/item/CS_URS_2021_01/997221873"/>
    <hyperlink ref="F456" r:id="rId78" display="https://podminky.urs.cz/item/CS_URS_2021_02/997221875"/>
    <hyperlink ref="F461" r:id="rId79" display="https://podminky.urs.cz/item/CS_URS_2021_02/998223011"/>
    <hyperlink ref="F466" r:id="rId80" display="https://podminky.urs.cz/item/CS_URS_2021_02/767163221"/>
    <hyperlink ref="F472" r:id="rId81" display="https://podminky.urs.cz/item/CS_URS_2021_02/767531111"/>
    <hyperlink ref="F476" r:id="rId82" display="https://podminky.urs.cz/item/CS_URS_2021_02/69752003"/>
    <hyperlink ref="F480" r:id="rId83" display="https://podminky.urs.cz/item/CS_URS_2021_02/767531121"/>
    <hyperlink ref="F484" r:id="rId84" display="https://podminky.urs.cz/item/CS_URS_2021_02/697521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100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Rekonstrukce č.p. 2983 U Synagogy - venkovní úpravy a IS SO02-SO04 rev1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1346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32</v>
      </c>
      <c r="G12" s="38"/>
      <c r="H12" s="38"/>
      <c r="I12" s="142" t="s">
        <v>23</v>
      </c>
      <c r="J12" s="146" t="str">
        <f>'Rekapitulace stavby'!AN8</f>
        <v>18. 10. 2021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778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779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780</v>
      </c>
      <c r="F24" s="38"/>
      <c r="G24" s="38"/>
      <c r="H24" s="38"/>
      <c r="I24" s="142" t="s">
        <v>28</v>
      </c>
      <c r="J24" s="133" t="s">
        <v>19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ROUND(J86,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ROUND((SUM(BE86:BE171)),  2)</f>
        <v>0</v>
      </c>
      <c r="G33" s="38"/>
      <c r="H33" s="38"/>
      <c r="I33" s="157">
        <v>0.20999999999999999</v>
      </c>
      <c r="J33" s="156">
        <f>ROUND(((SUM(BE86:BE171))*I33),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ROUND((SUM(BF86:BF171)),  2)</f>
        <v>0</v>
      </c>
      <c r="G34" s="38"/>
      <c r="H34" s="38"/>
      <c r="I34" s="157">
        <v>0.14999999999999999</v>
      </c>
      <c r="J34" s="156">
        <f>ROUND(((SUM(BF86:BF171))*I34),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ROUND((SUM(BG86:BG171)),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ROUND((SUM(BH86:BH171)),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ROUND((SUM(BI86:BI171)),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9" t="str">
        <f>E7</f>
        <v>Rekonstrukce č.p. 2983 U Synagogy - venkovní úpravy a IS SO02-SO04 rev1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18. 10. 2021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České Lípa</v>
      </c>
      <c r="G54" s="40"/>
      <c r="H54" s="40"/>
      <c r="I54" s="32" t="s">
        <v>31</v>
      </c>
      <c r="J54" s="36" t="str">
        <f>E21</f>
        <v>VPH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ing.Žílová Helena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1347</v>
      </c>
      <c r="E60" s="177"/>
      <c r="F60" s="177"/>
      <c r="G60" s="177"/>
      <c r="H60" s="177"/>
      <c r="I60" s="177"/>
      <c r="J60" s="178">
        <f>J87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1348</v>
      </c>
      <c r="E61" s="182"/>
      <c r="F61" s="182"/>
      <c r="G61" s="182"/>
      <c r="H61" s="182"/>
      <c r="I61" s="182"/>
      <c r="J61" s="183">
        <f>J88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4"/>
      <c r="C62" s="175"/>
      <c r="D62" s="176" t="s">
        <v>1349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4"/>
      <c r="C63" s="175"/>
      <c r="D63" s="176" t="s">
        <v>1350</v>
      </c>
      <c r="E63" s="177"/>
      <c r="F63" s="177"/>
      <c r="G63" s="177"/>
      <c r="H63" s="177"/>
      <c r="I63" s="177"/>
      <c r="J63" s="178">
        <f>J113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4"/>
      <c r="C64" s="175"/>
      <c r="D64" s="176" t="s">
        <v>1351</v>
      </c>
      <c r="E64" s="177"/>
      <c r="F64" s="177"/>
      <c r="G64" s="177"/>
      <c r="H64" s="177"/>
      <c r="I64" s="177"/>
      <c r="J64" s="178">
        <f>J130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1352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1353</v>
      </c>
      <c r="E66" s="177"/>
      <c r="F66" s="177"/>
      <c r="G66" s="177"/>
      <c r="H66" s="177"/>
      <c r="I66" s="177"/>
      <c r="J66" s="178">
        <f>J159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119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9" t="str">
        <f>E7</f>
        <v>Rekonstrukce č.p. 2983 U Synagogy - venkovní úpravy a IS SO02-SO04 rev1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101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04 - Vedlejší rozpočtové náklady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18. 10. 2021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Město České Lípa</v>
      </c>
      <c r="G82" s="40"/>
      <c r="H82" s="40"/>
      <c r="I82" s="32" t="s">
        <v>31</v>
      </c>
      <c r="J82" s="36" t="str">
        <f>E21</f>
        <v>VPH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34</v>
      </c>
      <c r="J83" s="36" t="str">
        <f>E24</f>
        <v>ing.Žílová Helena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120</v>
      </c>
      <c r="D85" s="188" t="s">
        <v>57</v>
      </c>
      <c r="E85" s="188" t="s">
        <v>53</v>
      </c>
      <c r="F85" s="188" t="s">
        <v>54</v>
      </c>
      <c r="G85" s="188" t="s">
        <v>121</v>
      </c>
      <c r="H85" s="188" t="s">
        <v>122</v>
      </c>
      <c r="I85" s="188" t="s">
        <v>123</v>
      </c>
      <c r="J85" s="188" t="s">
        <v>106</v>
      </c>
      <c r="K85" s="189" t="s">
        <v>124</v>
      </c>
      <c r="L85" s="190"/>
      <c r="M85" s="92" t="s">
        <v>19</v>
      </c>
      <c r="N85" s="93" t="s">
        <v>42</v>
      </c>
      <c r="O85" s="93" t="s">
        <v>125</v>
      </c>
      <c r="P85" s="93" t="s">
        <v>126</v>
      </c>
      <c r="Q85" s="93" t="s">
        <v>127</v>
      </c>
      <c r="R85" s="93" t="s">
        <v>128</v>
      </c>
      <c r="S85" s="93" t="s">
        <v>129</v>
      </c>
      <c r="T85" s="94" t="s">
        <v>130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131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P87+P93+P113+P130+P154+P159</f>
        <v>0</v>
      </c>
      <c r="Q86" s="96"/>
      <c r="R86" s="193">
        <f>R87+R93+R113+R130+R154+R159</f>
        <v>0</v>
      </c>
      <c r="S86" s="96"/>
      <c r="T86" s="194">
        <f>T87+T93+T113+T130+T154+T159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71</v>
      </c>
      <c r="AU86" s="17" t="s">
        <v>107</v>
      </c>
      <c r="BK86" s="195">
        <f>BK87+BK93+BK113+BK130+BK154+BK159</f>
        <v>0</v>
      </c>
    </row>
    <row r="87" s="12" customFormat="1" ht="25.92" customHeight="1">
      <c r="A87" s="12"/>
      <c r="B87" s="196"/>
      <c r="C87" s="197"/>
      <c r="D87" s="198" t="s">
        <v>71</v>
      </c>
      <c r="E87" s="199" t="s">
        <v>1354</v>
      </c>
      <c r="F87" s="199" t="s">
        <v>98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P88</f>
        <v>0</v>
      </c>
      <c r="Q87" s="204"/>
      <c r="R87" s="205">
        <f>R88</f>
        <v>0</v>
      </c>
      <c r="S87" s="204"/>
      <c r="T87" s="206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171</v>
      </c>
      <c r="AT87" s="208" t="s">
        <v>71</v>
      </c>
      <c r="AU87" s="208" t="s">
        <v>72</v>
      </c>
      <c r="AY87" s="207" t="s">
        <v>134</v>
      </c>
      <c r="BK87" s="209">
        <f>BK88</f>
        <v>0</v>
      </c>
    </row>
    <row r="88" s="12" customFormat="1" ht="22.8" customHeight="1">
      <c r="A88" s="12"/>
      <c r="B88" s="196"/>
      <c r="C88" s="197"/>
      <c r="D88" s="198" t="s">
        <v>71</v>
      </c>
      <c r="E88" s="210" t="s">
        <v>1355</v>
      </c>
      <c r="F88" s="210" t="s">
        <v>1356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SUM(P89:P92)</f>
        <v>0</v>
      </c>
      <c r="Q88" s="204"/>
      <c r="R88" s="205">
        <f>SUM(R89:R92)</f>
        <v>0</v>
      </c>
      <c r="S88" s="204"/>
      <c r="T88" s="206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171</v>
      </c>
      <c r="AT88" s="208" t="s">
        <v>71</v>
      </c>
      <c r="AU88" s="208" t="s">
        <v>80</v>
      </c>
      <c r="AY88" s="207" t="s">
        <v>134</v>
      </c>
      <c r="BK88" s="209">
        <f>SUM(BK89:BK92)</f>
        <v>0</v>
      </c>
    </row>
    <row r="89" s="2" customFormat="1" ht="16.5" customHeight="1">
      <c r="A89" s="38"/>
      <c r="B89" s="39"/>
      <c r="C89" s="212" t="s">
        <v>80</v>
      </c>
      <c r="D89" s="212" t="s">
        <v>136</v>
      </c>
      <c r="E89" s="213" t="s">
        <v>1357</v>
      </c>
      <c r="F89" s="214" t="s">
        <v>1358</v>
      </c>
      <c r="G89" s="215" t="s">
        <v>362</v>
      </c>
      <c r="H89" s="216">
        <v>1</v>
      </c>
      <c r="I89" s="217"/>
      <c r="J89" s="218">
        <f>ROUND(I89*H89,2)</f>
        <v>0</v>
      </c>
      <c r="K89" s="214" t="s">
        <v>150</v>
      </c>
      <c r="L89" s="44"/>
      <c r="M89" s="219" t="s">
        <v>19</v>
      </c>
      <c r="N89" s="220" t="s">
        <v>43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1359</v>
      </c>
      <c r="AT89" s="223" t="s">
        <v>136</v>
      </c>
      <c r="AU89" s="223" t="s">
        <v>82</v>
      </c>
      <c r="AY89" s="17" t="s">
        <v>134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1359</v>
      </c>
      <c r="BM89" s="223" t="s">
        <v>1360</v>
      </c>
    </row>
    <row r="90" s="2" customFormat="1">
      <c r="A90" s="38"/>
      <c r="B90" s="39"/>
      <c r="C90" s="40"/>
      <c r="D90" s="225" t="s">
        <v>143</v>
      </c>
      <c r="E90" s="40"/>
      <c r="F90" s="226" t="s">
        <v>1358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143</v>
      </c>
      <c r="AU90" s="17" t="s">
        <v>82</v>
      </c>
    </row>
    <row r="91" s="2" customFormat="1">
      <c r="A91" s="38"/>
      <c r="B91" s="39"/>
      <c r="C91" s="40"/>
      <c r="D91" s="230" t="s">
        <v>145</v>
      </c>
      <c r="E91" s="40"/>
      <c r="F91" s="231" t="s">
        <v>1361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</v>
      </c>
      <c r="AU91" s="17" t="s">
        <v>82</v>
      </c>
    </row>
    <row r="92" s="2" customFormat="1">
      <c r="A92" s="38"/>
      <c r="B92" s="39"/>
      <c r="C92" s="40"/>
      <c r="D92" s="225" t="s">
        <v>397</v>
      </c>
      <c r="E92" s="40"/>
      <c r="F92" s="264" t="s">
        <v>1362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397</v>
      </c>
      <c r="AU92" s="17" t="s">
        <v>82</v>
      </c>
    </row>
    <row r="93" s="12" customFormat="1" ht="25.92" customHeight="1">
      <c r="A93" s="12"/>
      <c r="B93" s="196"/>
      <c r="C93" s="197"/>
      <c r="D93" s="198" t="s">
        <v>71</v>
      </c>
      <c r="E93" s="199" t="s">
        <v>1363</v>
      </c>
      <c r="F93" s="199" t="s">
        <v>1364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SUM(P94:P112)</f>
        <v>0</v>
      </c>
      <c r="Q93" s="204"/>
      <c r="R93" s="205">
        <f>SUM(R94:R112)</f>
        <v>0</v>
      </c>
      <c r="S93" s="204"/>
      <c r="T93" s="206">
        <f>SUM(T94:T112)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171</v>
      </c>
      <c r="AT93" s="208" t="s">
        <v>71</v>
      </c>
      <c r="AU93" s="208" t="s">
        <v>72</v>
      </c>
      <c r="AY93" s="207" t="s">
        <v>134</v>
      </c>
      <c r="BK93" s="209">
        <f>SUM(BK94:BK112)</f>
        <v>0</v>
      </c>
    </row>
    <row r="94" s="2" customFormat="1" ht="16.5" customHeight="1">
      <c r="A94" s="38"/>
      <c r="B94" s="39"/>
      <c r="C94" s="212" t="s">
        <v>82</v>
      </c>
      <c r="D94" s="212" t="s">
        <v>136</v>
      </c>
      <c r="E94" s="213" t="s">
        <v>1365</v>
      </c>
      <c r="F94" s="214" t="s">
        <v>1366</v>
      </c>
      <c r="G94" s="215" t="s">
        <v>362</v>
      </c>
      <c r="H94" s="216">
        <v>1</v>
      </c>
      <c r="I94" s="217"/>
      <c r="J94" s="218">
        <f>ROUND(I94*H94,2)</f>
        <v>0</v>
      </c>
      <c r="K94" s="214" t="s">
        <v>150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1359</v>
      </c>
      <c r="AT94" s="223" t="s">
        <v>136</v>
      </c>
      <c r="AU94" s="223" t="s">
        <v>80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1359</v>
      </c>
      <c r="BM94" s="223" t="s">
        <v>1367</v>
      </c>
    </row>
    <row r="95" s="2" customFormat="1">
      <c r="A95" s="38"/>
      <c r="B95" s="39"/>
      <c r="C95" s="40"/>
      <c r="D95" s="225" t="s">
        <v>143</v>
      </c>
      <c r="E95" s="40"/>
      <c r="F95" s="226" t="s">
        <v>1368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80</v>
      </c>
    </row>
    <row r="96" s="2" customFormat="1">
      <c r="A96" s="38"/>
      <c r="B96" s="39"/>
      <c r="C96" s="40"/>
      <c r="D96" s="230" t="s">
        <v>145</v>
      </c>
      <c r="E96" s="40"/>
      <c r="F96" s="231" t="s">
        <v>1369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145</v>
      </c>
      <c r="AU96" s="17" t="s">
        <v>80</v>
      </c>
    </row>
    <row r="97" s="2" customFormat="1">
      <c r="A97" s="38"/>
      <c r="B97" s="39"/>
      <c r="C97" s="40"/>
      <c r="D97" s="225" t="s">
        <v>397</v>
      </c>
      <c r="E97" s="40"/>
      <c r="F97" s="264" t="s">
        <v>1362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397</v>
      </c>
      <c r="AU97" s="17" t="s">
        <v>80</v>
      </c>
    </row>
    <row r="98" s="2" customFormat="1" ht="16.5" customHeight="1">
      <c r="A98" s="38"/>
      <c r="B98" s="39"/>
      <c r="C98" s="212" t="s">
        <v>157</v>
      </c>
      <c r="D98" s="212" t="s">
        <v>136</v>
      </c>
      <c r="E98" s="213" t="s">
        <v>1370</v>
      </c>
      <c r="F98" s="214" t="s">
        <v>1371</v>
      </c>
      <c r="G98" s="215" t="s">
        <v>362</v>
      </c>
      <c r="H98" s="216">
        <v>1</v>
      </c>
      <c r="I98" s="217"/>
      <c r="J98" s="218">
        <f>ROUND(I98*H98,2)</f>
        <v>0</v>
      </c>
      <c r="K98" s="214" t="s">
        <v>150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1359</v>
      </c>
      <c r="AT98" s="223" t="s">
        <v>136</v>
      </c>
      <c r="AU98" s="223" t="s">
        <v>80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1359</v>
      </c>
      <c r="BM98" s="223" t="s">
        <v>1372</v>
      </c>
    </row>
    <row r="99" s="2" customFormat="1">
      <c r="A99" s="38"/>
      <c r="B99" s="39"/>
      <c r="C99" s="40"/>
      <c r="D99" s="225" t="s">
        <v>143</v>
      </c>
      <c r="E99" s="40"/>
      <c r="F99" s="226" t="s">
        <v>1371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143</v>
      </c>
      <c r="AU99" s="17" t="s">
        <v>80</v>
      </c>
    </row>
    <row r="100" s="2" customFormat="1">
      <c r="A100" s="38"/>
      <c r="B100" s="39"/>
      <c r="C100" s="40"/>
      <c r="D100" s="230" t="s">
        <v>145</v>
      </c>
      <c r="E100" s="40"/>
      <c r="F100" s="231" t="s">
        <v>1373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145</v>
      </c>
      <c r="AU100" s="17" t="s">
        <v>80</v>
      </c>
    </row>
    <row r="101" s="2" customFormat="1">
      <c r="A101" s="38"/>
      <c r="B101" s="39"/>
      <c r="C101" s="40"/>
      <c r="D101" s="225" t="s">
        <v>397</v>
      </c>
      <c r="E101" s="40"/>
      <c r="F101" s="264" t="s">
        <v>1374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397</v>
      </c>
      <c r="AU101" s="17" t="s">
        <v>80</v>
      </c>
    </row>
    <row r="102" s="2" customFormat="1" ht="24.15" customHeight="1">
      <c r="A102" s="38"/>
      <c r="B102" s="39"/>
      <c r="C102" s="212" t="s">
        <v>141</v>
      </c>
      <c r="D102" s="212" t="s">
        <v>136</v>
      </c>
      <c r="E102" s="213" t="s">
        <v>1375</v>
      </c>
      <c r="F102" s="214" t="s">
        <v>1376</v>
      </c>
      <c r="G102" s="215" t="s">
        <v>362</v>
      </c>
      <c r="H102" s="216">
        <v>1</v>
      </c>
      <c r="I102" s="217"/>
      <c r="J102" s="218">
        <f>ROUND(I102*H102,2)</f>
        <v>0</v>
      </c>
      <c r="K102" s="214" t="s">
        <v>150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1359</v>
      </c>
      <c r="AT102" s="223" t="s">
        <v>136</v>
      </c>
      <c r="AU102" s="223" t="s">
        <v>80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1359</v>
      </c>
      <c r="BM102" s="223" t="s">
        <v>1377</v>
      </c>
    </row>
    <row r="103" s="2" customFormat="1">
      <c r="A103" s="38"/>
      <c r="B103" s="39"/>
      <c r="C103" s="40"/>
      <c r="D103" s="225" t="s">
        <v>143</v>
      </c>
      <c r="E103" s="40"/>
      <c r="F103" s="226" t="s">
        <v>1376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143</v>
      </c>
      <c r="AU103" s="17" t="s">
        <v>80</v>
      </c>
    </row>
    <row r="104" s="2" customFormat="1">
      <c r="A104" s="38"/>
      <c r="B104" s="39"/>
      <c r="C104" s="40"/>
      <c r="D104" s="230" t="s">
        <v>145</v>
      </c>
      <c r="E104" s="40"/>
      <c r="F104" s="231" t="s">
        <v>1378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145</v>
      </c>
      <c r="AU104" s="17" t="s">
        <v>80</v>
      </c>
    </row>
    <row r="105" s="2" customFormat="1" ht="16.5" customHeight="1">
      <c r="A105" s="38"/>
      <c r="B105" s="39"/>
      <c r="C105" s="212" t="s">
        <v>171</v>
      </c>
      <c r="D105" s="212" t="s">
        <v>136</v>
      </c>
      <c r="E105" s="213" t="s">
        <v>1379</v>
      </c>
      <c r="F105" s="214" t="s">
        <v>1380</v>
      </c>
      <c r="G105" s="215" t="s">
        <v>1381</v>
      </c>
      <c r="H105" s="216">
        <v>1</v>
      </c>
      <c r="I105" s="217"/>
      <c r="J105" s="218">
        <f>ROUND(I105*H105,2)</f>
        <v>0</v>
      </c>
      <c r="K105" s="214" t="s">
        <v>150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1359</v>
      </c>
      <c r="AT105" s="223" t="s">
        <v>136</v>
      </c>
      <c r="AU105" s="223" t="s">
        <v>80</v>
      </c>
      <c r="AY105" s="17" t="s">
        <v>134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1359</v>
      </c>
      <c r="BM105" s="223" t="s">
        <v>1382</v>
      </c>
    </row>
    <row r="106" s="2" customFormat="1">
      <c r="A106" s="38"/>
      <c r="B106" s="39"/>
      <c r="C106" s="40"/>
      <c r="D106" s="225" t="s">
        <v>143</v>
      </c>
      <c r="E106" s="40"/>
      <c r="F106" s="226" t="s">
        <v>1380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143</v>
      </c>
      <c r="AU106" s="17" t="s">
        <v>80</v>
      </c>
    </row>
    <row r="107" s="2" customFormat="1">
      <c r="A107" s="38"/>
      <c r="B107" s="39"/>
      <c r="C107" s="40"/>
      <c r="D107" s="230" t="s">
        <v>145</v>
      </c>
      <c r="E107" s="40"/>
      <c r="F107" s="231" t="s">
        <v>1383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145</v>
      </c>
      <c r="AU107" s="17" t="s">
        <v>80</v>
      </c>
    </row>
    <row r="108" s="2" customFormat="1">
      <c r="A108" s="38"/>
      <c r="B108" s="39"/>
      <c r="C108" s="40"/>
      <c r="D108" s="225" t="s">
        <v>397</v>
      </c>
      <c r="E108" s="40"/>
      <c r="F108" s="264" t="s">
        <v>1362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397</v>
      </c>
      <c r="AU108" s="17" t="s">
        <v>80</v>
      </c>
    </row>
    <row r="109" s="2" customFormat="1" ht="16.5" customHeight="1">
      <c r="A109" s="38"/>
      <c r="B109" s="39"/>
      <c r="C109" s="212" t="s">
        <v>177</v>
      </c>
      <c r="D109" s="212" t="s">
        <v>136</v>
      </c>
      <c r="E109" s="213" t="s">
        <v>1384</v>
      </c>
      <c r="F109" s="214" t="s">
        <v>1385</v>
      </c>
      <c r="G109" s="215" t="s">
        <v>362</v>
      </c>
      <c r="H109" s="216">
        <v>1</v>
      </c>
      <c r="I109" s="217"/>
      <c r="J109" s="218">
        <f>ROUND(I109*H109,2)</f>
        <v>0</v>
      </c>
      <c r="K109" s="214" t="s">
        <v>150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1359</v>
      </c>
      <c r="AT109" s="223" t="s">
        <v>136</v>
      </c>
      <c r="AU109" s="223" t="s">
        <v>80</v>
      </c>
      <c r="AY109" s="17" t="s">
        <v>134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1359</v>
      </c>
      <c r="BM109" s="223" t="s">
        <v>1386</v>
      </c>
    </row>
    <row r="110" s="2" customFormat="1">
      <c r="A110" s="38"/>
      <c r="B110" s="39"/>
      <c r="C110" s="40"/>
      <c r="D110" s="225" t="s">
        <v>143</v>
      </c>
      <c r="E110" s="40"/>
      <c r="F110" s="226" t="s">
        <v>1385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143</v>
      </c>
      <c r="AU110" s="17" t="s">
        <v>80</v>
      </c>
    </row>
    <row r="111" s="2" customFormat="1">
      <c r="A111" s="38"/>
      <c r="B111" s="39"/>
      <c r="C111" s="40"/>
      <c r="D111" s="230" t="s">
        <v>145</v>
      </c>
      <c r="E111" s="40"/>
      <c r="F111" s="231" t="s">
        <v>1387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145</v>
      </c>
      <c r="AU111" s="17" t="s">
        <v>80</v>
      </c>
    </row>
    <row r="112" s="2" customFormat="1">
      <c r="A112" s="38"/>
      <c r="B112" s="39"/>
      <c r="C112" s="40"/>
      <c r="D112" s="225" t="s">
        <v>397</v>
      </c>
      <c r="E112" s="40"/>
      <c r="F112" s="264" t="s">
        <v>1388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397</v>
      </c>
      <c r="AU112" s="17" t="s">
        <v>80</v>
      </c>
    </row>
    <row r="113" s="12" customFormat="1" ht="25.92" customHeight="1">
      <c r="A113" s="12"/>
      <c r="B113" s="196"/>
      <c r="C113" s="197"/>
      <c r="D113" s="198" t="s">
        <v>71</v>
      </c>
      <c r="E113" s="199" t="s">
        <v>1389</v>
      </c>
      <c r="F113" s="199" t="s">
        <v>1390</v>
      </c>
      <c r="G113" s="197"/>
      <c r="H113" s="197"/>
      <c r="I113" s="200"/>
      <c r="J113" s="201">
        <f>BK113</f>
        <v>0</v>
      </c>
      <c r="K113" s="197"/>
      <c r="L113" s="202"/>
      <c r="M113" s="203"/>
      <c r="N113" s="204"/>
      <c r="O113" s="204"/>
      <c r="P113" s="205">
        <f>SUM(P114:P129)</f>
        <v>0</v>
      </c>
      <c r="Q113" s="204"/>
      <c r="R113" s="205">
        <f>SUM(R114:R129)</f>
        <v>0</v>
      </c>
      <c r="S113" s="204"/>
      <c r="T113" s="206">
        <f>SUM(T114:T129)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171</v>
      </c>
      <c r="AT113" s="208" t="s">
        <v>71</v>
      </c>
      <c r="AU113" s="208" t="s">
        <v>72</v>
      </c>
      <c r="AY113" s="207" t="s">
        <v>134</v>
      </c>
      <c r="BK113" s="209">
        <f>SUM(BK114:BK129)</f>
        <v>0</v>
      </c>
    </row>
    <row r="114" s="2" customFormat="1" ht="16.5" customHeight="1">
      <c r="A114" s="38"/>
      <c r="B114" s="39"/>
      <c r="C114" s="212" t="s">
        <v>181</v>
      </c>
      <c r="D114" s="212" t="s">
        <v>136</v>
      </c>
      <c r="E114" s="213" t="s">
        <v>1391</v>
      </c>
      <c r="F114" s="214" t="s">
        <v>1392</v>
      </c>
      <c r="G114" s="215" t="s">
        <v>362</v>
      </c>
      <c r="H114" s="216">
        <v>1</v>
      </c>
      <c r="I114" s="217"/>
      <c r="J114" s="218">
        <f>ROUND(I114*H114,2)</f>
        <v>0</v>
      </c>
      <c r="K114" s="214" t="s">
        <v>150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1359</v>
      </c>
      <c r="AT114" s="223" t="s">
        <v>136</v>
      </c>
      <c r="AU114" s="223" t="s">
        <v>80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1359</v>
      </c>
      <c r="BM114" s="223" t="s">
        <v>1393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1392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80</v>
      </c>
    </row>
    <row r="116" s="2" customFormat="1">
      <c r="A116" s="38"/>
      <c r="B116" s="39"/>
      <c r="C116" s="40"/>
      <c r="D116" s="230" t="s">
        <v>145</v>
      </c>
      <c r="E116" s="40"/>
      <c r="F116" s="231" t="s">
        <v>1394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145</v>
      </c>
      <c r="AU116" s="17" t="s">
        <v>80</v>
      </c>
    </row>
    <row r="117" s="2" customFormat="1">
      <c r="A117" s="38"/>
      <c r="B117" s="39"/>
      <c r="C117" s="40"/>
      <c r="D117" s="225" t="s">
        <v>397</v>
      </c>
      <c r="E117" s="40"/>
      <c r="F117" s="264" t="s">
        <v>1395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397</v>
      </c>
      <c r="AU117" s="17" t="s">
        <v>80</v>
      </c>
    </row>
    <row r="118" s="2" customFormat="1" ht="33" customHeight="1">
      <c r="A118" s="38"/>
      <c r="B118" s="39"/>
      <c r="C118" s="212" t="s">
        <v>187</v>
      </c>
      <c r="D118" s="212" t="s">
        <v>136</v>
      </c>
      <c r="E118" s="213" t="s">
        <v>1396</v>
      </c>
      <c r="F118" s="214" t="s">
        <v>1397</v>
      </c>
      <c r="G118" s="215" t="s">
        <v>362</v>
      </c>
      <c r="H118" s="216">
        <v>1</v>
      </c>
      <c r="I118" s="217"/>
      <c r="J118" s="218">
        <f>ROUND(I118*H118,2)</f>
        <v>0</v>
      </c>
      <c r="K118" s="214" t="s">
        <v>150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1359</v>
      </c>
      <c r="AT118" s="223" t="s">
        <v>136</v>
      </c>
      <c r="AU118" s="223" t="s">
        <v>80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1359</v>
      </c>
      <c r="BM118" s="223" t="s">
        <v>1398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1397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80</v>
      </c>
    </row>
    <row r="120" s="2" customFormat="1">
      <c r="A120" s="38"/>
      <c r="B120" s="39"/>
      <c r="C120" s="40"/>
      <c r="D120" s="230" t="s">
        <v>145</v>
      </c>
      <c r="E120" s="40"/>
      <c r="F120" s="231" t="s">
        <v>1399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80</v>
      </c>
    </row>
    <row r="121" s="2" customFormat="1" ht="37.8" customHeight="1">
      <c r="A121" s="38"/>
      <c r="B121" s="39"/>
      <c r="C121" s="212" t="s">
        <v>191</v>
      </c>
      <c r="D121" s="212" t="s">
        <v>136</v>
      </c>
      <c r="E121" s="213" t="s">
        <v>1400</v>
      </c>
      <c r="F121" s="214" t="s">
        <v>1401</v>
      </c>
      <c r="G121" s="215" t="s">
        <v>362</v>
      </c>
      <c r="H121" s="216">
        <v>1</v>
      </c>
      <c r="I121" s="217"/>
      <c r="J121" s="218">
        <f>ROUND(I121*H121,2)</f>
        <v>0</v>
      </c>
      <c r="K121" s="214" t="s">
        <v>150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1359</v>
      </c>
      <c r="AT121" s="223" t="s">
        <v>136</v>
      </c>
      <c r="AU121" s="223" t="s">
        <v>80</v>
      </c>
      <c r="AY121" s="17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1359</v>
      </c>
      <c r="BM121" s="223" t="s">
        <v>1402</v>
      </c>
    </row>
    <row r="122" s="2" customFormat="1">
      <c r="A122" s="38"/>
      <c r="B122" s="39"/>
      <c r="C122" s="40"/>
      <c r="D122" s="225" t="s">
        <v>143</v>
      </c>
      <c r="E122" s="40"/>
      <c r="F122" s="226" t="s">
        <v>1401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143</v>
      </c>
      <c r="AU122" s="17" t="s">
        <v>80</v>
      </c>
    </row>
    <row r="123" s="2" customFormat="1">
      <c r="A123" s="38"/>
      <c r="B123" s="39"/>
      <c r="C123" s="40"/>
      <c r="D123" s="230" t="s">
        <v>145</v>
      </c>
      <c r="E123" s="40"/>
      <c r="F123" s="231" t="s">
        <v>1403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80</v>
      </c>
    </row>
    <row r="124" s="2" customFormat="1" ht="24.15" customHeight="1">
      <c r="A124" s="38"/>
      <c r="B124" s="39"/>
      <c r="C124" s="212" t="s">
        <v>197</v>
      </c>
      <c r="D124" s="212" t="s">
        <v>136</v>
      </c>
      <c r="E124" s="213" t="s">
        <v>1404</v>
      </c>
      <c r="F124" s="214" t="s">
        <v>1405</v>
      </c>
      <c r="G124" s="215" t="s">
        <v>362</v>
      </c>
      <c r="H124" s="216">
        <v>1</v>
      </c>
      <c r="I124" s="217"/>
      <c r="J124" s="218">
        <f>ROUND(I124*H124,2)</f>
        <v>0</v>
      </c>
      <c r="K124" s="214" t="s">
        <v>150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1359</v>
      </c>
      <c r="AT124" s="223" t="s">
        <v>136</v>
      </c>
      <c r="AU124" s="223" t="s">
        <v>80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1359</v>
      </c>
      <c r="BM124" s="223" t="s">
        <v>1406</v>
      </c>
    </row>
    <row r="125" s="2" customFormat="1">
      <c r="A125" s="38"/>
      <c r="B125" s="39"/>
      <c r="C125" s="40"/>
      <c r="D125" s="225" t="s">
        <v>143</v>
      </c>
      <c r="E125" s="40"/>
      <c r="F125" s="226" t="s">
        <v>1405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143</v>
      </c>
      <c r="AU125" s="17" t="s">
        <v>80</v>
      </c>
    </row>
    <row r="126" s="2" customFormat="1">
      <c r="A126" s="38"/>
      <c r="B126" s="39"/>
      <c r="C126" s="40"/>
      <c r="D126" s="230" t="s">
        <v>145</v>
      </c>
      <c r="E126" s="40"/>
      <c r="F126" s="231" t="s">
        <v>1407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80</v>
      </c>
    </row>
    <row r="127" s="2" customFormat="1" ht="21.75" customHeight="1">
      <c r="A127" s="38"/>
      <c r="B127" s="39"/>
      <c r="C127" s="212" t="s">
        <v>204</v>
      </c>
      <c r="D127" s="212" t="s">
        <v>136</v>
      </c>
      <c r="E127" s="213" t="s">
        <v>1408</v>
      </c>
      <c r="F127" s="214" t="s">
        <v>1409</v>
      </c>
      <c r="G127" s="215" t="s">
        <v>362</v>
      </c>
      <c r="H127" s="216">
        <v>1</v>
      </c>
      <c r="I127" s="217"/>
      <c r="J127" s="218">
        <f>ROUND(I127*H127,2)</f>
        <v>0</v>
      </c>
      <c r="K127" s="214" t="s">
        <v>150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1359</v>
      </c>
      <c r="AT127" s="223" t="s">
        <v>136</v>
      </c>
      <c r="AU127" s="223" t="s">
        <v>80</v>
      </c>
      <c r="AY127" s="17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1359</v>
      </c>
      <c r="BM127" s="223" t="s">
        <v>1410</v>
      </c>
    </row>
    <row r="128" s="2" customFormat="1">
      <c r="A128" s="38"/>
      <c r="B128" s="39"/>
      <c r="C128" s="40"/>
      <c r="D128" s="225" t="s">
        <v>143</v>
      </c>
      <c r="E128" s="40"/>
      <c r="F128" s="226" t="s">
        <v>1411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143</v>
      </c>
      <c r="AU128" s="17" t="s">
        <v>80</v>
      </c>
    </row>
    <row r="129" s="2" customFormat="1">
      <c r="A129" s="38"/>
      <c r="B129" s="39"/>
      <c r="C129" s="40"/>
      <c r="D129" s="230" t="s">
        <v>145</v>
      </c>
      <c r="E129" s="40"/>
      <c r="F129" s="231" t="s">
        <v>1412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80</v>
      </c>
    </row>
    <row r="130" s="12" customFormat="1" ht="25.92" customHeight="1">
      <c r="A130" s="12"/>
      <c r="B130" s="196"/>
      <c r="C130" s="197"/>
      <c r="D130" s="198" t="s">
        <v>71</v>
      </c>
      <c r="E130" s="199" t="s">
        <v>1413</v>
      </c>
      <c r="F130" s="199" t="s">
        <v>1414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SUM(P131:P153)</f>
        <v>0</v>
      </c>
      <c r="Q130" s="204"/>
      <c r="R130" s="205">
        <f>SUM(R131:R153)</f>
        <v>0</v>
      </c>
      <c r="S130" s="204"/>
      <c r="T130" s="206">
        <f>SUM(T131:T153)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171</v>
      </c>
      <c r="AT130" s="208" t="s">
        <v>71</v>
      </c>
      <c r="AU130" s="208" t="s">
        <v>72</v>
      </c>
      <c r="AY130" s="207" t="s">
        <v>134</v>
      </c>
      <c r="BK130" s="209">
        <f>SUM(BK131:BK153)</f>
        <v>0</v>
      </c>
    </row>
    <row r="131" s="2" customFormat="1" ht="16.5" customHeight="1">
      <c r="A131" s="38"/>
      <c r="B131" s="39"/>
      <c r="C131" s="212" t="s">
        <v>212</v>
      </c>
      <c r="D131" s="212" t="s">
        <v>136</v>
      </c>
      <c r="E131" s="213" t="s">
        <v>1415</v>
      </c>
      <c r="F131" s="214" t="s">
        <v>1416</v>
      </c>
      <c r="G131" s="215" t="s">
        <v>362</v>
      </c>
      <c r="H131" s="216">
        <v>1</v>
      </c>
      <c r="I131" s="217"/>
      <c r="J131" s="218">
        <f>ROUND(I131*H131,2)</f>
        <v>0</v>
      </c>
      <c r="K131" s="214" t="s">
        <v>150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1359</v>
      </c>
      <c r="AT131" s="223" t="s">
        <v>136</v>
      </c>
      <c r="AU131" s="223" t="s">
        <v>80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1359</v>
      </c>
      <c r="BM131" s="223" t="s">
        <v>1417</v>
      </c>
    </row>
    <row r="132" s="2" customFormat="1">
      <c r="A132" s="38"/>
      <c r="B132" s="39"/>
      <c r="C132" s="40"/>
      <c r="D132" s="225" t="s">
        <v>143</v>
      </c>
      <c r="E132" s="40"/>
      <c r="F132" s="226" t="s">
        <v>1416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143</v>
      </c>
      <c r="AU132" s="17" t="s">
        <v>80</v>
      </c>
    </row>
    <row r="133" s="2" customFormat="1">
      <c r="A133" s="38"/>
      <c r="B133" s="39"/>
      <c r="C133" s="40"/>
      <c r="D133" s="230" t="s">
        <v>145</v>
      </c>
      <c r="E133" s="40"/>
      <c r="F133" s="231" t="s">
        <v>1418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80</v>
      </c>
    </row>
    <row r="134" s="2" customFormat="1">
      <c r="A134" s="38"/>
      <c r="B134" s="39"/>
      <c r="C134" s="40"/>
      <c r="D134" s="225" t="s">
        <v>397</v>
      </c>
      <c r="E134" s="40"/>
      <c r="F134" s="264" t="s">
        <v>1419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397</v>
      </c>
      <c r="AU134" s="17" t="s">
        <v>80</v>
      </c>
    </row>
    <row r="135" s="2" customFormat="1" ht="16.5" customHeight="1">
      <c r="A135" s="38"/>
      <c r="B135" s="39"/>
      <c r="C135" s="212" t="s">
        <v>219</v>
      </c>
      <c r="D135" s="212" t="s">
        <v>136</v>
      </c>
      <c r="E135" s="213" t="s">
        <v>1420</v>
      </c>
      <c r="F135" s="214" t="s">
        <v>1421</v>
      </c>
      <c r="G135" s="215" t="s">
        <v>362</v>
      </c>
      <c r="H135" s="216">
        <v>1</v>
      </c>
      <c r="I135" s="217"/>
      <c r="J135" s="218">
        <f>ROUND(I135*H135,2)</f>
        <v>0</v>
      </c>
      <c r="K135" s="214" t="s">
        <v>150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1359</v>
      </c>
      <c r="AT135" s="223" t="s">
        <v>136</v>
      </c>
      <c r="AU135" s="223" t="s">
        <v>80</v>
      </c>
      <c r="AY135" s="17" t="s">
        <v>134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1359</v>
      </c>
      <c r="BM135" s="223" t="s">
        <v>1422</v>
      </c>
    </row>
    <row r="136" s="2" customFormat="1">
      <c r="A136" s="38"/>
      <c r="B136" s="39"/>
      <c r="C136" s="40"/>
      <c r="D136" s="225" t="s">
        <v>143</v>
      </c>
      <c r="E136" s="40"/>
      <c r="F136" s="226" t="s">
        <v>1421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143</v>
      </c>
      <c r="AU136" s="17" t="s">
        <v>80</v>
      </c>
    </row>
    <row r="137" s="2" customFormat="1">
      <c r="A137" s="38"/>
      <c r="B137" s="39"/>
      <c r="C137" s="40"/>
      <c r="D137" s="230" t="s">
        <v>145</v>
      </c>
      <c r="E137" s="40"/>
      <c r="F137" s="231" t="s">
        <v>1423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80</v>
      </c>
    </row>
    <row r="138" s="2" customFormat="1">
      <c r="A138" s="38"/>
      <c r="B138" s="39"/>
      <c r="C138" s="40"/>
      <c r="D138" s="225" t="s">
        <v>397</v>
      </c>
      <c r="E138" s="40"/>
      <c r="F138" s="264" t="s">
        <v>1424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397</v>
      </c>
      <c r="AU138" s="17" t="s">
        <v>80</v>
      </c>
    </row>
    <row r="139" s="2" customFormat="1" ht="16.5" customHeight="1">
      <c r="A139" s="38"/>
      <c r="B139" s="39"/>
      <c r="C139" s="212" t="s">
        <v>226</v>
      </c>
      <c r="D139" s="212" t="s">
        <v>136</v>
      </c>
      <c r="E139" s="213" t="s">
        <v>1425</v>
      </c>
      <c r="F139" s="214" t="s">
        <v>1426</v>
      </c>
      <c r="G139" s="215" t="s">
        <v>362</v>
      </c>
      <c r="H139" s="216">
        <v>1</v>
      </c>
      <c r="I139" s="217"/>
      <c r="J139" s="218">
        <f>ROUND(I139*H139,2)</f>
        <v>0</v>
      </c>
      <c r="K139" s="214" t="s">
        <v>150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1359</v>
      </c>
      <c r="AT139" s="223" t="s">
        <v>136</v>
      </c>
      <c r="AU139" s="223" t="s">
        <v>80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1359</v>
      </c>
      <c r="BM139" s="223" t="s">
        <v>1427</v>
      </c>
    </row>
    <row r="140" s="2" customFormat="1">
      <c r="A140" s="38"/>
      <c r="B140" s="39"/>
      <c r="C140" s="40"/>
      <c r="D140" s="225" t="s">
        <v>143</v>
      </c>
      <c r="E140" s="40"/>
      <c r="F140" s="226" t="s">
        <v>1426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143</v>
      </c>
      <c r="AU140" s="17" t="s">
        <v>80</v>
      </c>
    </row>
    <row r="141" s="2" customFormat="1">
      <c r="A141" s="38"/>
      <c r="B141" s="39"/>
      <c r="C141" s="40"/>
      <c r="D141" s="230" t="s">
        <v>145</v>
      </c>
      <c r="E141" s="40"/>
      <c r="F141" s="231" t="s">
        <v>1428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80</v>
      </c>
    </row>
    <row r="142" s="2" customFormat="1">
      <c r="A142" s="38"/>
      <c r="B142" s="39"/>
      <c r="C142" s="40"/>
      <c r="D142" s="225" t="s">
        <v>397</v>
      </c>
      <c r="E142" s="40"/>
      <c r="F142" s="264" t="s">
        <v>1429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397</v>
      </c>
      <c r="AU142" s="17" t="s">
        <v>80</v>
      </c>
    </row>
    <row r="143" s="2" customFormat="1" ht="16.5" customHeight="1">
      <c r="A143" s="38"/>
      <c r="B143" s="39"/>
      <c r="C143" s="212" t="s">
        <v>8</v>
      </c>
      <c r="D143" s="212" t="s">
        <v>136</v>
      </c>
      <c r="E143" s="213" t="s">
        <v>1430</v>
      </c>
      <c r="F143" s="214" t="s">
        <v>1431</v>
      </c>
      <c r="G143" s="215" t="s">
        <v>362</v>
      </c>
      <c r="H143" s="216">
        <v>1</v>
      </c>
      <c r="I143" s="217"/>
      <c r="J143" s="218">
        <f>ROUND(I143*H143,2)</f>
        <v>0</v>
      </c>
      <c r="K143" s="214" t="s">
        <v>150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1359</v>
      </c>
      <c r="AT143" s="223" t="s">
        <v>136</v>
      </c>
      <c r="AU143" s="223" t="s">
        <v>80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1359</v>
      </c>
      <c r="BM143" s="223" t="s">
        <v>1432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1431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80</v>
      </c>
    </row>
    <row r="145" s="2" customFormat="1">
      <c r="A145" s="38"/>
      <c r="B145" s="39"/>
      <c r="C145" s="40"/>
      <c r="D145" s="230" t="s">
        <v>145</v>
      </c>
      <c r="E145" s="40"/>
      <c r="F145" s="231" t="s">
        <v>1433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80</v>
      </c>
    </row>
    <row r="146" s="2" customFormat="1">
      <c r="A146" s="38"/>
      <c r="B146" s="39"/>
      <c r="C146" s="40"/>
      <c r="D146" s="225" t="s">
        <v>397</v>
      </c>
      <c r="E146" s="40"/>
      <c r="F146" s="264" t="s">
        <v>1434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397</v>
      </c>
      <c r="AU146" s="17" t="s">
        <v>80</v>
      </c>
    </row>
    <row r="147" s="2" customFormat="1" ht="16.5" customHeight="1">
      <c r="A147" s="38"/>
      <c r="B147" s="39"/>
      <c r="C147" s="212" t="s">
        <v>240</v>
      </c>
      <c r="D147" s="212" t="s">
        <v>136</v>
      </c>
      <c r="E147" s="213" t="s">
        <v>1435</v>
      </c>
      <c r="F147" s="214" t="s">
        <v>1436</v>
      </c>
      <c r="G147" s="215" t="s">
        <v>362</v>
      </c>
      <c r="H147" s="216">
        <v>1</v>
      </c>
      <c r="I147" s="217"/>
      <c r="J147" s="218">
        <f>ROUND(I147*H147,2)</f>
        <v>0</v>
      </c>
      <c r="K147" s="214" t="s">
        <v>150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1359</v>
      </c>
      <c r="AT147" s="223" t="s">
        <v>136</v>
      </c>
      <c r="AU147" s="223" t="s">
        <v>80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1359</v>
      </c>
      <c r="BM147" s="223" t="s">
        <v>1437</v>
      </c>
    </row>
    <row r="148" s="2" customFormat="1">
      <c r="A148" s="38"/>
      <c r="B148" s="39"/>
      <c r="C148" s="40"/>
      <c r="D148" s="225" t="s">
        <v>143</v>
      </c>
      <c r="E148" s="40"/>
      <c r="F148" s="226" t="s">
        <v>1436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80</v>
      </c>
    </row>
    <row r="149" s="2" customFormat="1">
      <c r="A149" s="38"/>
      <c r="B149" s="39"/>
      <c r="C149" s="40"/>
      <c r="D149" s="230" t="s">
        <v>145</v>
      </c>
      <c r="E149" s="40"/>
      <c r="F149" s="231" t="s">
        <v>1438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80</v>
      </c>
    </row>
    <row r="150" s="2" customFormat="1">
      <c r="A150" s="38"/>
      <c r="B150" s="39"/>
      <c r="C150" s="40"/>
      <c r="D150" s="225" t="s">
        <v>397</v>
      </c>
      <c r="E150" s="40"/>
      <c r="F150" s="264" t="s">
        <v>1439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397</v>
      </c>
      <c r="AU150" s="17" t="s">
        <v>80</v>
      </c>
    </row>
    <row r="151" s="2" customFormat="1" ht="16.5" customHeight="1">
      <c r="A151" s="38"/>
      <c r="B151" s="39"/>
      <c r="C151" s="212" t="s">
        <v>276</v>
      </c>
      <c r="D151" s="212" t="s">
        <v>136</v>
      </c>
      <c r="E151" s="213" t="s">
        <v>1440</v>
      </c>
      <c r="F151" s="214" t="s">
        <v>1441</v>
      </c>
      <c r="G151" s="215" t="s">
        <v>362</v>
      </c>
      <c r="H151" s="216">
        <v>1</v>
      </c>
      <c r="I151" s="217"/>
      <c r="J151" s="218">
        <f>ROUND(I151*H151,2)</f>
        <v>0</v>
      </c>
      <c r="K151" s="214" t="s">
        <v>150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1359</v>
      </c>
      <c r="AT151" s="223" t="s">
        <v>136</v>
      </c>
      <c r="AU151" s="223" t="s">
        <v>80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1359</v>
      </c>
      <c r="BM151" s="223" t="s">
        <v>1442</v>
      </c>
    </row>
    <row r="152" s="2" customFormat="1">
      <c r="A152" s="38"/>
      <c r="B152" s="39"/>
      <c r="C152" s="40"/>
      <c r="D152" s="225" t="s">
        <v>143</v>
      </c>
      <c r="E152" s="40"/>
      <c r="F152" s="226" t="s">
        <v>1443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143</v>
      </c>
      <c r="AU152" s="17" t="s">
        <v>80</v>
      </c>
    </row>
    <row r="153" s="2" customFormat="1">
      <c r="A153" s="38"/>
      <c r="B153" s="39"/>
      <c r="C153" s="40"/>
      <c r="D153" s="230" t="s">
        <v>145</v>
      </c>
      <c r="E153" s="40"/>
      <c r="F153" s="231" t="s">
        <v>1444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80</v>
      </c>
    </row>
    <row r="154" s="12" customFormat="1" ht="25.92" customHeight="1">
      <c r="A154" s="12"/>
      <c r="B154" s="196"/>
      <c r="C154" s="197"/>
      <c r="D154" s="198" t="s">
        <v>71</v>
      </c>
      <c r="E154" s="199" t="s">
        <v>1445</v>
      </c>
      <c r="F154" s="199" t="s">
        <v>1446</v>
      </c>
      <c r="G154" s="197"/>
      <c r="H154" s="197"/>
      <c r="I154" s="200"/>
      <c r="J154" s="201">
        <f>BK154</f>
        <v>0</v>
      </c>
      <c r="K154" s="197"/>
      <c r="L154" s="202"/>
      <c r="M154" s="203"/>
      <c r="N154" s="204"/>
      <c r="O154" s="204"/>
      <c r="P154" s="205">
        <f>SUM(P155:P158)</f>
        <v>0</v>
      </c>
      <c r="Q154" s="204"/>
      <c r="R154" s="205">
        <f>SUM(R155:R158)</f>
        <v>0</v>
      </c>
      <c r="S154" s="204"/>
      <c r="T154" s="20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171</v>
      </c>
      <c r="AT154" s="208" t="s">
        <v>71</v>
      </c>
      <c r="AU154" s="208" t="s">
        <v>72</v>
      </c>
      <c r="AY154" s="207" t="s">
        <v>134</v>
      </c>
      <c r="BK154" s="209">
        <f>SUM(BK155:BK158)</f>
        <v>0</v>
      </c>
    </row>
    <row r="155" s="2" customFormat="1" ht="16.5" customHeight="1">
      <c r="A155" s="38"/>
      <c r="B155" s="39"/>
      <c r="C155" s="212" t="s">
        <v>247</v>
      </c>
      <c r="D155" s="212" t="s">
        <v>136</v>
      </c>
      <c r="E155" s="213" t="s">
        <v>1447</v>
      </c>
      <c r="F155" s="214" t="s">
        <v>1448</v>
      </c>
      <c r="G155" s="215" t="s">
        <v>362</v>
      </c>
      <c r="H155" s="216">
        <v>1</v>
      </c>
      <c r="I155" s="217"/>
      <c r="J155" s="218">
        <f>ROUND(I155*H155,2)</f>
        <v>0</v>
      </c>
      <c r="K155" s="214" t="s">
        <v>150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1359</v>
      </c>
      <c r="AT155" s="223" t="s">
        <v>136</v>
      </c>
      <c r="AU155" s="223" t="s">
        <v>80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1359</v>
      </c>
      <c r="BM155" s="223" t="s">
        <v>1449</v>
      </c>
    </row>
    <row r="156" s="2" customFormat="1">
      <c r="A156" s="38"/>
      <c r="B156" s="39"/>
      <c r="C156" s="40"/>
      <c r="D156" s="225" t="s">
        <v>143</v>
      </c>
      <c r="E156" s="40"/>
      <c r="F156" s="226" t="s">
        <v>1448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80</v>
      </c>
    </row>
    <row r="157" s="2" customFormat="1">
      <c r="A157" s="38"/>
      <c r="B157" s="39"/>
      <c r="C157" s="40"/>
      <c r="D157" s="230" t="s">
        <v>145</v>
      </c>
      <c r="E157" s="40"/>
      <c r="F157" s="231" t="s">
        <v>1450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80</v>
      </c>
    </row>
    <row r="158" s="2" customFormat="1">
      <c r="A158" s="38"/>
      <c r="B158" s="39"/>
      <c r="C158" s="40"/>
      <c r="D158" s="225" t="s">
        <v>397</v>
      </c>
      <c r="E158" s="40"/>
      <c r="F158" s="264" t="s">
        <v>1451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397</v>
      </c>
      <c r="AU158" s="17" t="s">
        <v>80</v>
      </c>
    </row>
    <row r="159" s="12" customFormat="1" ht="25.92" customHeight="1">
      <c r="A159" s="12"/>
      <c r="B159" s="196"/>
      <c r="C159" s="197"/>
      <c r="D159" s="198" t="s">
        <v>71</v>
      </c>
      <c r="E159" s="199" t="s">
        <v>1452</v>
      </c>
      <c r="F159" s="199" t="s">
        <v>1453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SUM(P160:P171)</f>
        <v>0</v>
      </c>
      <c r="Q159" s="204"/>
      <c r="R159" s="205">
        <f>SUM(R160:R171)</f>
        <v>0</v>
      </c>
      <c r="S159" s="204"/>
      <c r="T159" s="206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171</v>
      </c>
      <c r="AT159" s="208" t="s">
        <v>71</v>
      </c>
      <c r="AU159" s="208" t="s">
        <v>72</v>
      </c>
      <c r="AY159" s="207" t="s">
        <v>134</v>
      </c>
      <c r="BK159" s="209">
        <f>SUM(BK160:BK171)</f>
        <v>0</v>
      </c>
    </row>
    <row r="160" s="2" customFormat="1" ht="21.75" customHeight="1">
      <c r="A160" s="38"/>
      <c r="B160" s="39"/>
      <c r="C160" s="212" t="s">
        <v>253</v>
      </c>
      <c r="D160" s="212" t="s">
        <v>136</v>
      </c>
      <c r="E160" s="213" t="s">
        <v>1454</v>
      </c>
      <c r="F160" s="214" t="s">
        <v>1455</v>
      </c>
      <c r="G160" s="215" t="s">
        <v>362</v>
      </c>
      <c r="H160" s="216">
        <v>1</v>
      </c>
      <c r="I160" s="217"/>
      <c r="J160" s="218">
        <f>ROUND(I160*H160,2)</f>
        <v>0</v>
      </c>
      <c r="K160" s="214" t="s">
        <v>150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1359</v>
      </c>
      <c r="AT160" s="223" t="s">
        <v>136</v>
      </c>
      <c r="AU160" s="223" t="s">
        <v>80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1359</v>
      </c>
      <c r="BM160" s="223" t="s">
        <v>1456</v>
      </c>
    </row>
    <row r="161" s="2" customFormat="1">
      <c r="A161" s="38"/>
      <c r="B161" s="39"/>
      <c r="C161" s="40"/>
      <c r="D161" s="225" t="s">
        <v>143</v>
      </c>
      <c r="E161" s="40"/>
      <c r="F161" s="226" t="s">
        <v>1455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143</v>
      </c>
      <c r="AU161" s="17" t="s">
        <v>80</v>
      </c>
    </row>
    <row r="162" s="2" customFormat="1">
      <c r="A162" s="38"/>
      <c r="B162" s="39"/>
      <c r="C162" s="40"/>
      <c r="D162" s="230" t="s">
        <v>145</v>
      </c>
      <c r="E162" s="40"/>
      <c r="F162" s="231" t="s">
        <v>1457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80</v>
      </c>
    </row>
    <row r="163" s="2" customFormat="1" ht="16.5" customHeight="1">
      <c r="A163" s="38"/>
      <c r="B163" s="39"/>
      <c r="C163" s="212" t="s">
        <v>259</v>
      </c>
      <c r="D163" s="212" t="s">
        <v>136</v>
      </c>
      <c r="E163" s="213" t="s">
        <v>1458</v>
      </c>
      <c r="F163" s="214" t="s">
        <v>1459</v>
      </c>
      <c r="G163" s="215" t="s">
        <v>362</v>
      </c>
      <c r="H163" s="216">
        <v>1</v>
      </c>
      <c r="I163" s="217"/>
      <c r="J163" s="218">
        <f>ROUND(I163*H163,2)</f>
        <v>0</v>
      </c>
      <c r="K163" s="214" t="s">
        <v>150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1359</v>
      </c>
      <c r="AT163" s="223" t="s">
        <v>136</v>
      </c>
      <c r="AU163" s="223" t="s">
        <v>80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1359</v>
      </c>
      <c r="BM163" s="223" t="s">
        <v>1460</v>
      </c>
    </row>
    <row r="164" s="2" customFormat="1">
      <c r="A164" s="38"/>
      <c r="B164" s="39"/>
      <c r="C164" s="40"/>
      <c r="D164" s="225" t="s">
        <v>143</v>
      </c>
      <c r="E164" s="40"/>
      <c r="F164" s="226" t="s">
        <v>1459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80</v>
      </c>
    </row>
    <row r="165" s="2" customFormat="1">
      <c r="A165" s="38"/>
      <c r="B165" s="39"/>
      <c r="C165" s="40"/>
      <c r="D165" s="230" t="s">
        <v>145</v>
      </c>
      <c r="E165" s="40"/>
      <c r="F165" s="231" t="s">
        <v>1461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80</v>
      </c>
    </row>
    <row r="166" s="2" customFormat="1" ht="16.5" customHeight="1">
      <c r="A166" s="38"/>
      <c r="B166" s="39"/>
      <c r="C166" s="212" t="s">
        <v>265</v>
      </c>
      <c r="D166" s="212" t="s">
        <v>136</v>
      </c>
      <c r="E166" s="213" t="s">
        <v>1462</v>
      </c>
      <c r="F166" s="214" t="s">
        <v>1463</v>
      </c>
      <c r="G166" s="215" t="s">
        <v>362</v>
      </c>
      <c r="H166" s="216">
        <v>1</v>
      </c>
      <c r="I166" s="217"/>
      <c r="J166" s="218">
        <f>ROUND(I166*H166,2)</f>
        <v>0</v>
      </c>
      <c r="K166" s="214" t="s">
        <v>150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1359</v>
      </c>
      <c r="AT166" s="223" t="s">
        <v>136</v>
      </c>
      <c r="AU166" s="223" t="s">
        <v>80</v>
      </c>
      <c r="AY166" s="17" t="s">
        <v>134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1359</v>
      </c>
      <c r="BM166" s="223" t="s">
        <v>1464</v>
      </c>
    </row>
    <row r="167" s="2" customFormat="1">
      <c r="A167" s="38"/>
      <c r="B167" s="39"/>
      <c r="C167" s="40"/>
      <c r="D167" s="225" t="s">
        <v>143</v>
      </c>
      <c r="E167" s="40"/>
      <c r="F167" s="226" t="s">
        <v>1463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80</v>
      </c>
    </row>
    <row r="168" s="2" customFormat="1">
      <c r="A168" s="38"/>
      <c r="B168" s="39"/>
      <c r="C168" s="40"/>
      <c r="D168" s="230" t="s">
        <v>145</v>
      </c>
      <c r="E168" s="40"/>
      <c r="F168" s="231" t="s">
        <v>1465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80</v>
      </c>
    </row>
    <row r="169" s="2" customFormat="1" ht="16.5" customHeight="1">
      <c r="A169" s="38"/>
      <c r="B169" s="39"/>
      <c r="C169" s="212" t="s">
        <v>7</v>
      </c>
      <c r="D169" s="212" t="s">
        <v>136</v>
      </c>
      <c r="E169" s="213" t="s">
        <v>1466</v>
      </c>
      <c r="F169" s="214" t="s">
        <v>1467</v>
      </c>
      <c r="G169" s="215" t="s">
        <v>362</v>
      </c>
      <c r="H169" s="216">
        <v>1</v>
      </c>
      <c r="I169" s="217"/>
      <c r="J169" s="218">
        <f>ROUND(I169*H169,2)</f>
        <v>0</v>
      </c>
      <c r="K169" s="214" t="s">
        <v>150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1359</v>
      </c>
      <c r="AT169" s="223" t="s">
        <v>136</v>
      </c>
      <c r="AU169" s="223" t="s">
        <v>80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1359</v>
      </c>
      <c r="BM169" s="223" t="s">
        <v>1468</v>
      </c>
    </row>
    <row r="170" s="2" customFormat="1">
      <c r="A170" s="38"/>
      <c r="B170" s="39"/>
      <c r="C170" s="40"/>
      <c r="D170" s="225" t="s">
        <v>143</v>
      </c>
      <c r="E170" s="40"/>
      <c r="F170" s="226" t="s">
        <v>1467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143</v>
      </c>
      <c r="AU170" s="17" t="s">
        <v>80</v>
      </c>
    </row>
    <row r="171" s="2" customFormat="1">
      <c r="A171" s="38"/>
      <c r="B171" s="39"/>
      <c r="C171" s="40"/>
      <c r="D171" s="230" t="s">
        <v>145</v>
      </c>
      <c r="E171" s="40"/>
      <c r="F171" s="231" t="s">
        <v>1469</v>
      </c>
      <c r="G171" s="40"/>
      <c r="H171" s="40"/>
      <c r="I171" s="227"/>
      <c r="J171" s="40"/>
      <c r="K171" s="40"/>
      <c r="L171" s="44"/>
      <c r="M171" s="265"/>
      <c r="N171" s="266"/>
      <c r="O171" s="267"/>
      <c r="P171" s="267"/>
      <c r="Q171" s="267"/>
      <c r="R171" s="267"/>
      <c r="S171" s="267"/>
      <c r="T171" s="26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145</v>
      </c>
      <c r="AU171" s="17" t="s">
        <v>80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77grjzSK2Ti7U+qTS277XGTPtaqg3NdD66sCoEhGJ4gHpYgUVxbG/5xUrK5u6kKQzoc91dQ5xBly3N1RB2AhCw==" hashValue="O3c+CKgJlxyeXdzaagUe5ryTX8SHKPXK0vX6PX1Je20gv21SkQuSoMBiLVdDnNRV4DYFhkdCdYyHbdJD/7TnWw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51303000"/>
    <hyperlink ref="F96" r:id="rId2" display="https://podminky.urs.cz/item/CS_URS_2021_02/012203000"/>
    <hyperlink ref="F100" r:id="rId3" display="https://podminky.urs.cz/item/CS_URS_2021_02/012303000"/>
    <hyperlink ref="F104" r:id="rId4" display="https://podminky.urs.cz/item/CS_URS_2021_02/0132030R"/>
    <hyperlink ref="F107" r:id="rId5" display="https://podminky.urs.cz/item/CS_URS_2021_02/013254000"/>
    <hyperlink ref="F111" r:id="rId6" display="https://podminky.urs.cz/item/CS_URS_2021_02/013294000"/>
    <hyperlink ref="F116" r:id="rId7" display="https://podminky.urs.cz/item/CS_URS_2021_02/032903000"/>
    <hyperlink ref="F120" r:id="rId8" display="https://podminky.urs.cz/item/CS_URS_2021_02/0341030R1"/>
    <hyperlink ref="F123" r:id="rId9" display="https://podminky.urs.cz/item/CS_URS_2021_02/0341030R2"/>
    <hyperlink ref="F126" r:id="rId10" display="https://podminky.urs.cz/item/CS_URS_2021_02/0341030R3"/>
    <hyperlink ref="F129" r:id="rId11" display="https://podminky.urs.cz/item/CS_URS_2021_02/03420300R1"/>
    <hyperlink ref="F133" r:id="rId12" display="https://podminky.urs.cz/item/CS_URS_2021_02/042903000"/>
    <hyperlink ref="F137" r:id="rId13" display="https://podminky.urs.cz/item/CS_URS_2021_02/0429030R1"/>
    <hyperlink ref="F141" r:id="rId14" display="https://podminky.urs.cz/item/CS_URS_2021_02/0429030R2"/>
    <hyperlink ref="F145" r:id="rId15" display="https://podminky.urs.cz/item/CS_URS_2021_02/045203000"/>
    <hyperlink ref="F149" r:id="rId16" display="https://podminky.urs.cz/item/CS_URS_2021_02/045303000"/>
    <hyperlink ref="F153" r:id="rId17" display="https://podminky.urs.cz/item/CS_URS_2021_02/049303000"/>
    <hyperlink ref="F157" r:id="rId18" display="https://podminky.urs.cz/item/CS_URS_2021_02/071203000"/>
    <hyperlink ref="F162" r:id="rId19" display="https://podminky.urs.cz/item/CS_URS_2021_02/0910030R1"/>
    <hyperlink ref="F165" r:id="rId20" display="https://podminky.urs.cz/item/CS_URS_2021_02/0910030R2"/>
    <hyperlink ref="F168" r:id="rId21" display="https://podminky.urs.cz/item/CS_URS_2021_02/0910030R3"/>
    <hyperlink ref="F171" r:id="rId22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0" t="s">
        <v>1470</v>
      </c>
      <c r="H4" s="20"/>
    </row>
    <row r="5" s="1" customFormat="1" ht="12" customHeight="1">
      <c r="B5" s="20"/>
      <c r="C5" s="272" t="s">
        <v>13</v>
      </c>
      <c r="D5" s="149" t="s">
        <v>14</v>
      </c>
      <c r="E5" s="1"/>
      <c r="F5" s="1"/>
      <c r="H5" s="20"/>
    </row>
    <row r="6" s="1" customFormat="1" ht="36.96" customHeight="1">
      <c r="B6" s="20"/>
      <c r="C6" s="273" t="s">
        <v>16</v>
      </c>
      <c r="D6" s="274" t="s">
        <v>17</v>
      </c>
      <c r="E6" s="1"/>
      <c r="F6" s="1"/>
      <c r="H6" s="20"/>
    </row>
    <row r="7" s="1" customFormat="1" ht="16.5" customHeight="1">
      <c r="B7" s="20"/>
      <c r="C7" s="142" t="s">
        <v>23</v>
      </c>
      <c r="D7" s="146" t="str">
        <f>'Rekapitulace stavby'!AN8</f>
        <v>18. 10. 2021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5"/>
      <c r="B9" s="275"/>
      <c r="C9" s="276" t="s">
        <v>53</v>
      </c>
      <c r="D9" s="277" t="s">
        <v>54</v>
      </c>
      <c r="E9" s="277" t="s">
        <v>121</v>
      </c>
      <c r="F9" s="278" t="s">
        <v>1471</v>
      </c>
      <c r="G9" s="185"/>
      <c r="H9" s="275"/>
    </row>
    <row r="10" s="2" customFormat="1" ht="26.4" customHeight="1">
      <c r="A10" s="38"/>
      <c r="B10" s="44"/>
      <c r="C10" s="279" t="s">
        <v>1472</v>
      </c>
      <c r="D10" s="279" t="s">
        <v>95</v>
      </c>
      <c r="E10" s="38"/>
      <c r="F10" s="38"/>
      <c r="G10" s="38"/>
      <c r="H10" s="44"/>
    </row>
    <row r="11" s="2" customFormat="1" ht="16.8" customHeight="1">
      <c r="A11" s="38"/>
      <c r="B11" s="44"/>
      <c r="C11" s="280" t="s">
        <v>750</v>
      </c>
      <c r="D11" s="281" t="s">
        <v>751</v>
      </c>
      <c r="E11" s="282" t="s">
        <v>139</v>
      </c>
      <c r="F11" s="283">
        <v>470.69999999999999</v>
      </c>
      <c r="G11" s="38"/>
      <c r="H11" s="44"/>
    </row>
    <row r="12" s="2" customFormat="1" ht="16.8" customHeight="1">
      <c r="A12" s="38"/>
      <c r="B12" s="44"/>
      <c r="C12" s="284" t="s">
        <v>750</v>
      </c>
      <c r="D12" s="284" t="s">
        <v>752</v>
      </c>
      <c r="E12" s="17" t="s">
        <v>19</v>
      </c>
      <c r="F12" s="285">
        <v>470.69999999999999</v>
      </c>
      <c r="G12" s="38"/>
      <c r="H12" s="44"/>
    </row>
    <row r="13" s="2" customFormat="1" ht="16.8" customHeight="1">
      <c r="A13" s="38"/>
      <c r="B13" s="44"/>
      <c r="C13" s="286" t="s">
        <v>1473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84" t="s">
        <v>797</v>
      </c>
      <c r="D14" s="284" t="s">
        <v>798</v>
      </c>
      <c r="E14" s="17" t="s">
        <v>139</v>
      </c>
      <c r="F14" s="285">
        <v>518.20000000000005</v>
      </c>
      <c r="G14" s="38"/>
      <c r="H14" s="44"/>
    </row>
    <row r="15" s="2" customFormat="1" ht="16.8" customHeight="1">
      <c r="A15" s="38"/>
      <c r="B15" s="44"/>
      <c r="C15" s="284" t="s">
        <v>802</v>
      </c>
      <c r="D15" s="284" t="s">
        <v>803</v>
      </c>
      <c r="E15" s="17" t="s">
        <v>139</v>
      </c>
      <c r="F15" s="285">
        <v>470.69999999999999</v>
      </c>
      <c r="G15" s="38"/>
      <c r="H15" s="44"/>
    </row>
    <row r="16" s="2" customFormat="1" ht="16.8" customHeight="1">
      <c r="A16" s="38"/>
      <c r="B16" s="44"/>
      <c r="C16" s="284" t="s">
        <v>807</v>
      </c>
      <c r="D16" s="284" t="s">
        <v>808</v>
      </c>
      <c r="E16" s="17" t="s">
        <v>139</v>
      </c>
      <c r="F16" s="285">
        <v>470.69999999999999</v>
      </c>
      <c r="G16" s="38"/>
      <c r="H16" s="44"/>
    </row>
    <row r="17" s="2" customFormat="1" ht="16.8" customHeight="1">
      <c r="A17" s="38"/>
      <c r="B17" s="44"/>
      <c r="C17" s="280" t="s">
        <v>753</v>
      </c>
      <c r="D17" s="281" t="s">
        <v>754</v>
      </c>
      <c r="E17" s="282" t="s">
        <v>139</v>
      </c>
      <c r="F17" s="283">
        <v>7.2999999999999998</v>
      </c>
      <c r="G17" s="38"/>
      <c r="H17" s="44"/>
    </row>
    <row r="18" s="2" customFormat="1" ht="16.8" customHeight="1">
      <c r="A18" s="38"/>
      <c r="B18" s="44"/>
      <c r="C18" s="284" t="s">
        <v>753</v>
      </c>
      <c r="D18" s="284" t="s">
        <v>1028</v>
      </c>
      <c r="E18" s="17" t="s">
        <v>19</v>
      </c>
      <c r="F18" s="285">
        <v>7.2999999999999998</v>
      </c>
      <c r="G18" s="38"/>
      <c r="H18" s="44"/>
    </row>
    <row r="19" s="2" customFormat="1" ht="16.8" customHeight="1">
      <c r="A19" s="38"/>
      <c r="B19" s="44"/>
      <c r="C19" s="286" t="s">
        <v>1473</v>
      </c>
      <c r="D19" s="38"/>
      <c r="E19" s="38"/>
      <c r="F19" s="38"/>
      <c r="G19" s="38"/>
      <c r="H19" s="44"/>
    </row>
    <row r="20" s="2" customFormat="1" ht="16.8" customHeight="1">
      <c r="A20" s="38"/>
      <c r="B20" s="44"/>
      <c r="C20" s="284" t="s">
        <v>1022</v>
      </c>
      <c r="D20" s="284" t="s">
        <v>1023</v>
      </c>
      <c r="E20" s="17" t="s">
        <v>139</v>
      </c>
      <c r="F20" s="285">
        <v>17.800000000000001</v>
      </c>
      <c r="G20" s="38"/>
      <c r="H20" s="44"/>
    </row>
    <row r="21" s="2" customFormat="1" ht="16.8" customHeight="1">
      <c r="A21" s="38"/>
      <c r="B21" s="44"/>
      <c r="C21" s="284" t="s">
        <v>1029</v>
      </c>
      <c r="D21" s="284" t="s">
        <v>1030</v>
      </c>
      <c r="E21" s="17" t="s">
        <v>139</v>
      </c>
      <c r="F21" s="285">
        <v>7.5190000000000001</v>
      </c>
      <c r="G21" s="38"/>
      <c r="H21" s="44"/>
    </row>
    <row r="22" s="2" customFormat="1" ht="16.8" customHeight="1">
      <c r="A22" s="38"/>
      <c r="B22" s="44"/>
      <c r="C22" s="280" t="s">
        <v>756</v>
      </c>
      <c r="D22" s="281" t="s">
        <v>757</v>
      </c>
      <c r="E22" s="282" t="s">
        <v>243</v>
      </c>
      <c r="F22" s="283">
        <v>54.200000000000003</v>
      </c>
      <c r="G22" s="38"/>
      <c r="H22" s="44"/>
    </row>
    <row r="23" s="2" customFormat="1" ht="16.8" customHeight="1">
      <c r="A23" s="38"/>
      <c r="B23" s="44"/>
      <c r="C23" s="284" t="s">
        <v>756</v>
      </c>
      <c r="D23" s="284" t="s">
        <v>1078</v>
      </c>
      <c r="E23" s="17" t="s">
        <v>19</v>
      </c>
      <c r="F23" s="285">
        <v>54.200000000000003</v>
      </c>
      <c r="G23" s="38"/>
      <c r="H23" s="44"/>
    </row>
    <row r="24" s="2" customFormat="1" ht="16.8" customHeight="1">
      <c r="A24" s="38"/>
      <c r="B24" s="44"/>
      <c r="C24" s="286" t="s">
        <v>1473</v>
      </c>
      <c r="D24" s="38"/>
      <c r="E24" s="38"/>
      <c r="F24" s="38"/>
      <c r="G24" s="38"/>
      <c r="H24" s="44"/>
    </row>
    <row r="25" s="2" customFormat="1">
      <c r="A25" s="38"/>
      <c r="B25" s="44"/>
      <c r="C25" s="284" t="s">
        <v>1075</v>
      </c>
      <c r="D25" s="284" t="s">
        <v>1076</v>
      </c>
      <c r="E25" s="17" t="s">
        <v>243</v>
      </c>
      <c r="F25" s="285">
        <v>54.200000000000003</v>
      </c>
      <c r="G25" s="38"/>
      <c r="H25" s="44"/>
    </row>
    <row r="26" s="2" customFormat="1">
      <c r="A26" s="38"/>
      <c r="B26" s="44"/>
      <c r="C26" s="284" t="s">
        <v>846</v>
      </c>
      <c r="D26" s="284" t="s">
        <v>847</v>
      </c>
      <c r="E26" s="17" t="s">
        <v>149</v>
      </c>
      <c r="F26" s="285">
        <v>8.6720000000000006</v>
      </c>
      <c r="G26" s="38"/>
      <c r="H26" s="44"/>
    </row>
    <row r="27" s="2" customFormat="1" ht="16.8" customHeight="1">
      <c r="A27" s="38"/>
      <c r="B27" s="44"/>
      <c r="C27" s="284" t="s">
        <v>198</v>
      </c>
      <c r="D27" s="284" t="s">
        <v>199</v>
      </c>
      <c r="E27" s="17" t="s">
        <v>149</v>
      </c>
      <c r="F27" s="285">
        <v>8.6720000000000006</v>
      </c>
      <c r="G27" s="38"/>
      <c r="H27" s="44"/>
    </row>
    <row r="28" s="2" customFormat="1">
      <c r="A28" s="38"/>
      <c r="B28" s="44"/>
      <c r="C28" s="284" t="s">
        <v>1080</v>
      </c>
      <c r="D28" s="284" t="s">
        <v>1081</v>
      </c>
      <c r="E28" s="17" t="s">
        <v>243</v>
      </c>
      <c r="F28" s="285">
        <v>54.741999999999997</v>
      </c>
      <c r="G28" s="38"/>
      <c r="H28" s="44"/>
    </row>
    <row r="29" s="2" customFormat="1" ht="16.8" customHeight="1">
      <c r="A29" s="38"/>
      <c r="B29" s="44"/>
      <c r="C29" s="284" t="s">
        <v>914</v>
      </c>
      <c r="D29" s="284" t="s">
        <v>915</v>
      </c>
      <c r="E29" s="17" t="s">
        <v>207</v>
      </c>
      <c r="F29" s="285">
        <v>17.344000000000001</v>
      </c>
      <c r="G29" s="38"/>
      <c r="H29" s="44"/>
    </row>
    <row r="30" s="2" customFormat="1" ht="16.8" customHeight="1">
      <c r="A30" s="38"/>
      <c r="B30" s="44"/>
      <c r="C30" s="280" t="s">
        <v>759</v>
      </c>
      <c r="D30" s="281" t="s">
        <v>760</v>
      </c>
      <c r="E30" s="282" t="s">
        <v>139</v>
      </c>
      <c r="F30" s="283">
        <v>17.800000000000001</v>
      </c>
      <c r="G30" s="38"/>
      <c r="H30" s="44"/>
    </row>
    <row r="31" s="2" customFormat="1" ht="16.8" customHeight="1">
      <c r="A31" s="38"/>
      <c r="B31" s="44"/>
      <c r="C31" s="284" t="s">
        <v>772</v>
      </c>
      <c r="D31" s="284" t="s">
        <v>1027</v>
      </c>
      <c r="E31" s="17" t="s">
        <v>19</v>
      </c>
      <c r="F31" s="285">
        <v>10.5</v>
      </c>
      <c r="G31" s="38"/>
      <c r="H31" s="44"/>
    </row>
    <row r="32" s="2" customFormat="1" ht="16.8" customHeight="1">
      <c r="A32" s="38"/>
      <c r="B32" s="44"/>
      <c r="C32" s="284" t="s">
        <v>753</v>
      </c>
      <c r="D32" s="284" t="s">
        <v>1028</v>
      </c>
      <c r="E32" s="17" t="s">
        <v>19</v>
      </c>
      <c r="F32" s="285">
        <v>7.2999999999999998</v>
      </c>
      <c r="G32" s="38"/>
      <c r="H32" s="44"/>
    </row>
    <row r="33" s="2" customFormat="1" ht="16.8" customHeight="1">
      <c r="A33" s="38"/>
      <c r="B33" s="44"/>
      <c r="C33" s="284" t="s">
        <v>759</v>
      </c>
      <c r="D33" s="284" t="s">
        <v>156</v>
      </c>
      <c r="E33" s="17" t="s">
        <v>19</v>
      </c>
      <c r="F33" s="285">
        <v>17.800000000000001</v>
      </c>
      <c r="G33" s="38"/>
      <c r="H33" s="44"/>
    </row>
    <row r="34" s="2" customFormat="1" ht="16.8" customHeight="1">
      <c r="A34" s="38"/>
      <c r="B34" s="44"/>
      <c r="C34" s="286" t="s">
        <v>1473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284" t="s">
        <v>1022</v>
      </c>
      <c r="D35" s="284" t="s">
        <v>1023</v>
      </c>
      <c r="E35" s="17" t="s">
        <v>139</v>
      </c>
      <c r="F35" s="285">
        <v>17.800000000000001</v>
      </c>
      <c r="G35" s="38"/>
      <c r="H35" s="44"/>
    </row>
    <row r="36" s="2" customFormat="1" ht="16.8" customHeight="1">
      <c r="A36" s="38"/>
      <c r="B36" s="44"/>
      <c r="C36" s="284" t="s">
        <v>930</v>
      </c>
      <c r="D36" s="284" t="s">
        <v>931</v>
      </c>
      <c r="E36" s="17" t="s">
        <v>139</v>
      </c>
      <c r="F36" s="285">
        <v>533.40999999999997</v>
      </c>
      <c r="G36" s="38"/>
      <c r="H36" s="44"/>
    </row>
    <row r="37" s="2" customFormat="1" ht="16.8" customHeight="1">
      <c r="A37" s="38"/>
      <c r="B37" s="44"/>
      <c r="C37" s="284" t="s">
        <v>991</v>
      </c>
      <c r="D37" s="284" t="s">
        <v>992</v>
      </c>
      <c r="E37" s="17" t="s">
        <v>139</v>
      </c>
      <c r="F37" s="285">
        <v>487</v>
      </c>
      <c r="G37" s="38"/>
      <c r="H37" s="44"/>
    </row>
    <row r="38" s="2" customFormat="1" ht="16.8" customHeight="1">
      <c r="A38" s="38"/>
      <c r="B38" s="44"/>
      <c r="C38" s="280" t="s">
        <v>762</v>
      </c>
      <c r="D38" s="281" t="s">
        <v>763</v>
      </c>
      <c r="E38" s="282" t="s">
        <v>139</v>
      </c>
      <c r="F38" s="283">
        <v>4.2000000000000002</v>
      </c>
      <c r="G38" s="38"/>
      <c r="H38" s="44"/>
    </row>
    <row r="39" s="2" customFormat="1" ht="16.8" customHeight="1">
      <c r="A39" s="38"/>
      <c r="B39" s="44"/>
      <c r="C39" s="284" t="s">
        <v>762</v>
      </c>
      <c r="D39" s="284" t="s">
        <v>1067</v>
      </c>
      <c r="E39" s="17" t="s">
        <v>19</v>
      </c>
      <c r="F39" s="285">
        <v>4.2000000000000002</v>
      </c>
      <c r="G39" s="38"/>
      <c r="H39" s="44"/>
    </row>
    <row r="40" s="2" customFormat="1" ht="16.8" customHeight="1">
      <c r="A40" s="38"/>
      <c r="B40" s="44"/>
      <c r="C40" s="286" t="s">
        <v>1473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84" t="s">
        <v>1061</v>
      </c>
      <c r="D41" s="284" t="s">
        <v>1062</v>
      </c>
      <c r="E41" s="17" t="s">
        <v>139</v>
      </c>
      <c r="F41" s="285">
        <v>4.2000000000000002</v>
      </c>
      <c r="G41" s="38"/>
      <c r="H41" s="44"/>
    </row>
    <row r="42" s="2" customFormat="1" ht="16.8" customHeight="1">
      <c r="A42" s="38"/>
      <c r="B42" s="44"/>
      <c r="C42" s="284" t="s">
        <v>930</v>
      </c>
      <c r="D42" s="284" t="s">
        <v>931</v>
      </c>
      <c r="E42" s="17" t="s">
        <v>139</v>
      </c>
      <c r="F42" s="285">
        <v>533.40999999999997</v>
      </c>
      <c r="G42" s="38"/>
      <c r="H42" s="44"/>
    </row>
    <row r="43" s="2" customFormat="1" ht="16.8" customHeight="1">
      <c r="A43" s="38"/>
      <c r="B43" s="44"/>
      <c r="C43" s="284" t="s">
        <v>991</v>
      </c>
      <c r="D43" s="284" t="s">
        <v>992</v>
      </c>
      <c r="E43" s="17" t="s">
        <v>139</v>
      </c>
      <c r="F43" s="285">
        <v>487</v>
      </c>
      <c r="G43" s="38"/>
      <c r="H43" s="44"/>
    </row>
    <row r="44" s="2" customFormat="1" ht="16.8" customHeight="1">
      <c r="A44" s="38"/>
      <c r="B44" s="44"/>
      <c r="C44" s="280" t="s">
        <v>765</v>
      </c>
      <c r="D44" s="281" t="s">
        <v>766</v>
      </c>
      <c r="E44" s="282" t="s">
        <v>139</v>
      </c>
      <c r="F44" s="283">
        <v>465</v>
      </c>
      <c r="G44" s="38"/>
      <c r="H44" s="44"/>
    </row>
    <row r="45" s="2" customFormat="1" ht="16.8" customHeight="1">
      <c r="A45" s="38"/>
      <c r="B45" s="44"/>
      <c r="C45" s="284" t="s">
        <v>19</v>
      </c>
      <c r="D45" s="284" t="s">
        <v>1043</v>
      </c>
      <c r="E45" s="17" t="s">
        <v>19</v>
      </c>
      <c r="F45" s="285">
        <v>228.69999999999999</v>
      </c>
      <c r="G45" s="38"/>
      <c r="H45" s="44"/>
    </row>
    <row r="46" s="2" customFormat="1" ht="16.8" customHeight="1">
      <c r="A46" s="38"/>
      <c r="B46" s="44"/>
      <c r="C46" s="284" t="s">
        <v>19</v>
      </c>
      <c r="D46" s="284" t="s">
        <v>1044</v>
      </c>
      <c r="E46" s="17" t="s">
        <v>19</v>
      </c>
      <c r="F46" s="285">
        <v>236.30000000000001</v>
      </c>
      <c r="G46" s="38"/>
      <c r="H46" s="44"/>
    </row>
    <row r="47" s="2" customFormat="1" ht="16.8" customHeight="1">
      <c r="A47" s="38"/>
      <c r="B47" s="44"/>
      <c r="C47" s="284" t="s">
        <v>765</v>
      </c>
      <c r="D47" s="284" t="s">
        <v>156</v>
      </c>
      <c r="E47" s="17" t="s">
        <v>19</v>
      </c>
      <c r="F47" s="285">
        <v>465</v>
      </c>
      <c r="G47" s="38"/>
      <c r="H47" s="44"/>
    </row>
    <row r="48" s="2" customFormat="1" ht="16.8" customHeight="1">
      <c r="A48" s="38"/>
      <c r="B48" s="44"/>
      <c r="C48" s="286" t="s">
        <v>1473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84" t="s">
        <v>1038</v>
      </c>
      <c r="D49" s="284" t="s">
        <v>1039</v>
      </c>
      <c r="E49" s="17" t="s">
        <v>139</v>
      </c>
      <c r="F49" s="285">
        <v>465</v>
      </c>
      <c r="G49" s="38"/>
      <c r="H49" s="44"/>
    </row>
    <row r="50" s="2" customFormat="1" ht="16.8" customHeight="1">
      <c r="A50" s="38"/>
      <c r="B50" s="44"/>
      <c r="C50" s="284" t="s">
        <v>930</v>
      </c>
      <c r="D50" s="284" t="s">
        <v>931</v>
      </c>
      <c r="E50" s="17" t="s">
        <v>139</v>
      </c>
      <c r="F50" s="285">
        <v>533.40999999999997</v>
      </c>
      <c r="G50" s="38"/>
      <c r="H50" s="44"/>
    </row>
    <row r="51" s="2" customFormat="1" ht="16.8" customHeight="1">
      <c r="A51" s="38"/>
      <c r="B51" s="44"/>
      <c r="C51" s="284" t="s">
        <v>991</v>
      </c>
      <c r="D51" s="284" t="s">
        <v>992</v>
      </c>
      <c r="E51" s="17" t="s">
        <v>139</v>
      </c>
      <c r="F51" s="285">
        <v>487</v>
      </c>
      <c r="G51" s="38"/>
      <c r="H51" s="44"/>
    </row>
    <row r="52" s="2" customFormat="1" ht="16.8" customHeight="1">
      <c r="A52" s="38"/>
      <c r="B52" s="44"/>
      <c r="C52" s="280" t="s">
        <v>844</v>
      </c>
      <c r="D52" s="281" t="s">
        <v>1474</v>
      </c>
      <c r="E52" s="282" t="s">
        <v>149</v>
      </c>
      <c r="F52" s="283">
        <v>48.195</v>
      </c>
      <c r="G52" s="38"/>
      <c r="H52" s="44"/>
    </row>
    <row r="53" s="2" customFormat="1" ht="16.8" customHeight="1">
      <c r="A53" s="38"/>
      <c r="B53" s="44"/>
      <c r="C53" s="284" t="s">
        <v>844</v>
      </c>
      <c r="D53" s="284" t="s">
        <v>845</v>
      </c>
      <c r="E53" s="17" t="s">
        <v>19</v>
      </c>
      <c r="F53" s="285">
        <v>48.195</v>
      </c>
      <c r="G53" s="38"/>
      <c r="H53" s="44"/>
    </row>
    <row r="54" s="2" customFormat="1" ht="16.8" customHeight="1">
      <c r="A54" s="38"/>
      <c r="B54" s="44"/>
      <c r="C54" s="280" t="s">
        <v>768</v>
      </c>
      <c r="D54" s="281" t="s">
        <v>769</v>
      </c>
      <c r="E54" s="282" t="s">
        <v>139</v>
      </c>
      <c r="F54" s="283">
        <v>47.5</v>
      </c>
      <c r="G54" s="38"/>
      <c r="H54" s="44"/>
    </row>
    <row r="55" s="2" customFormat="1" ht="16.8" customHeight="1">
      <c r="A55" s="38"/>
      <c r="B55" s="44"/>
      <c r="C55" s="284" t="s">
        <v>768</v>
      </c>
      <c r="D55" s="284" t="s">
        <v>770</v>
      </c>
      <c r="E55" s="17" t="s">
        <v>19</v>
      </c>
      <c r="F55" s="285">
        <v>47.5</v>
      </c>
      <c r="G55" s="38"/>
      <c r="H55" s="44"/>
    </row>
    <row r="56" s="2" customFormat="1" ht="16.8" customHeight="1">
      <c r="A56" s="38"/>
      <c r="B56" s="44"/>
      <c r="C56" s="286" t="s">
        <v>1473</v>
      </c>
      <c r="D56" s="38"/>
      <c r="E56" s="38"/>
      <c r="F56" s="38"/>
      <c r="G56" s="38"/>
      <c r="H56" s="44"/>
    </row>
    <row r="57" s="2" customFormat="1" ht="16.8" customHeight="1">
      <c r="A57" s="38"/>
      <c r="B57" s="44"/>
      <c r="C57" s="284" t="s">
        <v>797</v>
      </c>
      <c r="D57" s="284" t="s">
        <v>798</v>
      </c>
      <c r="E57" s="17" t="s">
        <v>139</v>
      </c>
      <c r="F57" s="285">
        <v>518.20000000000005</v>
      </c>
      <c r="G57" s="38"/>
      <c r="H57" s="44"/>
    </row>
    <row r="58" s="2" customFormat="1">
      <c r="A58" s="38"/>
      <c r="B58" s="44"/>
      <c r="C58" s="284" t="s">
        <v>979</v>
      </c>
      <c r="D58" s="284" t="s">
        <v>980</v>
      </c>
      <c r="E58" s="17" t="s">
        <v>139</v>
      </c>
      <c r="F58" s="285">
        <v>47.5</v>
      </c>
      <c r="G58" s="38"/>
      <c r="H58" s="44"/>
    </row>
    <row r="59" s="2" customFormat="1" ht="16.8" customHeight="1">
      <c r="A59" s="38"/>
      <c r="B59" s="44"/>
      <c r="C59" s="284" t="s">
        <v>1055</v>
      </c>
      <c r="D59" s="284" t="s">
        <v>1056</v>
      </c>
      <c r="E59" s="17" t="s">
        <v>139</v>
      </c>
      <c r="F59" s="285">
        <v>47.5</v>
      </c>
      <c r="G59" s="38"/>
      <c r="H59" s="44"/>
    </row>
    <row r="60" s="2" customFormat="1" ht="16.8" customHeight="1">
      <c r="A60" s="38"/>
      <c r="B60" s="44"/>
      <c r="C60" s="284" t="s">
        <v>1247</v>
      </c>
      <c r="D60" s="284" t="s">
        <v>1248</v>
      </c>
      <c r="E60" s="17" t="s">
        <v>139</v>
      </c>
      <c r="F60" s="285">
        <v>47.5</v>
      </c>
      <c r="G60" s="38"/>
      <c r="H60" s="44"/>
    </row>
    <row r="61" s="2" customFormat="1" ht="16.8" customHeight="1">
      <c r="A61" s="38"/>
      <c r="B61" s="44"/>
      <c r="C61" s="280" t="s">
        <v>772</v>
      </c>
      <c r="D61" s="281" t="s">
        <v>773</v>
      </c>
      <c r="E61" s="282" t="s">
        <v>139</v>
      </c>
      <c r="F61" s="283">
        <v>10.5</v>
      </c>
      <c r="G61" s="38"/>
      <c r="H61" s="44"/>
    </row>
    <row r="62" s="2" customFormat="1" ht="16.8" customHeight="1">
      <c r="A62" s="38"/>
      <c r="B62" s="44"/>
      <c r="C62" s="284" t="s">
        <v>772</v>
      </c>
      <c r="D62" s="284" t="s">
        <v>1027</v>
      </c>
      <c r="E62" s="17" t="s">
        <v>19</v>
      </c>
      <c r="F62" s="285">
        <v>10.5</v>
      </c>
      <c r="G62" s="38"/>
      <c r="H62" s="44"/>
    </row>
    <row r="63" s="2" customFormat="1" ht="16.8" customHeight="1">
      <c r="A63" s="38"/>
      <c r="B63" s="44"/>
      <c r="C63" s="286" t="s">
        <v>1473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284" t="s">
        <v>1022</v>
      </c>
      <c r="D64" s="284" t="s">
        <v>1023</v>
      </c>
      <c r="E64" s="17" t="s">
        <v>139</v>
      </c>
      <c r="F64" s="285">
        <v>17.800000000000001</v>
      </c>
      <c r="G64" s="38"/>
      <c r="H64" s="44"/>
    </row>
    <row r="65" s="2" customFormat="1" ht="16.8" customHeight="1">
      <c r="A65" s="38"/>
      <c r="B65" s="44"/>
      <c r="C65" s="284" t="s">
        <v>1034</v>
      </c>
      <c r="D65" s="284" t="s">
        <v>1035</v>
      </c>
      <c r="E65" s="17" t="s">
        <v>139</v>
      </c>
      <c r="F65" s="285">
        <v>10.815</v>
      </c>
      <c r="G65" s="38"/>
      <c r="H65" s="44"/>
    </row>
    <row r="66" s="2" customFormat="1" ht="16.8" customHeight="1">
      <c r="A66" s="38"/>
      <c r="B66" s="44"/>
      <c r="C66" s="280" t="s">
        <v>775</v>
      </c>
      <c r="D66" s="281" t="s">
        <v>776</v>
      </c>
      <c r="E66" s="282" t="s">
        <v>139</v>
      </c>
      <c r="F66" s="283">
        <v>45.100000000000001</v>
      </c>
      <c r="G66" s="38"/>
      <c r="H66" s="44"/>
    </row>
    <row r="67" s="2" customFormat="1" ht="16.8" customHeight="1">
      <c r="A67" s="38"/>
      <c r="B67" s="44"/>
      <c r="C67" s="284" t="s">
        <v>775</v>
      </c>
      <c r="D67" s="284" t="s">
        <v>777</v>
      </c>
      <c r="E67" s="17" t="s">
        <v>19</v>
      </c>
      <c r="F67" s="285">
        <v>45.100000000000001</v>
      </c>
      <c r="G67" s="38"/>
      <c r="H67" s="44"/>
    </row>
    <row r="68" s="2" customFormat="1" ht="16.8" customHeight="1">
      <c r="A68" s="38"/>
      <c r="B68" s="44"/>
      <c r="C68" s="286" t="s">
        <v>1473</v>
      </c>
      <c r="D68" s="38"/>
      <c r="E68" s="38"/>
      <c r="F68" s="38"/>
      <c r="G68" s="38"/>
      <c r="H68" s="44"/>
    </row>
    <row r="69" s="2" customFormat="1">
      <c r="A69" s="38"/>
      <c r="B69" s="44"/>
      <c r="C69" s="284" t="s">
        <v>1017</v>
      </c>
      <c r="D69" s="284" t="s">
        <v>1018</v>
      </c>
      <c r="E69" s="17" t="s">
        <v>139</v>
      </c>
      <c r="F69" s="285">
        <v>45.100000000000001</v>
      </c>
      <c r="G69" s="38"/>
      <c r="H69" s="44"/>
    </row>
    <row r="70" s="2" customFormat="1" ht="16.8" customHeight="1">
      <c r="A70" s="38"/>
      <c r="B70" s="44"/>
      <c r="C70" s="284" t="s">
        <v>930</v>
      </c>
      <c r="D70" s="284" t="s">
        <v>931</v>
      </c>
      <c r="E70" s="17" t="s">
        <v>139</v>
      </c>
      <c r="F70" s="285">
        <v>533.40999999999997</v>
      </c>
      <c r="G70" s="38"/>
      <c r="H70" s="44"/>
    </row>
    <row r="71" s="2" customFormat="1" ht="16.8" customHeight="1">
      <c r="A71" s="38"/>
      <c r="B71" s="44"/>
      <c r="C71" s="284" t="s">
        <v>986</v>
      </c>
      <c r="D71" s="284" t="s">
        <v>987</v>
      </c>
      <c r="E71" s="17" t="s">
        <v>139</v>
      </c>
      <c r="F71" s="285">
        <v>45.100000000000001</v>
      </c>
      <c r="G71" s="38"/>
      <c r="H71" s="44"/>
    </row>
    <row r="72" s="2" customFormat="1" ht="16.8" customHeight="1">
      <c r="A72" s="38"/>
      <c r="B72" s="44"/>
      <c r="C72" s="284" t="s">
        <v>997</v>
      </c>
      <c r="D72" s="284" t="s">
        <v>998</v>
      </c>
      <c r="E72" s="17" t="s">
        <v>139</v>
      </c>
      <c r="F72" s="285">
        <v>45.100000000000001</v>
      </c>
      <c r="G72" s="38"/>
      <c r="H72" s="44"/>
    </row>
    <row r="73" s="2" customFormat="1" ht="16.8" customHeight="1">
      <c r="A73" s="38"/>
      <c r="B73" s="44"/>
      <c r="C73" s="284" t="s">
        <v>1002</v>
      </c>
      <c r="D73" s="284" t="s">
        <v>1003</v>
      </c>
      <c r="E73" s="17" t="s">
        <v>139</v>
      </c>
      <c r="F73" s="285">
        <v>45.100000000000001</v>
      </c>
      <c r="G73" s="38"/>
      <c r="H73" s="44"/>
    </row>
    <row r="74" s="2" customFormat="1" ht="16.8" customHeight="1">
      <c r="A74" s="38"/>
      <c r="B74" s="44"/>
      <c r="C74" s="284" t="s">
        <v>1007</v>
      </c>
      <c r="D74" s="284" t="s">
        <v>1008</v>
      </c>
      <c r="E74" s="17" t="s">
        <v>139</v>
      </c>
      <c r="F74" s="285">
        <v>45.100000000000001</v>
      </c>
      <c r="G74" s="38"/>
      <c r="H74" s="44"/>
    </row>
    <row r="75" s="2" customFormat="1" ht="16.8" customHeight="1">
      <c r="A75" s="38"/>
      <c r="B75" s="44"/>
      <c r="C75" s="284" t="s">
        <v>1012</v>
      </c>
      <c r="D75" s="284" t="s">
        <v>1013</v>
      </c>
      <c r="E75" s="17" t="s">
        <v>139</v>
      </c>
      <c r="F75" s="285">
        <v>45.100000000000001</v>
      </c>
      <c r="G75" s="38"/>
      <c r="H75" s="44"/>
    </row>
    <row r="76" s="2" customFormat="1" ht="7.44" customHeight="1">
      <c r="A76" s="38"/>
      <c r="B76" s="165"/>
      <c r="C76" s="166"/>
      <c r="D76" s="166"/>
      <c r="E76" s="166"/>
      <c r="F76" s="166"/>
      <c r="G76" s="166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xh/10B21RNU9ESxaNLi8A9UUCjafQPp+wOE9RKJ7TYk7LA1FZs2sNNy0v+ejlyQyEpcvQnpt20A1W/yjsVtcQw==" hashValue="W7qrcnawRQcy/Y7Y5yIcEfmK6uF1lZmt/POGgA05Ai+eMmHZOHBao/86wBNHeLSLvdFS1CUNKVbhRMCe+Nhg1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5" customFormat="1" ht="45" customHeight="1">
      <c r="B3" s="291"/>
      <c r="C3" s="292" t="s">
        <v>1475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1476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1477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1478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1479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1480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1481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1482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1483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1484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1485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1486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1487</v>
      </c>
      <c r="F19" s="298" t="s">
        <v>1488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1489</v>
      </c>
      <c r="F20" s="298" t="s">
        <v>1490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1491</v>
      </c>
      <c r="F21" s="298" t="s">
        <v>1492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1493</v>
      </c>
      <c r="F22" s="298" t="s">
        <v>1494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86</v>
      </c>
      <c r="F23" s="298" t="s">
        <v>1495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1496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1497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1498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1499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1500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1501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1502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1503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1504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120</v>
      </c>
      <c r="F36" s="298"/>
      <c r="G36" s="298" t="s">
        <v>1505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1506</v>
      </c>
      <c r="F37" s="298"/>
      <c r="G37" s="298" t="s">
        <v>1507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1508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1509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121</v>
      </c>
      <c r="F40" s="298"/>
      <c r="G40" s="298" t="s">
        <v>1510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122</v>
      </c>
      <c r="F41" s="298"/>
      <c r="G41" s="298" t="s">
        <v>1511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1512</v>
      </c>
      <c r="F42" s="298"/>
      <c r="G42" s="298" t="s">
        <v>1513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1514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1515</v>
      </c>
      <c r="F44" s="298"/>
      <c r="G44" s="298" t="s">
        <v>1516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124</v>
      </c>
      <c r="F45" s="298"/>
      <c r="G45" s="298" t="s">
        <v>1517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1518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1519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1520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1521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1522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1523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1524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1525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1526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1527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1528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1529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1530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1531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1532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1533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1534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1535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1536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1537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1538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1539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1540</v>
      </c>
      <c r="D76" s="316"/>
      <c r="E76" s="316"/>
      <c r="F76" s="316" t="s">
        <v>1541</v>
      </c>
      <c r="G76" s="317"/>
      <c r="H76" s="316" t="s">
        <v>54</v>
      </c>
      <c r="I76" s="316" t="s">
        <v>57</v>
      </c>
      <c r="J76" s="316" t="s">
        <v>1542</v>
      </c>
      <c r="K76" s="315"/>
    </row>
    <row r="77" s="1" customFormat="1" ht="17.25" customHeight="1">
      <c r="B77" s="313"/>
      <c r="C77" s="318" t="s">
        <v>1543</v>
      </c>
      <c r="D77" s="318"/>
      <c r="E77" s="318"/>
      <c r="F77" s="319" t="s">
        <v>1544</v>
      </c>
      <c r="G77" s="320"/>
      <c r="H77" s="318"/>
      <c r="I77" s="318"/>
      <c r="J77" s="318" t="s">
        <v>1545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3"/>
      <c r="E79" s="323"/>
      <c r="F79" s="324" t="s">
        <v>1546</v>
      </c>
      <c r="G79" s="325"/>
      <c r="H79" s="301" t="s">
        <v>1547</v>
      </c>
      <c r="I79" s="301" t="s">
        <v>1548</v>
      </c>
      <c r="J79" s="301">
        <v>20</v>
      </c>
      <c r="K79" s="315"/>
    </row>
    <row r="80" s="1" customFormat="1" ht="15" customHeight="1">
      <c r="B80" s="313"/>
      <c r="C80" s="301" t="s">
        <v>1549</v>
      </c>
      <c r="D80" s="301"/>
      <c r="E80" s="301"/>
      <c r="F80" s="324" t="s">
        <v>1546</v>
      </c>
      <c r="G80" s="325"/>
      <c r="H80" s="301" t="s">
        <v>1550</v>
      </c>
      <c r="I80" s="301" t="s">
        <v>1548</v>
      </c>
      <c r="J80" s="301">
        <v>120</v>
      </c>
      <c r="K80" s="315"/>
    </row>
    <row r="81" s="1" customFormat="1" ht="15" customHeight="1">
      <c r="B81" s="326"/>
      <c r="C81" s="301" t="s">
        <v>1551</v>
      </c>
      <c r="D81" s="301"/>
      <c r="E81" s="301"/>
      <c r="F81" s="324" t="s">
        <v>1552</v>
      </c>
      <c r="G81" s="325"/>
      <c r="H81" s="301" t="s">
        <v>1553</v>
      </c>
      <c r="I81" s="301" t="s">
        <v>1548</v>
      </c>
      <c r="J81" s="301">
        <v>50</v>
      </c>
      <c r="K81" s="315"/>
    </row>
    <row r="82" s="1" customFormat="1" ht="15" customHeight="1">
      <c r="B82" s="326"/>
      <c r="C82" s="301" t="s">
        <v>1554</v>
      </c>
      <c r="D82" s="301"/>
      <c r="E82" s="301"/>
      <c r="F82" s="324" t="s">
        <v>1546</v>
      </c>
      <c r="G82" s="325"/>
      <c r="H82" s="301" t="s">
        <v>1555</v>
      </c>
      <c r="I82" s="301" t="s">
        <v>1556</v>
      </c>
      <c r="J82" s="301"/>
      <c r="K82" s="315"/>
    </row>
    <row r="83" s="1" customFormat="1" ht="15" customHeight="1">
      <c r="B83" s="326"/>
      <c r="C83" s="327" t="s">
        <v>1557</v>
      </c>
      <c r="D83" s="327"/>
      <c r="E83" s="327"/>
      <c r="F83" s="328" t="s">
        <v>1552</v>
      </c>
      <c r="G83" s="327"/>
      <c r="H83" s="327" t="s">
        <v>1558</v>
      </c>
      <c r="I83" s="327" t="s">
        <v>1548</v>
      </c>
      <c r="J83" s="327">
        <v>15</v>
      </c>
      <c r="K83" s="315"/>
    </row>
    <row r="84" s="1" customFormat="1" ht="15" customHeight="1">
      <c r="B84" s="326"/>
      <c r="C84" s="327" t="s">
        <v>1559</v>
      </c>
      <c r="D84" s="327"/>
      <c r="E84" s="327"/>
      <c r="F84" s="328" t="s">
        <v>1552</v>
      </c>
      <c r="G84" s="327"/>
      <c r="H84" s="327" t="s">
        <v>1560</v>
      </c>
      <c r="I84" s="327" t="s">
        <v>1548</v>
      </c>
      <c r="J84" s="327">
        <v>15</v>
      </c>
      <c r="K84" s="315"/>
    </row>
    <row r="85" s="1" customFormat="1" ht="15" customHeight="1">
      <c r="B85" s="326"/>
      <c r="C85" s="327" t="s">
        <v>1561</v>
      </c>
      <c r="D85" s="327"/>
      <c r="E85" s="327"/>
      <c r="F85" s="328" t="s">
        <v>1552</v>
      </c>
      <c r="G85" s="327"/>
      <c r="H85" s="327" t="s">
        <v>1562</v>
      </c>
      <c r="I85" s="327" t="s">
        <v>1548</v>
      </c>
      <c r="J85" s="327">
        <v>20</v>
      </c>
      <c r="K85" s="315"/>
    </row>
    <row r="86" s="1" customFormat="1" ht="15" customHeight="1">
      <c r="B86" s="326"/>
      <c r="C86" s="327" t="s">
        <v>1563</v>
      </c>
      <c r="D86" s="327"/>
      <c r="E86" s="327"/>
      <c r="F86" s="328" t="s">
        <v>1552</v>
      </c>
      <c r="G86" s="327"/>
      <c r="H86" s="327" t="s">
        <v>1564</v>
      </c>
      <c r="I86" s="327" t="s">
        <v>1548</v>
      </c>
      <c r="J86" s="327">
        <v>20</v>
      </c>
      <c r="K86" s="315"/>
    </row>
    <row r="87" s="1" customFormat="1" ht="15" customHeight="1">
      <c r="B87" s="326"/>
      <c r="C87" s="301" t="s">
        <v>1565</v>
      </c>
      <c r="D87" s="301"/>
      <c r="E87" s="301"/>
      <c r="F87" s="324" t="s">
        <v>1552</v>
      </c>
      <c r="G87" s="325"/>
      <c r="H87" s="301" t="s">
        <v>1566</v>
      </c>
      <c r="I87" s="301" t="s">
        <v>1548</v>
      </c>
      <c r="J87" s="301">
        <v>50</v>
      </c>
      <c r="K87" s="315"/>
    </row>
    <row r="88" s="1" customFormat="1" ht="15" customHeight="1">
      <c r="B88" s="326"/>
      <c r="C88" s="301" t="s">
        <v>1567</v>
      </c>
      <c r="D88" s="301"/>
      <c r="E88" s="301"/>
      <c r="F88" s="324" t="s">
        <v>1552</v>
      </c>
      <c r="G88" s="325"/>
      <c r="H88" s="301" t="s">
        <v>1568</v>
      </c>
      <c r="I88" s="301" t="s">
        <v>1548</v>
      </c>
      <c r="J88" s="301">
        <v>20</v>
      </c>
      <c r="K88" s="315"/>
    </row>
    <row r="89" s="1" customFormat="1" ht="15" customHeight="1">
      <c r="B89" s="326"/>
      <c r="C89" s="301" t="s">
        <v>1569</v>
      </c>
      <c r="D89" s="301"/>
      <c r="E89" s="301"/>
      <c r="F89" s="324" t="s">
        <v>1552</v>
      </c>
      <c r="G89" s="325"/>
      <c r="H89" s="301" t="s">
        <v>1570</v>
      </c>
      <c r="I89" s="301" t="s">
        <v>1548</v>
      </c>
      <c r="J89" s="301">
        <v>20</v>
      </c>
      <c r="K89" s="315"/>
    </row>
    <row r="90" s="1" customFormat="1" ht="15" customHeight="1">
      <c r="B90" s="326"/>
      <c r="C90" s="301" t="s">
        <v>1571</v>
      </c>
      <c r="D90" s="301"/>
      <c r="E90" s="301"/>
      <c r="F90" s="324" t="s">
        <v>1552</v>
      </c>
      <c r="G90" s="325"/>
      <c r="H90" s="301" t="s">
        <v>1572</v>
      </c>
      <c r="I90" s="301" t="s">
        <v>1548</v>
      </c>
      <c r="J90" s="301">
        <v>50</v>
      </c>
      <c r="K90" s="315"/>
    </row>
    <row r="91" s="1" customFormat="1" ht="15" customHeight="1">
      <c r="B91" s="326"/>
      <c r="C91" s="301" t="s">
        <v>1573</v>
      </c>
      <c r="D91" s="301"/>
      <c r="E91" s="301"/>
      <c r="F91" s="324" t="s">
        <v>1552</v>
      </c>
      <c r="G91" s="325"/>
      <c r="H91" s="301" t="s">
        <v>1573</v>
      </c>
      <c r="I91" s="301" t="s">
        <v>1548</v>
      </c>
      <c r="J91" s="301">
        <v>50</v>
      </c>
      <c r="K91" s="315"/>
    </row>
    <row r="92" s="1" customFormat="1" ht="15" customHeight="1">
      <c r="B92" s="326"/>
      <c r="C92" s="301" t="s">
        <v>1574</v>
      </c>
      <c r="D92" s="301"/>
      <c r="E92" s="301"/>
      <c r="F92" s="324" t="s">
        <v>1552</v>
      </c>
      <c r="G92" s="325"/>
      <c r="H92" s="301" t="s">
        <v>1575</v>
      </c>
      <c r="I92" s="301" t="s">
        <v>1548</v>
      </c>
      <c r="J92" s="301">
        <v>255</v>
      </c>
      <c r="K92" s="315"/>
    </row>
    <row r="93" s="1" customFormat="1" ht="15" customHeight="1">
      <c r="B93" s="326"/>
      <c r="C93" s="301" t="s">
        <v>1576</v>
      </c>
      <c r="D93" s="301"/>
      <c r="E93" s="301"/>
      <c r="F93" s="324" t="s">
        <v>1546</v>
      </c>
      <c r="G93" s="325"/>
      <c r="H93" s="301" t="s">
        <v>1577</v>
      </c>
      <c r="I93" s="301" t="s">
        <v>1578</v>
      </c>
      <c r="J93" s="301"/>
      <c r="K93" s="315"/>
    </row>
    <row r="94" s="1" customFormat="1" ht="15" customHeight="1">
      <c r="B94" s="326"/>
      <c r="C94" s="301" t="s">
        <v>1579</v>
      </c>
      <c r="D94" s="301"/>
      <c r="E94" s="301"/>
      <c r="F94" s="324" t="s">
        <v>1546</v>
      </c>
      <c r="G94" s="325"/>
      <c r="H94" s="301" t="s">
        <v>1580</v>
      </c>
      <c r="I94" s="301" t="s">
        <v>1581</v>
      </c>
      <c r="J94" s="301"/>
      <c r="K94" s="315"/>
    </row>
    <row r="95" s="1" customFormat="1" ht="15" customHeight="1">
      <c r="B95" s="326"/>
      <c r="C95" s="301" t="s">
        <v>1582</v>
      </c>
      <c r="D95" s="301"/>
      <c r="E95" s="301"/>
      <c r="F95" s="324" t="s">
        <v>1546</v>
      </c>
      <c r="G95" s="325"/>
      <c r="H95" s="301" t="s">
        <v>1582</v>
      </c>
      <c r="I95" s="301" t="s">
        <v>1581</v>
      </c>
      <c r="J95" s="301"/>
      <c r="K95" s="315"/>
    </row>
    <row r="96" s="1" customFormat="1" ht="15" customHeight="1">
      <c r="B96" s="326"/>
      <c r="C96" s="301" t="s">
        <v>38</v>
      </c>
      <c r="D96" s="301"/>
      <c r="E96" s="301"/>
      <c r="F96" s="324" t="s">
        <v>1546</v>
      </c>
      <c r="G96" s="325"/>
      <c r="H96" s="301" t="s">
        <v>1583</v>
      </c>
      <c r="I96" s="301" t="s">
        <v>1581</v>
      </c>
      <c r="J96" s="301"/>
      <c r="K96" s="315"/>
    </row>
    <row r="97" s="1" customFormat="1" ht="15" customHeight="1">
      <c r="B97" s="326"/>
      <c r="C97" s="301" t="s">
        <v>48</v>
      </c>
      <c r="D97" s="301"/>
      <c r="E97" s="301"/>
      <c r="F97" s="324" t="s">
        <v>1546</v>
      </c>
      <c r="G97" s="325"/>
      <c r="H97" s="301" t="s">
        <v>1584</v>
      </c>
      <c r="I97" s="301" t="s">
        <v>1581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1585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1540</v>
      </c>
      <c r="D103" s="316"/>
      <c r="E103" s="316"/>
      <c r="F103" s="316" t="s">
        <v>1541</v>
      </c>
      <c r="G103" s="317"/>
      <c r="H103" s="316" t="s">
        <v>54</v>
      </c>
      <c r="I103" s="316" t="s">
        <v>57</v>
      </c>
      <c r="J103" s="316" t="s">
        <v>1542</v>
      </c>
      <c r="K103" s="315"/>
    </row>
    <row r="104" s="1" customFormat="1" ht="17.25" customHeight="1">
      <c r="B104" s="313"/>
      <c r="C104" s="318" t="s">
        <v>1543</v>
      </c>
      <c r="D104" s="318"/>
      <c r="E104" s="318"/>
      <c r="F104" s="319" t="s">
        <v>1544</v>
      </c>
      <c r="G104" s="320"/>
      <c r="H104" s="318"/>
      <c r="I104" s="318"/>
      <c r="J104" s="318" t="s">
        <v>1545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3"/>
      <c r="E106" s="323"/>
      <c r="F106" s="324" t="s">
        <v>1546</v>
      </c>
      <c r="G106" s="301"/>
      <c r="H106" s="301" t="s">
        <v>1586</v>
      </c>
      <c r="I106" s="301" t="s">
        <v>1548</v>
      </c>
      <c r="J106" s="301">
        <v>20</v>
      </c>
      <c r="K106" s="315"/>
    </row>
    <row r="107" s="1" customFormat="1" ht="15" customHeight="1">
      <c r="B107" s="313"/>
      <c r="C107" s="301" t="s">
        <v>1549</v>
      </c>
      <c r="D107" s="301"/>
      <c r="E107" s="301"/>
      <c r="F107" s="324" t="s">
        <v>1546</v>
      </c>
      <c r="G107" s="301"/>
      <c r="H107" s="301" t="s">
        <v>1586</v>
      </c>
      <c r="I107" s="301" t="s">
        <v>1548</v>
      </c>
      <c r="J107" s="301">
        <v>120</v>
      </c>
      <c r="K107" s="315"/>
    </row>
    <row r="108" s="1" customFormat="1" ht="15" customHeight="1">
      <c r="B108" s="326"/>
      <c r="C108" s="301" t="s">
        <v>1551</v>
      </c>
      <c r="D108" s="301"/>
      <c r="E108" s="301"/>
      <c r="F108" s="324" t="s">
        <v>1552</v>
      </c>
      <c r="G108" s="301"/>
      <c r="H108" s="301" t="s">
        <v>1586</v>
      </c>
      <c r="I108" s="301" t="s">
        <v>1548</v>
      </c>
      <c r="J108" s="301">
        <v>50</v>
      </c>
      <c r="K108" s="315"/>
    </row>
    <row r="109" s="1" customFormat="1" ht="15" customHeight="1">
      <c r="B109" s="326"/>
      <c r="C109" s="301" t="s">
        <v>1554</v>
      </c>
      <c r="D109" s="301"/>
      <c r="E109" s="301"/>
      <c r="F109" s="324" t="s">
        <v>1546</v>
      </c>
      <c r="G109" s="301"/>
      <c r="H109" s="301" t="s">
        <v>1586</v>
      </c>
      <c r="I109" s="301" t="s">
        <v>1556</v>
      </c>
      <c r="J109" s="301"/>
      <c r="K109" s="315"/>
    </row>
    <row r="110" s="1" customFormat="1" ht="15" customHeight="1">
      <c r="B110" s="326"/>
      <c r="C110" s="301" t="s">
        <v>1565</v>
      </c>
      <c r="D110" s="301"/>
      <c r="E110" s="301"/>
      <c r="F110" s="324" t="s">
        <v>1552</v>
      </c>
      <c r="G110" s="301"/>
      <c r="H110" s="301" t="s">
        <v>1586</v>
      </c>
      <c r="I110" s="301" t="s">
        <v>1548</v>
      </c>
      <c r="J110" s="301">
        <v>50</v>
      </c>
      <c r="K110" s="315"/>
    </row>
    <row r="111" s="1" customFormat="1" ht="15" customHeight="1">
      <c r="B111" s="326"/>
      <c r="C111" s="301" t="s">
        <v>1573</v>
      </c>
      <c r="D111" s="301"/>
      <c r="E111" s="301"/>
      <c r="F111" s="324" t="s">
        <v>1552</v>
      </c>
      <c r="G111" s="301"/>
      <c r="H111" s="301" t="s">
        <v>1586</v>
      </c>
      <c r="I111" s="301" t="s">
        <v>1548</v>
      </c>
      <c r="J111" s="301">
        <v>50</v>
      </c>
      <c r="K111" s="315"/>
    </row>
    <row r="112" s="1" customFormat="1" ht="15" customHeight="1">
      <c r="B112" s="326"/>
      <c r="C112" s="301" t="s">
        <v>1571</v>
      </c>
      <c r="D112" s="301"/>
      <c r="E112" s="301"/>
      <c r="F112" s="324" t="s">
        <v>1552</v>
      </c>
      <c r="G112" s="301"/>
      <c r="H112" s="301" t="s">
        <v>1586</v>
      </c>
      <c r="I112" s="301" t="s">
        <v>1548</v>
      </c>
      <c r="J112" s="301">
        <v>50</v>
      </c>
      <c r="K112" s="315"/>
    </row>
    <row r="113" s="1" customFormat="1" ht="15" customHeight="1">
      <c r="B113" s="326"/>
      <c r="C113" s="301" t="s">
        <v>53</v>
      </c>
      <c r="D113" s="301"/>
      <c r="E113" s="301"/>
      <c r="F113" s="324" t="s">
        <v>1546</v>
      </c>
      <c r="G113" s="301"/>
      <c r="H113" s="301" t="s">
        <v>1587</v>
      </c>
      <c r="I113" s="301" t="s">
        <v>1548</v>
      </c>
      <c r="J113" s="301">
        <v>20</v>
      </c>
      <c r="K113" s="315"/>
    </row>
    <row r="114" s="1" customFormat="1" ht="15" customHeight="1">
      <c r="B114" s="326"/>
      <c r="C114" s="301" t="s">
        <v>1588</v>
      </c>
      <c r="D114" s="301"/>
      <c r="E114" s="301"/>
      <c r="F114" s="324" t="s">
        <v>1546</v>
      </c>
      <c r="G114" s="301"/>
      <c r="H114" s="301" t="s">
        <v>1589</v>
      </c>
      <c r="I114" s="301" t="s">
        <v>1548</v>
      </c>
      <c r="J114" s="301">
        <v>120</v>
      </c>
      <c r="K114" s="315"/>
    </row>
    <row r="115" s="1" customFormat="1" ht="15" customHeight="1">
      <c r="B115" s="326"/>
      <c r="C115" s="301" t="s">
        <v>38</v>
      </c>
      <c r="D115" s="301"/>
      <c r="E115" s="301"/>
      <c r="F115" s="324" t="s">
        <v>1546</v>
      </c>
      <c r="G115" s="301"/>
      <c r="H115" s="301" t="s">
        <v>1590</v>
      </c>
      <c r="I115" s="301" t="s">
        <v>1581</v>
      </c>
      <c r="J115" s="301"/>
      <c r="K115" s="315"/>
    </row>
    <row r="116" s="1" customFormat="1" ht="15" customHeight="1">
      <c r="B116" s="326"/>
      <c r="C116" s="301" t="s">
        <v>48</v>
      </c>
      <c r="D116" s="301"/>
      <c r="E116" s="301"/>
      <c r="F116" s="324" t="s">
        <v>1546</v>
      </c>
      <c r="G116" s="301"/>
      <c r="H116" s="301" t="s">
        <v>1591</v>
      </c>
      <c r="I116" s="301" t="s">
        <v>1581</v>
      </c>
      <c r="J116" s="301"/>
      <c r="K116" s="315"/>
    </row>
    <row r="117" s="1" customFormat="1" ht="15" customHeight="1">
      <c r="B117" s="326"/>
      <c r="C117" s="301" t="s">
        <v>57</v>
      </c>
      <c r="D117" s="301"/>
      <c r="E117" s="301"/>
      <c r="F117" s="324" t="s">
        <v>1546</v>
      </c>
      <c r="G117" s="301"/>
      <c r="H117" s="301" t="s">
        <v>1592</v>
      </c>
      <c r="I117" s="301" t="s">
        <v>1593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1594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1540</v>
      </c>
      <c r="D123" s="316"/>
      <c r="E123" s="316"/>
      <c r="F123" s="316" t="s">
        <v>1541</v>
      </c>
      <c r="G123" s="317"/>
      <c r="H123" s="316" t="s">
        <v>54</v>
      </c>
      <c r="I123" s="316" t="s">
        <v>57</v>
      </c>
      <c r="J123" s="316" t="s">
        <v>1542</v>
      </c>
      <c r="K123" s="345"/>
    </row>
    <row r="124" s="1" customFormat="1" ht="17.25" customHeight="1">
      <c r="B124" s="344"/>
      <c r="C124" s="318" t="s">
        <v>1543</v>
      </c>
      <c r="D124" s="318"/>
      <c r="E124" s="318"/>
      <c r="F124" s="319" t="s">
        <v>1544</v>
      </c>
      <c r="G124" s="320"/>
      <c r="H124" s="318"/>
      <c r="I124" s="318"/>
      <c r="J124" s="318" t="s">
        <v>1545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1549</v>
      </c>
      <c r="D126" s="323"/>
      <c r="E126" s="323"/>
      <c r="F126" s="324" t="s">
        <v>1546</v>
      </c>
      <c r="G126" s="301"/>
      <c r="H126" s="301" t="s">
        <v>1586</v>
      </c>
      <c r="I126" s="301" t="s">
        <v>1548</v>
      </c>
      <c r="J126" s="301">
        <v>120</v>
      </c>
      <c r="K126" s="349"/>
    </row>
    <row r="127" s="1" customFormat="1" ht="15" customHeight="1">
      <c r="B127" s="346"/>
      <c r="C127" s="301" t="s">
        <v>1595</v>
      </c>
      <c r="D127" s="301"/>
      <c r="E127" s="301"/>
      <c r="F127" s="324" t="s">
        <v>1546</v>
      </c>
      <c r="G127" s="301"/>
      <c r="H127" s="301" t="s">
        <v>1596</v>
      </c>
      <c r="I127" s="301" t="s">
        <v>1548</v>
      </c>
      <c r="J127" s="301" t="s">
        <v>1597</v>
      </c>
      <c r="K127" s="349"/>
    </row>
    <row r="128" s="1" customFormat="1" ht="15" customHeight="1">
      <c r="B128" s="346"/>
      <c r="C128" s="301" t="s">
        <v>86</v>
      </c>
      <c r="D128" s="301"/>
      <c r="E128" s="301"/>
      <c r="F128" s="324" t="s">
        <v>1546</v>
      </c>
      <c r="G128" s="301"/>
      <c r="H128" s="301" t="s">
        <v>1598</v>
      </c>
      <c r="I128" s="301" t="s">
        <v>1548</v>
      </c>
      <c r="J128" s="301" t="s">
        <v>1597</v>
      </c>
      <c r="K128" s="349"/>
    </row>
    <row r="129" s="1" customFormat="1" ht="15" customHeight="1">
      <c r="B129" s="346"/>
      <c r="C129" s="301" t="s">
        <v>1557</v>
      </c>
      <c r="D129" s="301"/>
      <c r="E129" s="301"/>
      <c r="F129" s="324" t="s">
        <v>1552</v>
      </c>
      <c r="G129" s="301"/>
      <c r="H129" s="301" t="s">
        <v>1558</v>
      </c>
      <c r="I129" s="301" t="s">
        <v>1548</v>
      </c>
      <c r="J129" s="301">
        <v>15</v>
      </c>
      <c r="K129" s="349"/>
    </row>
    <row r="130" s="1" customFormat="1" ht="15" customHeight="1">
      <c r="B130" s="346"/>
      <c r="C130" s="327" t="s">
        <v>1559</v>
      </c>
      <c r="D130" s="327"/>
      <c r="E130" s="327"/>
      <c r="F130" s="328" t="s">
        <v>1552</v>
      </c>
      <c r="G130" s="327"/>
      <c r="H130" s="327" t="s">
        <v>1560</v>
      </c>
      <c r="I130" s="327" t="s">
        <v>1548</v>
      </c>
      <c r="J130" s="327">
        <v>15</v>
      </c>
      <c r="K130" s="349"/>
    </row>
    <row r="131" s="1" customFormat="1" ht="15" customHeight="1">
      <c r="B131" s="346"/>
      <c r="C131" s="327" t="s">
        <v>1561</v>
      </c>
      <c r="D131" s="327"/>
      <c r="E131" s="327"/>
      <c r="F131" s="328" t="s">
        <v>1552</v>
      </c>
      <c r="G131" s="327"/>
      <c r="H131" s="327" t="s">
        <v>1562</v>
      </c>
      <c r="I131" s="327" t="s">
        <v>1548</v>
      </c>
      <c r="J131" s="327">
        <v>20</v>
      </c>
      <c r="K131" s="349"/>
    </row>
    <row r="132" s="1" customFormat="1" ht="15" customHeight="1">
      <c r="B132" s="346"/>
      <c r="C132" s="327" t="s">
        <v>1563</v>
      </c>
      <c r="D132" s="327"/>
      <c r="E132" s="327"/>
      <c r="F132" s="328" t="s">
        <v>1552</v>
      </c>
      <c r="G132" s="327"/>
      <c r="H132" s="327" t="s">
        <v>1564</v>
      </c>
      <c r="I132" s="327" t="s">
        <v>1548</v>
      </c>
      <c r="J132" s="327">
        <v>20</v>
      </c>
      <c r="K132" s="349"/>
    </row>
    <row r="133" s="1" customFormat="1" ht="15" customHeight="1">
      <c r="B133" s="346"/>
      <c r="C133" s="301" t="s">
        <v>1551</v>
      </c>
      <c r="D133" s="301"/>
      <c r="E133" s="301"/>
      <c r="F133" s="324" t="s">
        <v>1552</v>
      </c>
      <c r="G133" s="301"/>
      <c r="H133" s="301" t="s">
        <v>1586</v>
      </c>
      <c r="I133" s="301" t="s">
        <v>1548</v>
      </c>
      <c r="J133" s="301">
        <v>50</v>
      </c>
      <c r="K133" s="349"/>
    </row>
    <row r="134" s="1" customFormat="1" ht="15" customHeight="1">
      <c r="B134" s="346"/>
      <c r="C134" s="301" t="s">
        <v>1565</v>
      </c>
      <c r="D134" s="301"/>
      <c r="E134" s="301"/>
      <c r="F134" s="324" t="s">
        <v>1552</v>
      </c>
      <c r="G134" s="301"/>
      <c r="H134" s="301" t="s">
        <v>1586</v>
      </c>
      <c r="I134" s="301" t="s">
        <v>1548</v>
      </c>
      <c r="J134" s="301">
        <v>50</v>
      </c>
      <c r="K134" s="349"/>
    </row>
    <row r="135" s="1" customFormat="1" ht="15" customHeight="1">
      <c r="B135" s="346"/>
      <c r="C135" s="301" t="s">
        <v>1571</v>
      </c>
      <c r="D135" s="301"/>
      <c r="E135" s="301"/>
      <c r="F135" s="324" t="s">
        <v>1552</v>
      </c>
      <c r="G135" s="301"/>
      <c r="H135" s="301" t="s">
        <v>1586</v>
      </c>
      <c r="I135" s="301" t="s">
        <v>1548</v>
      </c>
      <c r="J135" s="301">
        <v>50</v>
      </c>
      <c r="K135" s="349"/>
    </row>
    <row r="136" s="1" customFormat="1" ht="15" customHeight="1">
      <c r="B136" s="346"/>
      <c r="C136" s="301" t="s">
        <v>1573</v>
      </c>
      <c r="D136" s="301"/>
      <c r="E136" s="301"/>
      <c r="F136" s="324" t="s">
        <v>1552</v>
      </c>
      <c r="G136" s="301"/>
      <c r="H136" s="301" t="s">
        <v>1586</v>
      </c>
      <c r="I136" s="301" t="s">
        <v>1548</v>
      </c>
      <c r="J136" s="301">
        <v>50</v>
      </c>
      <c r="K136" s="349"/>
    </row>
    <row r="137" s="1" customFormat="1" ht="15" customHeight="1">
      <c r="B137" s="346"/>
      <c r="C137" s="301" t="s">
        <v>1574</v>
      </c>
      <c r="D137" s="301"/>
      <c r="E137" s="301"/>
      <c r="F137" s="324" t="s">
        <v>1552</v>
      </c>
      <c r="G137" s="301"/>
      <c r="H137" s="301" t="s">
        <v>1599</v>
      </c>
      <c r="I137" s="301" t="s">
        <v>1548</v>
      </c>
      <c r="J137" s="301">
        <v>255</v>
      </c>
      <c r="K137" s="349"/>
    </row>
    <row r="138" s="1" customFormat="1" ht="15" customHeight="1">
      <c r="B138" s="346"/>
      <c r="C138" s="301" t="s">
        <v>1576</v>
      </c>
      <c r="D138" s="301"/>
      <c r="E138" s="301"/>
      <c r="F138" s="324" t="s">
        <v>1546</v>
      </c>
      <c r="G138" s="301"/>
      <c r="H138" s="301" t="s">
        <v>1600</v>
      </c>
      <c r="I138" s="301" t="s">
        <v>1578</v>
      </c>
      <c r="J138" s="301"/>
      <c r="K138" s="349"/>
    </row>
    <row r="139" s="1" customFormat="1" ht="15" customHeight="1">
      <c r="B139" s="346"/>
      <c r="C139" s="301" t="s">
        <v>1579</v>
      </c>
      <c r="D139" s="301"/>
      <c r="E139" s="301"/>
      <c r="F139" s="324" t="s">
        <v>1546</v>
      </c>
      <c r="G139" s="301"/>
      <c r="H139" s="301" t="s">
        <v>1601</v>
      </c>
      <c r="I139" s="301" t="s">
        <v>1581</v>
      </c>
      <c r="J139" s="301"/>
      <c r="K139" s="349"/>
    </row>
    <row r="140" s="1" customFormat="1" ht="15" customHeight="1">
      <c r="B140" s="346"/>
      <c r="C140" s="301" t="s">
        <v>1582</v>
      </c>
      <c r="D140" s="301"/>
      <c r="E140" s="301"/>
      <c r="F140" s="324" t="s">
        <v>1546</v>
      </c>
      <c r="G140" s="301"/>
      <c r="H140" s="301" t="s">
        <v>1582</v>
      </c>
      <c r="I140" s="301" t="s">
        <v>1581</v>
      </c>
      <c r="J140" s="301"/>
      <c r="K140" s="349"/>
    </row>
    <row r="141" s="1" customFormat="1" ht="15" customHeight="1">
      <c r="B141" s="346"/>
      <c r="C141" s="301" t="s">
        <v>38</v>
      </c>
      <c r="D141" s="301"/>
      <c r="E141" s="301"/>
      <c r="F141" s="324" t="s">
        <v>1546</v>
      </c>
      <c r="G141" s="301"/>
      <c r="H141" s="301" t="s">
        <v>1602</v>
      </c>
      <c r="I141" s="301" t="s">
        <v>1581</v>
      </c>
      <c r="J141" s="301"/>
      <c r="K141" s="349"/>
    </row>
    <row r="142" s="1" customFormat="1" ht="15" customHeight="1">
      <c r="B142" s="346"/>
      <c r="C142" s="301" t="s">
        <v>1603</v>
      </c>
      <c r="D142" s="301"/>
      <c r="E142" s="301"/>
      <c r="F142" s="324" t="s">
        <v>1546</v>
      </c>
      <c r="G142" s="301"/>
      <c r="H142" s="301" t="s">
        <v>1604</v>
      </c>
      <c r="I142" s="301" t="s">
        <v>1581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1605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1540</v>
      </c>
      <c r="D148" s="316"/>
      <c r="E148" s="316"/>
      <c r="F148" s="316" t="s">
        <v>1541</v>
      </c>
      <c r="G148" s="317"/>
      <c r="H148" s="316" t="s">
        <v>54</v>
      </c>
      <c r="I148" s="316" t="s">
        <v>57</v>
      </c>
      <c r="J148" s="316" t="s">
        <v>1542</v>
      </c>
      <c r="K148" s="315"/>
    </row>
    <row r="149" s="1" customFormat="1" ht="17.25" customHeight="1">
      <c r="B149" s="313"/>
      <c r="C149" s="318" t="s">
        <v>1543</v>
      </c>
      <c r="D149" s="318"/>
      <c r="E149" s="318"/>
      <c r="F149" s="319" t="s">
        <v>1544</v>
      </c>
      <c r="G149" s="320"/>
      <c r="H149" s="318"/>
      <c r="I149" s="318"/>
      <c r="J149" s="318" t="s">
        <v>1545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1549</v>
      </c>
      <c r="D151" s="301"/>
      <c r="E151" s="301"/>
      <c r="F151" s="354" t="s">
        <v>1546</v>
      </c>
      <c r="G151" s="301"/>
      <c r="H151" s="353" t="s">
        <v>1586</v>
      </c>
      <c r="I151" s="353" t="s">
        <v>1548</v>
      </c>
      <c r="J151" s="353">
        <v>120</v>
      </c>
      <c r="K151" s="349"/>
    </row>
    <row r="152" s="1" customFormat="1" ht="15" customHeight="1">
      <c r="B152" s="326"/>
      <c r="C152" s="353" t="s">
        <v>1595</v>
      </c>
      <c r="D152" s="301"/>
      <c r="E152" s="301"/>
      <c r="F152" s="354" t="s">
        <v>1546</v>
      </c>
      <c r="G152" s="301"/>
      <c r="H152" s="353" t="s">
        <v>1606</v>
      </c>
      <c r="I152" s="353" t="s">
        <v>1548</v>
      </c>
      <c r="J152" s="353" t="s">
        <v>1597</v>
      </c>
      <c r="K152" s="349"/>
    </row>
    <row r="153" s="1" customFormat="1" ht="15" customHeight="1">
      <c r="B153" s="326"/>
      <c r="C153" s="353" t="s">
        <v>86</v>
      </c>
      <c r="D153" s="301"/>
      <c r="E153" s="301"/>
      <c r="F153" s="354" t="s">
        <v>1546</v>
      </c>
      <c r="G153" s="301"/>
      <c r="H153" s="353" t="s">
        <v>1607</v>
      </c>
      <c r="I153" s="353" t="s">
        <v>1548</v>
      </c>
      <c r="J153" s="353" t="s">
        <v>1597</v>
      </c>
      <c r="K153" s="349"/>
    </row>
    <row r="154" s="1" customFormat="1" ht="15" customHeight="1">
      <c r="B154" s="326"/>
      <c r="C154" s="353" t="s">
        <v>1551</v>
      </c>
      <c r="D154" s="301"/>
      <c r="E154" s="301"/>
      <c r="F154" s="354" t="s">
        <v>1552</v>
      </c>
      <c r="G154" s="301"/>
      <c r="H154" s="353" t="s">
        <v>1586</v>
      </c>
      <c r="I154" s="353" t="s">
        <v>1548</v>
      </c>
      <c r="J154" s="353">
        <v>50</v>
      </c>
      <c r="K154" s="349"/>
    </row>
    <row r="155" s="1" customFormat="1" ht="15" customHeight="1">
      <c r="B155" s="326"/>
      <c r="C155" s="353" t="s">
        <v>1554</v>
      </c>
      <c r="D155" s="301"/>
      <c r="E155" s="301"/>
      <c r="F155" s="354" t="s">
        <v>1546</v>
      </c>
      <c r="G155" s="301"/>
      <c r="H155" s="353" t="s">
        <v>1586</v>
      </c>
      <c r="I155" s="353" t="s">
        <v>1556</v>
      </c>
      <c r="J155" s="353"/>
      <c r="K155" s="349"/>
    </row>
    <row r="156" s="1" customFormat="1" ht="15" customHeight="1">
      <c r="B156" s="326"/>
      <c r="C156" s="353" t="s">
        <v>1565</v>
      </c>
      <c r="D156" s="301"/>
      <c r="E156" s="301"/>
      <c r="F156" s="354" t="s">
        <v>1552</v>
      </c>
      <c r="G156" s="301"/>
      <c r="H156" s="353" t="s">
        <v>1586</v>
      </c>
      <c r="I156" s="353" t="s">
        <v>1548</v>
      </c>
      <c r="J156" s="353">
        <v>50</v>
      </c>
      <c r="K156" s="349"/>
    </row>
    <row r="157" s="1" customFormat="1" ht="15" customHeight="1">
      <c r="B157" s="326"/>
      <c r="C157" s="353" t="s">
        <v>1573</v>
      </c>
      <c r="D157" s="301"/>
      <c r="E157" s="301"/>
      <c r="F157" s="354" t="s">
        <v>1552</v>
      </c>
      <c r="G157" s="301"/>
      <c r="H157" s="353" t="s">
        <v>1586</v>
      </c>
      <c r="I157" s="353" t="s">
        <v>1548</v>
      </c>
      <c r="J157" s="353">
        <v>50</v>
      </c>
      <c r="K157" s="349"/>
    </row>
    <row r="158" s="1" customFormat="1" ht="15" customHeight="1">
      <c r="B158" s="326"/>
      <c r="C158" s="353" t="s">
        <v>1571</v>
      </c>
      <c r="D158" s="301"/>
      <c r="E158" s="301"/>
      <c r="F158" s="354" t="s">
        <v>1552</v>
      </c>
      <c r="G158" s="301"/>
      <c r="H158" s="353" t="s">
        <v>1586</v>
      </c>
      <c r="I158" s="353" t="s">
        <v>1548</v>
      </c>
      <c r="J158" s="353">
        <v>50</v>
      </c>
      <c r="K158" s="349"/>
    </row>
    <row r="159" s="1" customFormat="1" ht="15" customHeight="1">
      <c r="B159" s="326"/>
      <c r="C159" s="353" t="s">
        <v>105</v>
      </c>
      <c r="D159" s="301"/>
      <c r="E159" s="301"/>
      <c r="F159" s="354" t="s">
        <v>1546</v>
      </c>
      <c r="G159" s="301"/>
      <c r="H159" s="353" t="s">
        <v>1608</v>
      </c>
      <c r="I159" s="353" t="s">
        <v>1548</v>
      </c>
      <c r="J159" s="353" t="s">
        <v>1609</v>
      </c>
      <c r="K159" s="349"/>
    </row>
    <row r="160" s="1" customFormat="1" ht="15" customHeight="1">
      <c r="B160" s="326"/>
      <c r="C160" s="353" t="s">
        <v>1610</v>
      </c>
      <c r="D160" s="301"/>
      <c r="E160" s="301"/>
      <c r="F160" s="354" t="s">
        <v>1546</v>
      </c>
      <c r="G160" s="301"/>
      <c r="H160" s="353" t="s">
        <v>1611</v>
      </c>
      <c r="I160" s="353" t="s">
        <v>1581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1612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1540</v>
      </c>
      <c r="D166" s="316"/>
      <c r="E166" s="316"/>
      <c r="F166" s="316" t="s">
        <v>1541</v>
      </c>
      <c r="G166" s="358"/>
      <c r="H166" s="359" t="s">
        <v>54</v>
      </c>
      <c r="I166" s="359" t="s">
        <v>57</v>
      </c>
      <c r="J166" s="316" t="s">
        <v>1542</v>
      </c>
      <c r="K166" s="293"/>
    </row>
    <row r="167" s="1" customFormat="1" ht="17.25" customHeight="1">
      <c r="B167" s="294"/>
      <c r="C167" s="318" t="s">
        <v>1543</v>
      </c>
      <c r="D167" s="318"/>
      <c r="E167" s="318"/>
      <c r="F167" s="319" t="s">
        <v>1544</v>
      </c>
      <c r="G167" s="360"/>
      <c r="H167" s="361"/>
      <c r="I167" s="361"/>
      <c r="J167" s="318" t="s">
        <v>1545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1549</v>
      </c>
      <c r="D169" s="301"/>
      <c r="E169" s="301"/>
      <c r="F169" s="324" t="s">
        <v>1546</v>
      </c>
      <c r="G169" s="301"/>
      <c r="H169" s="301" t="s">
        <v>1586</v>
      </c>
      <c r="I169" s="301" t="s">
        <v>1548</v>
      </c>
      <c r="J169" s="301">
        <v>120</v>
      </c>
      <c r="K169" s="349"/>
    </row>
    <row r="170" s="1" customFormat="1" ht="15" customHeight="1">
      <c r="B170" s="326"/>
      <c r="C170" s="301" t="s">
        <v>1595</v>
      </c>
      <c r="D170" s="301"/>
      <c r="E170" s="301"/>
      <c r="F170" s="324" t="s">
        <v>1546</v>
      </c>
      <c r="G170" s="301"/>
      <c r="H170" s="301" t="s">
        <v>1596</v>
      </c>
      <c r="I170" s="301" t="s">
        <v>1548</v>
      </c>
      <c r="J170" s="301" t="s">
        <v>1597</v>
      </c>
      <c r="K170" s="349"/>
    </row>
    <row r="171" s="1" customFormat="1" ht="15" customHeight="1">
      <c r="B171" s="326"/>
      <c r="C171" s="301" t="s">
        <v>86</v>
      </c>
      <c r="D171" s="301"/>
      <c r="E171" s="301"/>
      <c r="F171" s="324" t="s">
        <v>1546</v>
      </c>
      <c r="G171" s="301"/>
      <c r="H171" s="301" t="s">
        <v>1613</v>
      </c>
      <c r="I171" s="301" t="s">
        <v>1548</v>
      </c>
      <c r="J171" s="301" t="s">
        <v>1597</v>
      </c>
      <c r="K171" s="349"/>
    </row>
    <row r="172" s="1" customFormat="1" ht="15" customHeight="1">
      <c r="B172" s="326"/>
      <c r="C172" s="301" t="s">
        <v>1551</v>
      </c>
      <c r="D172" s="301"/>
      <c r="E172" s="301"/>
      <c r="F172" s="324" t="s">
        <v>1552</v>
      </c>
      <c r="G172" s="301"/>
      <c r="H172" s="301" t="s">
        <v>1613</v>
      </c>
      <c r="I172" s="301" t="s">
        <v>1548</v>
      </c>
      <c r="J172" s="301">
        <v>50</v>
      </c>
      <c r="K172" s="349"/>
    </row>
    <row r="173" s="1" customFormat="1" ht="15" customHeight="1">
      <c r="B173" s="326"/>
      <c r="C173" s="301" t="s">
        <v>1554</v>
      </c>
      <c r="D173" s="301"/>
      <c r="E173" s="301"/>
      <c r="F173" s="324" t="s">
        <v>1546</v>
      </c>
      <c r="G173" s="301"/>
      <c r="H173" s="301" t="s">
        <v>1613</v>
      </c>
      <c r="I173" s="301" t="s">
        <v>1556</v>
      </c>
      <c r="J173" s="301"/>
      <c r="K173" s="349"/>
    </row>
    <row r="174" s="1" customFormat="1" ht="15" customHeight="1">
      <c r="B174" s="326"/>
      <c r="C174" s="301" t="s">
        <v>1565</v>
      </c>
      <c r="D174" s="301"/>
      <c r="E174" s="301"/>
      <c r="F174" s="324" t="s">
        <v>1552</v>
      </c>
      <c r="G174" s="301"/>
      <c r="H174" s="301" t="s">
        <v>1613</v>
      </c>
      <c r="I174" s="301" t="s">
        <v>1548</v>
      </c>
      <c r="J174" s="301">
        <v>50</v>
      </c>
      <c r="K174" s="349"/>
    </row>
    <row r="175" s="1" customFormat="1" ht="15" customHeight="1">
      <c r="B175" s="326"/>
      <c r="C175" s="301" t="s">
        <v>1573</v>
      </c>
      <c r="D175" s="301"/>
      <c r="E175" s="301"/>
      <c r="F175" s="324" t="s">
        <v>1552</v>
      </c>
      <c r="G175" s="301"/>
      <c r="H175" s="301" t="s">
        <v>1613</v>
      </c>
      <c r="I175" s="301" t="s">
        <v>1548</v>
      </c>
      <c r="J175" s="301">
        <v>50</v>
      </c>
      <c r="K175" s="349"/>
    </row>
    <row r="176" s="1" customFormat="1" ht="15" customHeight="1">
      <c r="B176" s="326"/>
      <c r="C176" s="301" t="s">
        <v>1571</v>
      </c>
      <c r="D176" s="301"/>
      <c r="E176" s="301"/>
      <c r="F176" s="324" t="s">
        <v>1552</v>
      </c>
      <c r="G176" s="301"/>
      <c r="H176" s="301" t="s">
        <v>1613</v>
      </c>
      <c r="I176" s="301" t="s">
        <v>1548</v>
      </c>
      <c r="J176" s="301">
        <v>50</v>
      </c>
      <c r="K176" s="349"/>
    </row>
    <row r="177" s="1" customFormat="1" ht="15" customHeight="1">
      <c r="B177" s="326"/>
      <c r="C177" s="301" t="s">
        <v>120</v>
      </c>
      <c r="D177" s="301"/>
      <c r="E177" s="301"/>
      <c r="F177" s="324" t="s">
        <v>1546</v>
      </c>
      <c r="G177" s="301"/>
      <c r="H177" s="301" t="s">
        <v>1614</v>
      </c>
      <c r="I177" s="301" t="s">
        <v>1615</v>
      </c>
      <c r="J177" s="301"/>
      <c r="K177" s="349"/>
    </row>
    <row r="178" s="1" customFormat="1" ht="15" customHeight="1">
      <c r="B178" s="326"/>
      <c r="C178" s="301" t="s">
        <v>57</v>
      </c>
      <c r="D178" s="301"/>
      <c r="E178" s="301"/>
      <c r="F178" s="324" t="s">
        <v>1546</v>
      </c>
      <c r="G178" s="301"/>
      <c r="H178" s="301" t="s">
        <v>1616</v>
      </c>
      <c r="I178" s="301" t="s">
        <v>1617</v>
      </c>
      <c r="J178" s="301">
        <v>1</v>
      </c>
      <c r="K178" s="349"/>
    </row>
    <row r="179" s="1" customFormat="1" ht="15" customHeight="1">
      <c r="B179" s="326"/>
      <c r="C179" s="301" t="s">
        <v>53</v>
      </c>
      <c r="D179" s="301"/>
      <c r="E179" s="301"/>
      <c r="F179" s="324" t="s">
        <v>1546</v>
      </c>
      <c r="G179" s="301"/>
      <c r="H179" s="301" t="s">
        <v>1618</v>
      </c>
      <c r="I179" s="301" t="s">
        <v>1548</v>
      </c>
      <c r="J179" s="301">
        <v>20</v>
      </c>
      <c r="K179" s="349"/>
    </row>
    <row r="180" s="1" customFormat="1" ht="15" customHeight="1">
      <c r="B180" s="326"/>
      <c r="C180" s="301" t="s">
        <v>54</v>
      </c>
      <c r="D180" s="301"/>
      <c r="E180" s="301"/>
      <c r="F180" s="324" t="s">
        <v>1546</v>
      </c>
      <c r="G180" s="301"/>
      <c r="H180" s="301" t="s">
        <v>1619</v>
      </c>
      <c r="I180" s="301" t="s">
        <v>1548</v>
      </c>
      <c r="J180" s="301">
        <v>255</v>
      </c>
      <c r="K180" s="349"/>
    </row>
    <row r="181" s="1" customFormat="1" ht="15" customHeight="1">
      <c r="B181" s="326"/>
      <c r="C181" s="301" t="s">
        <v>121</v>
      </c>
      <c r="D181" s="301"/>
      <c r="E181" s="301"/>
      <c r="F181" s="324" t="s">
        <v>1546</v>
      </c>
      <c r="G181" s="301"/>
      <c r="H181" s="301" t="s">
        <v>1510</v>
      </c>
      <c r="I181" s="301" t="s">
        <v>1548</v>
      </c>
      <c r="J181" s="301">
        <v>10</v>
      </c>
      <c r="K181" s="349"/>
    </row>
    <row r="182" s="1" customFormat="1" ht="15" customHeight="1">
      <c r="B182" s="326"/>
      <c r="C182" s="301" t="s">
        <v>122</v>
      </c>
      <c r="D182" s="301"/>
      <c r="E182" s="301"/>
      <c r="F182" s="324" t="s">
        <v>1546</v>
      </c>
      <c r="G182" s="301"/>
      <c r="H182" s="301" t="s">
        <v>1620</v>
      </c>
      <c r="I182" s="301" t="s">
        <v>1581</v>
      </c>
      <c r="J182" s="301"/>
      <c r="K182" s="349"/>
    </row>
    <row r="183" s="1" customFormat="1" ht="15" customHeight="1">
      <c r="B183" s="326"/>
      <c r="C183" s="301" t="s">
        <v>1621</v>
      </c>
      <c r="D183" s="301"/>
      <c r="E183" s="301"/>
      <c r="F183" s="324" t="s">
        <v>1546</v>
      </c>
      <c r="G183" s="301"/>
      <c r="H183" s="301" t="s">
        <v>1622</v>
      </c>
      <c r="I183" s="301" t="s">
        <v>1581</v>
      </c>
      <c r="J183" s="301"/>
      <c r="K183" s="349"/>
    </row>
    <row r="184" s="1" customFormat="1" ht="15" customHeight="1">
      <c r="B184" s="326"/>
      <c r="C184" s="301" t="s">
        <v>1610</v>
      </c>
      <c r="D184" s="301"/>
      <c r="E184" s="301"/>
      <c r="F184" s="324" t="s">
        <v>1546</v>
      </c>
      <c r="G184" s="301"/>
      <c r="H184" s="301" t="s">
        <v>1623</v>
      </c>
      <c r="I184" s="301" t="s">
        <v>1581</v>
      </c>
      <c r="J184" s="301"/>
      <c r="K184" s="349"/>
    </row>
    <row r="185" s="1" customFormat="1" ht="15" customHeight="1">
      <c r="B185" s="326"/>
      <c r="C185" s="301" t="s">
        <v>124</v>
      </c>
      <c r="D185" s="301"/>
      <c r="E185" s="301"/>
      <c r="F185" s="324" t="s">
        <v>1552</v>
      </c>
      <c r="G185" s="301"/>
      <c r="H185" s="301" t="s">
        <v>1624</v>
      </c>
      <c r="I185" s="301" t="s">
        <v>1548</v>
      </c>
      <c r="J185" s="301">
        <v>50</v>
      </c>
      <c r="K185" s="349"/>
    </row>
    <row r="186" s="1" customFormat="1" ht="15" customHeight="1">
      <c r="B186" s="326"/>
      <c r="C186" s="301" t="s">
        <v>1625</v>
      </c>
      <c r="D186" s="301"/>
      <c r="E186" s="301"/>
      <c r="F186" s="324" t="s">
        <v>1552</v>
      </c>
      <c r="G186" s="301"/>
      <c r="H186" s="301" t="s">
        <v>1626</v>
      </c>
      <c r="I186" s="301" t="s">
        <v>1627</v>
      </c>
      <c r="J186" s="301"/>
      <c r="K186" s="349"/>
    </row>
    <row r="187" s="1" customFormat="1" ht="15" customHeight="1">
      <c r="B187" s="326"/>
      <c r="C187" s="301" t="s">
        <v>1628</v>
      </c>
      <c r="D187" s="301"/>
      <c r="E187" s="301"/>
      <c r="F187" s="324" t="s">
        <v>1552</v>
      </c>
      <c r="G187" s="301"/>
      <c r="H187" s="301" t="s">
        <v>1629</v>
      </c>
      <c r="I187" s="301" t="s">
        <v>1627</v>
      </c>
      <c r="J187" s="301"/>
      <c r="K187" s="349"/>
    </row>
    <row r="188" s="1" customFormat="1" ht="15" customHeight="1">
      <c r="B188" s="326"/>
      <c r="C188" s="301" t="s">
        <v>1630</v>
      </c>
      <c r="D188" s="301"/>
      <c r="E188" s="301"/>
      <c r="F188" s="324" t="s">
        <v>1552</v>
      </c>
      <c r="G188" s="301"/>
      <c r="H188" s="301" t="s">
        <v>1631</v>
      </c>
      <c r="I188" s="301" t="s">
        <v>1627</v>
      </c>
      <c r="J188" s="301"/>
      <c r="K188" s="349"/>
    </row>
    <row r="189" s="1" customFormat="1" ht="15" customHeight="1">
      <c r="B189" s="326"/>
      <c r="C189" s="362" t="s">
        <v>1632</v>
      </c>
      <c r="D189" s="301"/>
      <c r="E189" s="301"/>
      <c r="F189" s="324" t="s">
        <v>1552</v>
      </c>
      <c r="G189" s="301"/>
      <c r="H189" s="301" t="s">
        <v>1633</v>
      </c>
      <c r="I189" s="301" t="s">
        <v>1634</v>
      </c>
      <c r="J189" s="363" t="s">
        <v>1635</v>
      </c>
      <c r="K189" s="349"/>
    </row>
    <row r="190" s="1" customFormat="1" ht="15" customHeight="1">
      <c r="B190" s="326"/>
      <c r="C190" s="362" t="s">
        <v>42</v>
      </c>
      <c r="D190" s="301"/>
      <c r="E190" s="301"/>
      <c r="F190" s="324" t="s">
        <v>1546</v>
      </c>
      <c r="G190" s="301"/>
      <c r="H190" s="298" t="s">
        <v>1636</v>
      </c>
      <c r="I190" s="301" t="s">
        <v>1637</v>
      </c>
      <c r="J190" s="301"/>
      <c r="K190" s="349"/>
    </row>
    <row r="191" s="1" customFormat="1" ht="15" customHeight="1">
      <c r="B191" s="326"/>
      <c r="C191" s="362" t="s">
        <v>1638</v>
      </c>
      <c r="D191" s="301"/>
      <c r="E191" s="301"/>
      <c r="F191" s="324" t="s">
        <v>1546</v>
      </c>
      <c r="G191" s="301"/>
      <c r="H191" s="301" t="s">
        <v>1639</v>
      </c>
      <c r="I191" s="301" t="s">
        <v>1581</v>
      </c>
      <c r="J191" s="301"/>
      <c r="K191" s="349"/>
    </row>
    <row r="192" s="1" customFormat="1" ht="15" customHeight="1">
      <c r="B192" s="326"/>
      <c r="C192" s="362" t="s">
        <v>1640</v>
      </c>
      <c r="D192" s="301"/>
      <c r="E192" s="301"/>
      <c r="F192" s="324" t="s">
        <v>1546</v>
      </c>
      <c r="G192" s="301"/>
      <c r="H192" s="301" t="s">
        <v>1641</v>
      </c>
      <c r="I192" s="301" t="s">
        <v>1581</v>
      </c>
      <c r="J192" s="301"/>
      <c r="K192" s="349"/>
    </row>
    <row r="193" s="1" customFormat="1" ht="15" customHeight="1">
      <c r="B193" s="326"/>
      <c r="C193" s="362" t="s">
        <v>1642</v>
      </c>
      <c r="D193" s="301"/>
      <c r="E193" s="301"/>
      <c r="F193" s="324" t="s">
        <v>1552</v>
      </c>
      <c r="G193" s="301"/>
      <c r="H193" s="301" t="s">
        <v>1643</v>
      </c>
      <c r="I193" s="301" t="s">
        <v>1581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1644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1645</v>
      </c>
      <c r="D200" s="365"/>
      <c r="E200" s="365"/>
      <c r="F200" s="365" t="s">
        <v>1646</v>
      </c>
      <c r="G200" s="366"/>
      <c r="H200" s="365" t="s">
        <v>1647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1637</v>
      </c>
      <c r="D202" s="301"/>
      <c r="E202" s="301"/>
      <c r="F202" s="324" t="s">
        <v>43</v>
      </c>
      <c r="G202" s="301"/>
      <c r="H202" s="301" t="s">
        <v>1648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44</v>
      </c>
      <c r="G203" s="301"/>
      <c r="H203" s="301" t="s">
        <v>1649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1650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45</v>
      </c>
      <c r="G205" s="301"/>
      <c r="H205" s="301" t="s">
        <v>1651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46</v>
      </c>
      <c r="G206" s="301"/>
      <c r="H206" s="301" t="s">
        <v>1652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1593</v>
      </c>
      <c r="D208" s="301"/>
      <c r="E208" s="301"/>
      <c r="F208" s="324" t="s">
        <v>79</v>
      </c>
      <c r="G208" s="301"/>
      <c r="H208" s="301" t="s">
        <v>1653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1489</v>
      </c>
      <c r="G209" s="301"/>
      <c r="H209" s="301" t="s">
        <v>1490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1487</v>
      </c>
      <c r="G210" s="301"/>
      <c r="H210" s="301" t="s">
        <v>1654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1491</v>
      </c>
      <c r="G211" s="362"/>
      <c r="H211" s="353" t="s">
        <v>1492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1493</v>
      </c>
      <c r="G212" s="362"/>
      <c r="H212" s="353" t="s">
        <v>1453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1617</v>
      </c>
      <c r="D214" s="301"/>
      <c r="E214" s="301"/>
      <c r="F214" s="324">
        <v>1</v>
      </c>
      <c r="G214" s="362"/>
      <c r="H214" s="353" t="s">
        <v>1655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1656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1657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1658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2021-10-18T06:34:09Z</dcterms:created>
  <dcterms:modified xsi:type="dcterms:W3CDTF">2021-10-18T06:34:21Z</dcterms:modified>
</cp:coreProperties>
</file>